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P:\2227_NemCL - CT\09 DPS\F Soupis prací\01 Soupis prací a dodávek\"/>
    </mc:Choice>
  </mc:AlternateContent>
  <xr:revisionPtr revIDLastSave="0" documentId="13_ncr:1_{6CD03E56-3144-4F91-98B4-E5B96C7311FD}" xr6:coauthVersionLast="43" xr6:coauthVersionMax="43" xr10:uidLastSave="{00000000-0000-0000-0000-000000000000}"/>
  <bookViews>
    <workbookView xWindow="38280" yWindow="-120" windowWidth="38640" windowHeight="21120" xr2:uid="{00000000-000D-0000-FFFF-FFFF00000000}"/>
  </bookViews>
  <sheets>
    <sheet name="Rekapitulace stavby" sheetId="1" r:id="rId1"/>
    <sheet name="D1.01.100 - ARS - Archite..." sheetId="2" r:id="rId2"/>
    <sheet name="D1.04.100 - ZTI - Zdravot..." sheetId="3" r:id="rId3"/>
    <sheet name="D1.04.200 - VZT - Vzducho..." sheetId="4" r:id="rId4"/>
    <sheet name="D1.04.300 - VYT - Vytápění" sheetId="5" r:id="rId5"/>
    <sheet name="D1.04.500 - MaR - Měření ..." sheetId="6" r:id="rId6"/>
    <sheet name="D1.04.700 - ESIL - Silnop..." sheetId="7" r:id="rId7"/>
    <sheet name="D1.04.800 - ESLB - Slabop..." sheetId="8" r:id="rId8"/>
    <sheet name="VORN - Vedlejší a ostatní..." sheetId="9" r:id="rId9"/>
    <sheet name="Pokyny pro vyplnění" sheetId="10" r:id="rId10"/>
  </sheets>
  <definedNames>
    <definedName name="_xlnm._FilterDatabase" localSheetId="1" hidden="1">'D1.01.100 - ARS - Archite...'!$C$102:$K$539</definedName>
    <definedName name="_xlnm._FilterDatabase" localSheetId="2" hidden="1">'D1.04.100 - ZTI - Zdravot...'!$C$84:$K$119</definedName>
    <definedName name="_xlnm._FilterDatabase" localSheetId="3" hidden="1">'D1.04.200 - VZT - Vzducho...'!$C$82:$K$139</definedName>
    <definedName name="_xlnm._FilterDatabase" localSheetId="4" hidden="1">'D1.04.300 - VYT - Vytápění'!$C$86:$K$142</definedName>
    <definedName name="_xlnm._FilterDatabase" localSheetId="5" hidden="1">'D1.04.500 - MaR - Měření ...'!$C$82:$K$142</definedName>
    <definedName name="_xlnm._FilterDatabase" localSheetId="6" hidden="1">'D1.04.700 - ESIL - Silnop...'!$C$85:$K$216</definedName>
    <definedName name="_xlnm._FilterDatabase" localSheetId="7" hidden="1">'D1.04.800 - ESLB - Slabop...'!$C$81:$K$143</definedName>
    <definedName name="_xlnm._FilterDatabase" localSheetId="8" hidden="1">'VORN - Vedlejší a ostatní...'!$C$84:$K$139</definedName>
    <definedName name="_xlnm.Print_Titles" localSheetId="1">'D1.01.100 - ARS - Archite...'!$102:$102</definedName>
    <definedName name="_xlnm.Print_Titles" localSheetId="2">'D1.04.100 - ZTI - Zdravot...'!$84:$84</definedName>
    <definedName name="_xlnm.Print_Titles" localSheetId="3">'D1.04.200 - VZT - Vzducho...'!$82:$82</definedName>
    <definedName name="_xlnm.Print_Titles" localSheetId="4">'D1.04.300 - VYT - Vytápění'!$86:$86</definedName>
    <definedName name="_xlnm.Print_Titles" localSheetId="5">'D1.04.500 - MaR - Měření ...'!$82:$82</definedName>
    <definedName name="_xlnm.Print_Titles" localSheetId="6">'D1.04.700 - ESIL - Silnop...'!$85:$85</definedName>
    <definedName name="_xlnm.Print_Titles" localSheetId="7">'D1.04.800 - ESLB - Slabop...'!$81:$81</definedName>
    <definedName name="_xlnm.Print_Titles" localSheetId="0">'Rekapitulace stavby'!$52:$52</definedName>
    <definedName name="_xlnm.Print_Titles" localSheetId="8">'VORN - Vedlejší a ostatní...'!$84:$84</definedName>
    <definedName name="_xlnm.Print_Area" localSheetId="1">'D1.01.100 - ARS - Archite...'!$C$4:$J$39,'D1.01.100 - ARS - Archite...'!$C$45:$J$84,'D1.01.100 - ARS - Archite...'!$C$90:$K$539</definedName>
    <definedName name="_xlnm.Print_Area" localSheetId="2">'D1.04.100 - ZTI - Zdravot...'!$C$4:$J$39,'D1.04.100 - ZTI - Zdravot...'!$C$45:$J$66,'D1.04.100 - ZTI - Zdravot...'!$C$72:$K$119</definedName>
    <definedName name="_xlnm.Print_Area" localSheetId="3">'D1.04.200 - VZT - Vzducho...'!$C$4:$J$39,'D1.04.200 - VZT - Vzducho...'!$C$45:$J$64,'D1.04.200 - VZT - Vzducho...'!$C$70:$K$139</definedName>
    <definedName name="_xlnm.Print_Area" localSheetId="4">'D1.04.300 - VYT - Vytápění'!$C$4:$J$39,'D1.04.300 - VYT - Vytápění'!$C$45:$J$68,'D1.04.300 - VYT - Vytápění'!$C$74:$K$142</definedName>
    <definedName name="_xlnm.Print_Area" localSheetId="5">'D1.04.500 - MaR - Měření ...'!$C$4:$J$39,'D1.04.500 - MaR - Měření ...'!$C$45:$J$64,'D1.04.500 - MaR - Měření ...'!$C$70:$K$142</definedName>
    <definedName name="_xlnm.Print_Area" localSheetId="6">'D1.04.700 - ESIL - Silnop...'!$C$4:$J$39,'D1.04.700 - ESIL - Silnop...'!$C$45:$J$67,'D1.04.700 - ESIL - Silnop...'!$C$73:$K$216</definedName>
    <definedName name="_xlnm.Print_Area" localSheetId="7">'D1.04.800 - ESLB - Slabop...'!$C$4:$J$39,'D1.04.800 - ESLB - Slabop...'!$C$45:$J$63,'D1.04.800 - ESLB - Slabop...'!$C$69:$K$143</definedName>
    <definedName name="_xlnm.Print_Area" localSheetId="9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stavby'!$C$42:$AQ$63</definedName>
    <definedName name="_xlnm.Print_Area" localSheetId="8">'VORN - Vedlejší a ostatní...'!$C$4:$J$39,'VORN - Vedlejší a ostatní...'!$C$45:$J$66,'VORN - Vedlejší a ostatní...'!$C$72:$K$139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62" i="1"/>
  <c r="J35" i="9"/>
  <c r="AX62" i="1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5" i="9"/>
  <c r="BH125" i="9"/>
  <c r="BG125" i="9"/>
  <c r="BF125" i="9"/>
  <c r="T125" i="9"/>
  <c r="T117" i="9"/>
  <c r="R125" i="9"/>
  <c r="R117" i="9"/>
  <c r="P125" i="9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P117" i="9" s="1"/>
  <c r="BI115" i="9"/>
  <c r="BH115" i="9"/>
  <c r="BG115" i="9"/>
  <c r="BF115" i="9"/>
  <c r="T115" i="9"/>
  <c r="R115" i="9"/>
  <c r="P115" i="9"/>
  <c r="BI113" i="9"/>
  <c r="BH113" i="9"/>
  <c r="BG113" i="9"/>
  <c r="BF113" i="9"/>
  <c r="T113" i="9"/>
  <c r="R113" i="9"/>
  <c r="P113" i="9"/>
  <c r="BI110" i="9"/>
  <c r="BH110" i="9"/>
  <c r="BG110" i="9"/>
  <c r="BF110" i="9"/>
  <c r="T110" i="9"/>
  <c r="R110" i="9"/>
  <c r="P110" i="9"/>
  <c r="BI108" i="9"/>
  <c r="BH108" i="9"/>
  <c r="BG108" i="9"/>
  <c r="BF108" i="9"/>
  <c r="T108" i="9"/>
  <c r="R108" i="9"/>
  <c r="P108" i="9"/>
  <c r="BI107" i="9"/>
  <c r="BH107" i="9"/>
  <c r="BG107" i="9"/>
  <c r="BF107" i="9"/>
  <c r="T107" i="9"/>
  <c r="R107" i="9"/>
  <c r="P107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BI98" i="9"/>
  <c r="BH98" i="9"/>
  <c r="BG98" i="9"/>
  <c r="BF98" i="9"/>
  <c r="T98" i="9"/>
  <c r="T97" i="9" s="1"/>
  <c r="R98" i="9"/>
  <c r="R97" i="9" s="1"/>
  <c r="P98" i="9"/>
  <c r="P97" i="9" s="1"/>
  <c r="BI95" i="9"/>
  <c r="BH95" i="9"/>
  <c r="BG95" i="9"/>
  <c r="BF95" i="9"/>
  <c r="T95" i="9"/>
  <c r="R95" i="9"/>
  <c r="P95" i="9"/>
  <c r="BI93" i="9"/>
  <c r="BH93" i="9"/>
  <c r="BG93" i="9"/>
  <c r="BF93" i="9"/>
  <c r="T93" i="9"/>
  <c r="R93" i="9"/>
  <c r="P93" i="9"/>
  <c r="BI91" i="9"/>
  <c r="BH91" i="9"/>
  <c r="BG91" i="9"/>
  <c r="BF91" i="9"/>
  <c r="T91" i="9"/>
  <c r="R91" i="9"/>
  <c r="P91" i="9"/>
  <c r="BI89" i="9"/>
  <c r="BH89" i="9"/>
  <c r="BG89" i="9"/>
  <c r="BF89" i="9"/>
  <c r="T89" i="9"/>
  <c r="R89" i="9"/>
  <c r="P89" i="9"/>
  <c r="BI87" i="9"/>
  <c r="BH87" i="9"/>
  <c r="BG87" i="9"/>
  <c r="BF87" i="9"/>
  <c r="T87" i="9"/>
  <c r="R87" i="9"/>
  <c r="P87" i="9"/>
  <c r="J82" i="9"/>
  <c r="J81" i="9"/>
  <c r="F81" i="9"/>
  <c r="F79" i="9"/>
  <c r="E77" i="9"/>
  <c r="J55" i="9"/>
  <c r="J54" i="9"/>
  <c r="F54" i="9"/>
  <c r="F52" i="9"/>
  <c r="E50" i="9"/>
  <c r="J18" i="9"/>
  <c r="E18" i="9"/>
  <c r="F82" i="9" s="1"/>
  <c r="J17" i="9"/>
  <c r="J12" i="9"/>
  <c r="J79" i="9" s="1"/>
  <c r="E7" i="9"/>
  <c r="E75" i="9"/>
  <c r="J37" i="8"/>
  <c r="J36" i="8"/>
  <c r="AY61" i="1" s="1"/>
  <c r="J35" i="8"/>
  <c r="AX61" i="1" s="1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BI90" i="8"/>
  <c r="BH90" i="8"/>
  <c r="BG90" i="8"/>
  <c r="BF90" i="8"/>
  <c r="T90" i="8"/>
  <c r="R90" i="8"/>
  <c r="P90" i="8"/>
  <c r="BI89" i="8"/>
  <c r="BH89" i="8"/>
  <c r="BG89" i="8"/>
  <c r="BF89" i="8"/>
  <c r="T89" i="8"/>
  <c r="R89" i="8"/>
  <c r="P89" i="8"/>
  <c r="BI88" i="8"/>
  <c r="BH88" i="8"/>
  <c r="BG88" i="8"/>
  <c r="BF88" i="8"/>
  <c r="T88" i="8"/>
  <c r="R88" i="8"/>
  <c r="P88" i="8"/>
  <c r="BI87" i="8"/>
  <c r="BH87" i="8"/>
  <c r="BG87" i="8"/>
  <c r="BF87" i="8"/>
  <c r="T87" i="8"/>
  <c r="R87" i="8"/>
  <c r="P87" i="8"/>
  <c r="BI86" i="8"/>
  <c r="BH86" i="8"/>
  <c r="BG86" i="8"/>
  <c r="BF86" i="8"/>
  <c r="T86" i="8"/>
  <c r="R86" i="8"/>
  <c r="P86" i="8"/>
  <c r="BI85" i="8"/>
  <c r="BH85" i="8"/>
  <c r="BG85" i="8"/>
  <c r="BF85" i="8"/>
  <c r="T85" i="8"/>
  <c r="R85" i="8"/>
  <c r="P85" i="8"/>
  <c r="BI84" i="8"/>
  <c r="BH84" i="8"/>
  <c r="BG84" i="8"/>
  <c r="BF84" i="8"/>
  <c r="T84" i="8"/>
  <c r="R84" i="8"/>
  <c r="P84" i="8"/>
  <c r="J79" i="8"/>
  <c r="J78" i="8"/>
  <c r="F78" i="8"/>
  <c r="F76" i="8"/>
  <c r="E74" i="8"/>
  <c r="J55" i="8"/>
  <c r="J54" i="8"/>
  <c r="F54" i="8"/>
  <c r="F52" i="8"/>
  <c r="E50" i="8"/>
  <c r="J18" i="8"/>
  <c r="E18" i="8"/>
  <c r="F55" i="8"/>
  <c r="J17" i="8"/>
  <c r="J12" i="8"/>
  <c r="J52" i="8"/>
  <c r="E7" i="8"/>
  <c r="E48" i="8" s="1"/>
  <c r="J37" i="7"/>
  <c r="J36" i="7"/>
  <c r="AY60" i="1"/>
  <c r="J35" i="7"/>
  <c r="AX60" i="1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T205" i="7" s="1"/>
  <c r="R206" i="7"/>
  <c r="R205" i="7" s="1"/>
  <c r="P206" i="7"/>
  <c r="P205" i="7" s="1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8" i="7"/>
  <c r="BH118" i="7"/>
  <c r="BG118" i="7"/>
  <c r="BF118" i="7"/>
  <c r="T118" i="7"/>
  <c r="R118" i="7"/>
  <c r="P118" i="7"/>
  <c r="BI117" i="7"/>
  <c r="BH117" i="7"/>
  <c r="BG117" i="7"/>
  <c r="BF117" i="7"/>
  <c r="T117" i="7"/>
  <c r="R117" i="7"/>
  <c r="P117" i="7"/>
  <c r="BI116" i="7"/>
  <c r="BH116" i="7"/>
  <c r="BG116" i="7"/>
  <c r="BF116" i="7"/>
  <c r="T116" i="7"/>
  <c r="R116" i="7"/>
  <c r="P116" i="7"/>
  <c r="BI115" i="7"/>
  <c r="BH115" i="7"/>
  <c r="BG115" i="7"/>
  <c r="BF115" i="7"/>
  <c r="T115" i="7"/>
  <c r="R115" i="7"/>
  <c r="P115" i="7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90" i="7"/>
  <c r="BH90" i="7"/>
  <c r="BG90" i="7"/>
  <c r="BF90" i="7"/>
  <c r="T90" i="7"/>
  <c r="R90" i="7"/>
  <c r="P90" i="7"/>
  <c r="BI89" i="7"/>
  <c r="BH89" i="7"/>
  <c r="BG89" i="7"/>
  <c r="BF89" i="7"/>
  <c r="T89" i="7"/>
  <c r="R89" i="7"/>
  <c r="P89" i="7"/>
  <c r="BI88" i="7"/>
  <c r="BH88" i="7"/>
  <c r="BG88" i="7"/>
  <c r="BF88" i="7"/>
  <c r="T88" i="7"/>
  <c r="R88" i="7"/>
  <c r="P88" i="7"/>
  <c r="J83" i="7"/>
  <c r="J82" i="7"/>
  <c r="F82" i="7"/>
  <c r="F80" i="7"/>
  <c r="E78" i="7"/>
  <c r="J55" i="7"/>
  <c r="J54" i="7"/>
  <c r="F54" i="7"/>
  <c r="F52" i="7"/>
  <c r="E50" i="7"/>
  <c r="J18" i="7"/>
  <c r="E18" i="7"/>
  <c r="F83" i="7" s="1"/>
  <c r="J17" i="7"/>
  <c r="J12" i="7"/>
  <c r="J52" i="7" s="1"/>
  <c r="E7" i="7"/>
  <c r="E76" i="7" s="1"/>
  <c r="J37" i="6"/>
  <c r="J36" i="6"/>
  <c r="AY59" i="1" s="1"/>
  <c r="J35" i="6"/>
  <c r="AX59" i="1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J80" i="6"/>
  <c r="J79" i="6"/>
  <c r="F79" i="6"/>
  <c r="F77" i="6"/>
  <c r="E75" i="6"/>
  <c r="J55" i="6"/>
  <c r="J54" i="6"/>
  <c r="F54" i="6"/>
  <c r="F52" i="6"/>
  <c r="E50" i="6"/>
  <c r="J18" i="6"/>
  <c r="E18" i="6"/>
  <c r="F80" i="6" s="1"/>
  <c r="J17" i="6"/>
  <c r="J12" i="6"/>
  <c r="J52" i="6" s="1"/>
  <c r="E7" i="6"/>
  <c r="E73" i="6" s="1"/>
  <c r="J37" i="5"/>
  <c r="J36" i="5"/>
  <c r="AY58" i="1" s="1"/>
  <c r="J35" i="5"/>
  <c r="AX58" i="1" s="1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25" i="5"/>
  <c r="BH125" i="5"/>
  <c r="BG125" i="5"/>
  <c r="BF125" i="5"/>
  <c r="T125" i="5"/>
  <c r="T124" i="5" s="1"/>
  <c r="R125" i="5"/>
  <c r="R124" i="5"/>
  <c r="P125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0" i="5"/>
  <c r="BH90" i="5"/>
  <c r="BG90" i="5"/>
  <c r="BF90" i="5"/>
  <c r="T90" i="5"/>
  <c r="T89" i="5"/>
  <c r="R90" i="5"/>
  <c r="R89" i="5"/>
  <c r="P90" i="5"/>
  <c r="P89" i="5"/>
  <c r="J84" i="5"/>
  <c r="J83" i="5"/>
  <c r="F83" i="5"/>
  <c r="F81" i="5"/>
  <c r="E79" i="5"/>
  <c r="J55" i="5"/>
  <c r="J54" i="5"/>
  <c r="F54" i="5"/>
  <c r="F52" i="5"/>
  <c r="E50" i="5"/>
  <c r="J18" i="5"/>
  <c r="E18" i="5"/>
  <c r="F55" i="5" s="1"/>
  <c r="J17" i="5"/>
  <c r="J12" i="5"/>
  <c r="J52" i="5" s="1"/>
  <c r="E7" i="5"/>
  <c r="E77" i="5"/>
  <c r="J37" i="4"/>
  <c r="J36" i="4"/>
  <c r="AY57" i="1" s="1"/>
  <c r="J35" i="4"/>
  <c r="AX57" i="1" s="1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5" i="4"/>
  <c r="BH85" i="4"/>
  <c r="BG85" i="4"/>
  <c r="BF85" i="4"/>
  <c r="T85" i="4"/>
  <c r="R85" i="4"/>
  <c r="P85" i="4"/>
  <c r="J80" i="4"/>
  <c r="J79" i="4"/>
  <c r="F79" i="4"/>
  <c r="F77" i="4"/>
  <c r="E75" i="4"/>
  <c r="J55" i="4"/>
  <c r="J54" i="4"/>
  <c r="F54" i="4"/>
  <c r="F52" i="4"/>
  <c r="E50" i="4"/>
  <c r="J18" i="4"/>
  <c r="E18" i="4"/>
  <c r="F80" i="4" s="1"/>
  <c r="J17" i="4"/>
  <c r="J12" i="4"/>
  <c r="J52" i="4" s="1"/>
  <c r="E7" i="4"/>
  <c r="E48" i="4" s="1"/>
  <c r="J37" i="3"/>
  <c r="J36" i="3"/>
  <c r="AY56" i="1"/>
  <c r="J35" i="3"/>
  <c r="AX56" i="1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T111" i="3"/>
  <c r="R112" i="3"/>
  <c r="R111" i="3" s="1"/>
  <c r="P112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82" i="3"/>
  <c r="J17" i="3"/>
  <c r="J12" i="3"/>
  <c r="J52" i="3" s="1"/>
  <c r="E7" i="3"/>
  <c r="E48" i="3"/>
  <c r="J361" i="2"/>
  <c r="J70" i="2" s="1"/>
  <c r="J37" i="2"/>
  <c r="J36" i="2"/>
  <c r="AY55" i="1" s="1"/>
  <c r="J35" i="2"/>
  <c r="AX55" i="1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6" i="2"/>
  <c r="BH526" i="2"/>
  <c r="BG526" i="2"/>
  <c r="BF526" i="2"/>
  <c r="T526" i="2"/>
  <c r="T525" i="2" s="1"/>
  <c r="R526" i="2"/>
  <c r="R525" i="2" s="1"/>
  <c r="P526" i="2"/>
  <c r="P525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T510" i="2" s="1"/>
  <c r="R511" i="2"/>
  <c r="R510" i="2" s="1"/>
  <c r="P511" i="2"/>
  <c r="P510" i="2" s="1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5" i="2"/>
  <c r="BH445" i="2"/>
  <c r="BG445" i="2"/>
  <c r="BF445" i="2"/>
  <c r="T445" i="2"/>
  <c r="T444" i="2"/>
  <c r="R445" i="2"/>
  <c r="R444" i="2"/>
  <c r="P445" i="2"/>
  <c r="P444" i="2" s="1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1" i="2"/>
  <c r="BH391" i="2"/>
  <c r="BG391" i="2"/>
  <c r="BF391" i="2"/>
  <c r="T391" i="2"/>
  <c r="R391" i="2"/>
  <c r="P391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T346" i="2"/>
  <c r="R347" i="2"/>
  <c r="R346" i="2"/>
  <c r="P347" i="2"/>
  <c r="P346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76" i="2"/>
  <c r="BH176" i="2"/>
  <c r="BG176" i="2"/>
  <c r="BF176" i="2"/>
  <c r="T176" i="2"/>
  <c r="R176" i="2"/>
  <c r="P176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T149" i="2" s="1"/>
  <c r="R150" i="2"/>
  <c r="R149" i="2"/>
  <c r="P150" i="2"/>
  <c r="P149" i="2"/>
  <c r="BI146" i="2"/>
  <c r="BH146" i="2"/>
  <c r="BG146" i="2"/>
  <c r="BF146" i="2"/>
  <c r="T146" i="2"/>
  <c r="R146" i="2"/>
  <c r="P146" i="2"/>
  <c r="BI133" i="2"/>
  <c r="BH133" i="2"/>
  <c r="BG133" i="2"/>
  <c r="BF133" i="2"/>
  <c r="T133" i="2"/>
  <c r="R133" i="2"/>
  <c r="P133" i="2"/>
  <c r="BI128" i="2"/>
  <c r="BH128" i="2"/>
  <c r="F36" i="2" s="1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2" i="2"/>
  <c r="BH112" i="2"/>
  <c r="BG112" i="2"/>
  <c r="F35" i="2" s="1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J34" i="2" s="1"/>
  <c r="T106" i="2"/>
  <c r="R106" i="2"/>
  <c r="P106" i="2"/>
  <c r="J100" i="2"/>
  <c r="J99" i="2"/>
  <c r="F99" i="2"/>
  <c r="F97" i="2"/>
  <c r="E95" i="2"/>
  <c r="J55" i="2"/>
  <c r="J54" i="2"/>
  <c r="F54" i="2"/>
  <c r="F52" i="2"/>
  <c r="E50" i="2"/>
  <c r="J18" i="2"/>
  <c r="E18" i="2"/>
  <c r="F100" i="2"/>
  <c r="J17" i="2"/>
  <c r="J12" i="2"/>
  <c r="J97" i="2"/>
  <c r="E7" i="2"/>
  <c r="E48" i="2"/>
  <c r="L50" i="1"/>
  <c r="AM50" i="1"/>
  <c r="AM49" i="1"/>
  <c r="L49" i="1"/>
  <c r="AM47" i="1"/>
  <c r="L47" i="1"/>
  <c r="L45" i="1"/>
  <c r="L44" i="1"/>
  <c r="BK500" i="2"/>
  <c r="BK354" i="2"/>
  <c r="J291" i="2"/>
  <c r="BK341" i="2"/>
  <c r="BK97" i="3"/>
  <c r="J126" i="4"/>
  <c r="BK133" i="6"/>
  <c r="J214" i="7"/>
  <c r="BK163" i="7"/>
  <c r="BK140" i="7"/>
  <c r="BK113" i="9"/>
  <c r="BK112" i="2"/>
  <c r="BK532" i="2"/>
  <c r="J360" i="2"/>
  <c r="BK88" i="3"/>
  <c r="BK85" i="4"/>
  <c r="BK108" i="5"/>
  <c r="BK114" i="6"/>
  <c r="BK131" i="9"/>
  <c r="J186" i="2"/>
  <c r="J133" i="4"/>
  <c r="BK113" i="6"/>
  <c r="BK109" i="7"/>
  <c r="J110" i="8"/>
  <c r="BK535" i="2"/>
  <c r="BK114" i="3"/>
  <c r="J109" i="4"/>
  <c r="BK115" i="5"/>
  <c r="BK117" i="6"/>
  <c r="J117" i="6"/>
  <c r="BK206" i="7"/>
  <c r="J159" i="7"/>
  <c r="BK110" i="7"/>
  <c r="J143" i="8"/>
  <c r="BK150" i="2"/>
  <c r="J122" i="2"/>
  <c r="J329" i="2"/>
  <c r="J347" i="2"/>
  <c r="BK133" i="4"/>
  <c r="J140" i="5"/>
  <c r="J130" i="6"/>
  <c r="J200" i="7"/>
  <c r="BK196" i="7"/>
  <c r="J97" i="8"/>
  <c r="J239" i="2"/>
  <c r="J256" i="2"/>
  <c r="J89" i="3"/>
  <c r="BK102" i="3"/>
  <c r="BK93" i="5"/>
  <c r="BK122" i="6"/>
  <c r="BK142" i="6"/>
  <c r="J180" i="7"/>
  <c r="J89" i="7"/>
  <c r="BK117" i="8"/>
  <c r="BK98" i="9"/>
  <c r="BK155" i="7"/>
  <c r="BK89" i="9"/>
  <c r="J538" i="2"/>
  <c r="J325" i="2"/>
  <c r="BK124" i="2"/>
  <c r="J270" i="2"/>
  <c r="J419" i="2"/>
  <c r="BK132" i="4"/>
  <c r="BK118" i="4"/>
  <c r="J106" i="6"/>
  <c r="J101" i="7"/>
  <c r="J103" i="7"/>
  <c r="J142" i="8"/>
  <c r="BK373" i="2"/>
  <c r="BK369" i="2"/>
  <c r="BK445" i="2"/>
  <c r="J358" i="2"/>
  <c r="J99" i="3"/>
  <c r="J119" i="4"/>
  <c r="J136" i="5"/>
  <c r="J105" i="6"/>
  <c r="J201" i="7"/>
  <c r="J120" i="8"/>
  <c r="BK438" i="2"/>
  <c r="BK186" i="2"/>
  <c r="J334" i="2"/>
  <c r="BK314" i="2"/>
  <c r="BK115" i="4"/>
  <c r="BK113" i="5"/>
  <c r="J208" i="7"/>
  <c r="BK142" i="7"/>
  <c r="BK110" i="9"/>
  <c r="J396" i="2"/>
  <c r="BK120" i="4"/>
  <c r="J124" i="6"/>
  <c r="J114" i="7"/>
  <c r="J108" i="7"/>
  <c r="J87" i="8"/>
  <c r="BK118" i="9"/>
  <c r="J506" i="2"/>
  <c r="BK110" i="3"/>
  <c r="J105" i="4"/>
  <c r="BK139" i="4"/>
  <c r="BK99" i="5"/>
  <c r="J132" i="6"/>
  <c r="J126" i="6"/>
  <c r="J153" i="7"/>
  <c r="BK134" i="7"/>
  <c r="J171" i="7"/>
  <c r="BK122" i="8"/>
  <c r="J136" i="9"/>
  <c r="J502" i="2"/>
  <c r="BK122" i="2"/>
  <c r="BK451" i="2"/>
  <c r="BK92" i="3"/>
  <c r="J99" i="4"/>
  <c r="J134" i="6"/>
  <c r="BK203" i="7"/>
  <c r="BK166" i="7"/>
  <c r="BK100" i="8"/>
  <c r="BK107" i="9"/>
  <c r="J312" i="2"/>
  <c r="BK329" i="2"/>
  <c r="BK124" i="4"/>
  <c r="J125" i="5"/>
  <c r="BK100" i="6"/>
  <c r="J188" i="7"/>
  <c r="BK113" i="7"/>
  <c r="J125" i="7"/>
  <c r="J103" i="8"/>
  <c r="BK407" i="2"/>
  <c r="J314" i="2"/>
  <c r="J101" i="4"/>
  <c r="J134" i="5"/>
  <c r="BK150" i="7"/>
  <c r="J176" i="7"/>
  <c r="J160" i="7"/>
  <c r="BK86" i="8"/>
  <c r="J93" i="9"/>
  <c r="J232" i="2"/>
  <c r="F37" i="2"/>
  <c r="J129" i="7"/>
  <c r="BK198" i="7"/>
  <c r="BK127" i="8"/>
  <c r="BK490" i="2"/>
  <c r="J380" i="2"/>
  <c r="BK328" i="2"/>
  <c r="BK234" i="2"/>
  <c r="BK96" i="4"/>
  <c r="J122" i="5"/>
  <c r="J99" i="6"/>
  <c r="BK177" i="7"/>
  <c r="J157" i="7"/>
  <c r="BK99" i="8"/>
  <c r="BK526" i="2"/>
  <c r="J320" i="2"/>
  <c r="BK197" i="2"/>
  <c r="J341" i="2"/>
  <c r="J473" i="2"/>
  <c r="BK160" i="2"/>
  <c r="J134" i="4"/>
  <c r="J125" i="4"/>
  <c r="J104" i="5"/>
  <c r="BK126" i="6"/>
  <c r="J136" i="6"/>
  <c r="BK88" i="7"/>
  <c r="J122" i="7"/>
  <c r="BK210" i="7"/>
  <c r="BK127" i="7"/>
  <c r="BK96" i="8"/>
  <c r="BK320" i="2"/>
  <c r="J500" i="2"/>
  <c r="BK106" i="2"/>
  <c r="J252" i="2"/>
  <c r="J176" i="2"/>
  <c r="J88" i="3"/>
  <c r="J115" i="4"/>
  <c r="J103" i="5"/>
  <c r="J92" i="6"/>
  <c r="J203" i="7"/>
  <c r="J148" i="7"/>
  <c r="J133" i="7"/>
  <c r="J94" i="8"/>
  <c r="BK101" i="9"/>
  <c r="BK469" i="2"/>
  <c r="BK239" i="2"/>
  <c r="BK98" i="3"/>
  <c r="BK91" i="4"/>
  <c r="J137" i="6"/>
  <c r="J161" i="7"/>
  <c r="BK98" i="7"/>
  <c r="J152" i="7"/>
  <c r="BK138" i="7"/>
  <c r="J128" i="8"/>
  <c r="BK97" i="8"/>
  <c r="J326" i="2"/>
  <c r="J488" i="2"/>
  <c r="J115" i="3"/>
  <c r="J95" i="4"/>
  <c r="BK104" i="4"/>
  <c r="BK86" i="4"/>
  <c r="BK138" i="4"/>
  <c r="BK103" i="5"/>
  <c r="J127" i="6"/>
  <c r="J128" i="6"/>
  <c r="BK93" i="7"/>
  <c r="BK158" i="7"/>
  <c r="BK125" i="7"/>
  <c r="BK143" i="7"/>
  <c r="BK125" i="8"/>
  <c r="J131" i="9"/>
  <c r="BK339" i="2"/>
  <c r="BK488" i="2"/>
  <c r="BK211" i="2"/>
  <c r="BK429" i="2"/>
  <c r="J221" i="2"/>
  <c r="BK414" i="2"/>
  <c r="BK153" i="2"/>
  <c r="BK107" i="3"/>
  <c r="J93" i="4"/>
  <c r="BK109" i="4"/>
  <c r="BK100" i="5"/>
  <c r="BK90" i="6"/>
  <c r="J122" i="6"/>
  <c r="J137" i="7"/>
  <c r="BK152" i="7"/>
  <c r="BK115" i="7"/>
  <c r="BK192" i="7"/>
  <c r="BK105" i="8"/>
  <c r="J427" i="2"/>
  <c r="J191" i="2"/>
  <c r="BK282" i="2"/>
  <c r="J412" i="2"/>
  <c r="J282" i="2"/>
  <c r="J90" i="3"/>
  <c r="J85" i="4"/>
  <c r="J114" i="5"/>
  <c r="J102" i="6"/>
  <c r="BK138" i="6"/>
  <c r="J109" i="7"/>
  <c r="BK176" i="7"/>
  <c r="BK189" i="7"/>
  <c r="BK124" i="8"/>
  <c r="BK131" i="8"/>
  <c r="J322" i="2"/>
  <c r="BK380" i="2"/>
  <c r="BK91" i="3"/>
  <c r="BK101" i="4"/>
  <c r="J139" i="5"/>
  <c r="J133" i="6"/>
  <c r="BK89" i="6"/>
  <c r="J194" i="7"/>
  <c r="J105" i="7"/>
  <c r="J154" i="7"/>
  <c r="J135" i="8"/>
  <c r="J103" i="9"/>
  <c r="J324" i="2"/>
  <c r="J451" i="2"/>
  <c r="J101" i="3"/>
  <c r="BK107" i="5"/>
  <c r="BK101" i="5"/>
  <c r="BK109" i="6"/>
  <c r="J135" i="7"/>
  <c r="J128" i="7"/>
  <c r="J163" i="7"/>
  <c r="BK160" i="7"/>
  <c r="J141" i="8"/>
  <c r="J89" i="9"/>
  <c r="BK382" i="2"/>
  <c r="J109" i="2"/>
  <c r="BK108" i="4"/>
  <c r="J141" i="6"/>
  <c r="J211" i="7"/>
  <c r="J104" i="7"/>
  <c r="J164" i="7"/>
  <c r="BK140" i="8"/>
  <c r="BK108" i="8"/>
  <c r="J107" i="9"/>
  <c r="J414" i="2"/>
  <c r="BK493" i="2"/>
  <c r="J229" i="2"/>
  <c r="J226" i="2"/>
  <c r="J299" i="2"/>
  <c r="J445" i="2"/>
  <c r="J133" i="2"/>
  <c r="BK109" i="3"/>
  <c r="J108" i="4"/>
  <c r="BK114" i="5"/>
  <c r="J138" i="5"/>
  <c r="J113" i="6"/>
  <c r="BK101" i="7"/>
  <c r="BK167" i="7"/>
  <c r="BK105" i="7"/>
  <c r="J111" i="8"/>
  <c r="BK91" i="9"/>
  <c r="J535" i="2"/>
  <c r="BK260" i="2"/>
  <c r="J209" i="2"/>
  <c r="BK347" i="2"/>
  <c r="J453" i="2"/>
  <c r="BK108" i="3"/>
  <c r="BK100" i="4"/>
  <c r="J138" i="4"/>
  <c r="BK116" i="5"/>
  <c r="BK110" i="6"/>
  <c r="BK96" i="6"/>
  <c r="BK128" i="7"/>
  <c r="BK156" i="7"/>
  <c r="J130" i="7"/>
  <c r="J125" i="8"/>
  <c r="BK538" i="2"/>
  <c r="J199" i="2"/>
  <c r="J234" i="2"/>
  <c r="BK398" i="2"/>
  <c r="J118" i="3"/>
  <c r="BK128" i="4"/>
  <c r="BK133" i="5"/>
  <c r="J108" i="6"/>
  <c r="J92" i="7"/>
  <c r="J210" i="7"/>
  <c r="J104" i="8"/>
  <c r="J537" i="2"/>
  <c r="BK433" i="2"/>
  <c r="BK287" i="2"/>
  <c r="J247" i="2"/>
  <c r="J104" i="4"/>
  <c r="BK136" i="5"/>
  <c r="BK115" i="6"/>
  <c r="J175" i="7"/>
  <c r="J209" i="7"/>
  <c r="BK94" i="8"/>
  <c r="BK327" i="2"/>
  <c r="J265" i="2"/>
  <c r="BK112" i="4"/>
  <c r="J140" i="6"/>
  <c r="J94" i="7"/>
  <c r="J192" i="7"/>
  <c r="J90" i="8"/>
  <c r="BK404" i="2"/>
  <c r="BK176" i="2"/>
  <c r="J106" i="4"/>
  <c r="J123" i="4"/>
  <c r="BK142" i="5"/>
  <c r="BK212" i="7"/>
  <c r="J88" i="7"/>
  <c r="BK214" i="7"/>
  <c r="BK148" i="7"/>
  <c r="J98" i="8"/>
  <c r="BK120" i="9"/>
  <c r="J481" i="2"/>
  <c r="J424" i="2"/>
  <c r="BK128" i="2"/>
  <c r="J103" i="3"/>
  <c r="J87" i="4"/>
  <c r="J105" i="5"/>
  <c r="BK92" i="6"/>
  <c r="BK103" i="6"/>
  <c r="BK91" i="7"/>
  <c r="J95" i="7"/>
  <c r="J89" i="8"/>
  <c r="BK539" i="2"/>
  <c r="J197" i="2"/>
  <c r="BK226" i="2"/>
  <c r="J93" i="3"/>
  <c r="J141" i="5"/>
  <c r="J87" i="6"/>
  <c r="BK129" i="7"/>
  <c r="J167" i="7"/>
  <c r="J162" i="7"/>
  <c r="J91" i="8"/>
  <c r="AS54" i="1"/>
  <c r="J108" i="5"/>
  <c r="BK108" i="6"/>
  <c r="BK147" i="7"/>
  <c r="J113" i="7"/>
  <c r="BK114" i="8"/>
  <c r="J101" i="8"/>
  <c r="BK536" i="2"/>
  <c r="BK358" i="2"/>
  <c r="J89" i="4"/>
  <c r="BK95" i="5"/>
  <c r="J100" i="6"/>
  <c r="J198" i="7"/>
  <c r="J215" i="7"/>
  <c r="BK120" i="7"/>
  <c r="BK110" i="8"/>
  <c r="BK87" i="9"/>
  <c r="J119" i="3"/>
  <c r="J129" i="6"/>
  <c r="J85" i="6"/>
  <c r="J158" i="7"/>
  <c r="J106" i="7"/>
  <c r="J96" i="8"/>
  <c r="J133" i="8"/>
  <c r="BK334" i="2"/>
  <c r="J534" i="2"/>
  <c r="BK109" i="2"/>
  <c r="J287" i="2"/>
  <c r="J107" i="3"/>
  <c r="BK113" i="4"/>
  <c r="BK139" i="5"/>
  <c r="J123" i="6"/>
  <c r="BK162" i="7"/>
  <c r="J184" i="7"/>
  <c r="J95" i="8"/>
  <c r="BK321" i="2"/>
  <c r="J363" i="2"/>
  <c r="J284" i="2"/>
  <c r="BK217" i="2"/>
  <c r="BK384" i="2"/>
  <c r="J102" i="4"/>
  <c r="J142" i="5"/>
  <c r="J110" i="5"/>
  <c r="J110" i="6"/>
  <c r="J138" i="7"/>
  <c r="J88" i="8"/>
  <c r="BK93" i="9"/>
  <c r="BK449" i="2"/>
  <c r="BK453" i="2"/>
  <c r="BK133" i="2"/>
  <c r="J421" i="2"/>
  <c r="BK215" i="2"/>
  <c r="J211" i="2"/>
  <c r="BK101" i="3"/>
  <c r="BK97" i="4"/>
  <c r="BK118" i="5"/>
  <c r="J155" i="7"/>
  <c r="BK211" i="7"/>
  <c r="J139" i="8"/>
  <c r="J108" i="9"/>
  <c r="J321" i="2"/>
  <c r="BK396" i="2"/>
  <c r="J128" i="2"/>
  <c r="BK130" i="4"/>
  <c r="J88" i="4"/>
  <c r="BK88" i="6"/>
  <c r="BK183" i="7"/>
  <c r="BK104" i="7"/>
  <c r="BK88" i="8"/>
  <c r="BK120" i="5"/>
  <c r="J136" i="7"/>
  <c r="BK199" i="7"/>
  <c r="BK101" i="8"/>
  <c r="J118" i="9"/>
  <c r="BK427" i="2"/>
  <c r="BK102" i="4"/>
  <c r="BK141" i="5"/>
  <c r="BK137" i="6"/>
  <c r="BK200" i="7"/>
  <c r="BK209" i="7"/>
  <c r="BK112" i="8"/>
  <c r="BK115" i="9"/>
  <c r="J124" i="2"/>
  <c r="J407" i="2"/>
  <c r="J124" i="4"/>
  <c r="J113" i="5"/>
  <c r="BK86" i="6"/>
  <c r="J166" i="7"/>
  <c r="BK122" i="7"/>
  <c r="BK123" i="8"/>
  <c r="J99" i="8"/>
  <c r="BK316" i="2"/>
  <c r="BK100" i="3"/>
  <c r="J94" i="6"/>
  <c r="BK190" i="7"/>
  <c r="BK132" i="7"/>
  <c r="J92" i="8"/>
  <c r="BK120" i="8"/>
  <c r="BK289" i="2"/>
  <c r="J327" i="2"/>
  <c r="J438" i="2"/>
  <c r="J205" i="2"/>
  <c r="J244" i="2"/>
  <c r="BK103" i="3"/>
  <c r="J120" i="5"/>
  <c r="BK94" i="5"/>
  <c r="J112" i="6"/>
  <c r="J143" i="7"/>
  <c r="BK114" i="7"/>
  <c r="J105" i="8"/>
  <c r="J134" i="9"/>
  <c r="BK481" i="2"/>
  <c r="BK229" i="2"/>
  <c r="J293" i="2"/>
  <c r="BK205" i="2"/>
  <c r="BK88" i="4"/>
  <c r="BK104" i="5"/>
  <c r="J109" i="6"/>
  <c r="BK195" i="7"/>
  <c r="BK121" i="7"/>
  <c r="J112" i="8"/>
  <c r="BK122" i="5"/>
  <c r="J142" i="6"/>
  <c r="BK146" i="7"/>
  <c r="J107" i="7"/>
  <c r="J93" i="8"/>
  <c r="J115" i="9"/>
  <c r="BK534" i="2"/>
  <c r="J118" i="2"/>
  <c r="BK464" i="2"/>
  <c r="J104" i="3"/>
  <c r="J136" i="4"/>
  <c r="J116" i="5"/>
  <c r="BK124" i="6"/>
  <c r="J139" i="7"/>
  <c r="BK153" i="7"/>
  <c r="BK412" i="2"/>
  <c r="J462" i="2"/>
  <c r="J120" i="2"/>
  <c r="J121" i="4"/>
  <c r="J97" i="6"/>
  <c r="BK182" i="7"/>
  <c r="BK141" i="7"/>
  <c r="BK112" i="7"/>
  <c r="BK89" i="8"/>
  <c r="BK421" i="2"/>
  <c r="BK126" i="4"/>
  <c r="BK99" i="4"/>
  <c r="J129" i="4"/>
  <c r="J119" i="5"/>
  <c r="BK119" i="6"/>
  <c r="J146" i="7"/>
  <c r="J142" i="7"/>
  <c r="J165" i="7"/>
  <c r="J131" i="8"/>
  <c r="BK116" i="8"/>
  <c r="J316" i="2"/>
  <c r="J355" i="2"/>
  <c r="J354" i="2"/>
  <c r="J391" i="2"/>
  <c r="BK116" i="3"/>
  <c r="J88" i="6"/>
  <c r="J199" i="7"/>
  <c r="J183" i="7"/>
  <c r="J119" i="8"/>
  <c r="J138" i="8"/>
  <c r="BK435" i="2"/>
  <c r="J375" i="2"/>
  <c r="BK89" i="3"/>
  <c r="J127" i="4"/>
  <c r="BK112" i="5"/>
  <c r="J90" i="6"/>
  <c r="J212" i="7"/>
  <c r="BK107" i="7"/>
  <c r="BK138" i="8"/>
  <c r="BK299" i="2"/>
  <c r="J339" i="2"/>
  <c r="BK123" i="4"/>
  <c r="J135" i="5"/>
  <c r="J104" i="6"/>
  <c r="J132" i="7"/>
  <c r="J151" i="7"/>
  <c r="BK90" i="7"/>
  <c r="J85" i="8"/>
  <c r="BK134" i="9"/>
  <c r="BK426" i="2"/>
  <c r="BK99" i="3"/>
  <c r="J123" i="5"/>
  <c r="BK136" i="6"/>
  <c r="J186" i="7"/>
  <c r="BK137" i="7"/>
  <c r="BK134" i="8"/>
  <c r="BK118" i="8"/>
  <c r="BK442" i="2"/>
  <c r="J158" i="2"/>
  <c r="BK95" i="3"/>
  <c r="BK131" i="6"/>
  <c r="BK111" i="6"/>
  <c r="J131" i="7"/>
  <c r="J195" i="7"/>
  <c r="J140" i="8"/>
  <c r="BK85" i="8"/>
  <c r="J98" i="9"/>
  <c r="BK439" i="2"/>
  <c r="J437" i="2"/>
  <c r="BK232" i="2"/>
  <c r="J289" i="2"/>
  <c r="J122" i="4"/>
  <c r="J90" i="5"/>
  <c r="BK99" i="6"/>
  <c r="J187" i="7"/>
  <c r="BK111" i="7"/>
  <c r="BK141" i="8"/>
  <c r="J435" i="2"/>
  <c r="J417" i="2"/>
  <c r="BK428" i="2"/>
  <c r="J249" i="2"/>
  <c r="J106" i="2"/>
  <c r="J112" i="5"/>
  <c r="J131" i="6"/>
  <c r="J110" i="7"/>
  <c r="BK208" i="7"/>
  <c r="J123" i="8"/>
  <c r="J110" i="9"/>
  <c r="BK293" i="2"/>
  <c r="BK256" i="2"/>
  <c r="J398" i="2"/>
  <c r="J369" i="2"/>
  <c r="BK462" i="2"/>
  <c r="J117" i="3"/>
  <c r="J110" i="4"/>
  <c r="BK104" i="6"/>
  <c r="J173" i="7"/>
  <c r="BK139" i="7"/>
  <c r="J126" i="8"/>
  <c r="J95" i="9"/>
  <c r="J508" i="2"/>
  <c r="J431" i="2"/>
  <c r="BK360" i="2"/>
  <c r="BK137" i="4"/>
  <c r="BK138" i="5"/>
  <c r="J114" i="6"/>
  <c r="BK100" i="7"/>
  <c r="J177" i="7"/>
  <c r="BK108" i="9"/>
  <c r="BK355" i="2"/>
  <c r="J102" i="3"/>
  <c r="BK140" i="6"/>
  <c r="BK170" i="7"/>
  <c r="J190" i="7"/>
  <c r="J129" i="8"/>
  <c r="J113" i="9"/>
  <c r="BK344" i="2"/>
  <c r="J118" i="4"/>
  <c r="J94" i="4"/>
  <c r="J114" i="4"/>
  <c r="BK135" i="5"/>
  <c r="BK132" i="6"/>
  <c r="BK186" i="7"/>
  <c r="J93" i="7"/>
  <c r="BK129" i="8"/>
  <c r="BK109" i="8"/>
  <c r="J409" i="2"/>
  <c r="J274" i="2"/>
  <c r="BK409" i="2"/>
  <c r="BK252" i="2"/>
  <c r="BK325" i="2"/>
  <c r="J94" i="3"/>
  <c r="BK110" i="5"/>
  <c r="BK105" i="6"/>
  <c r="BK118" i="6"/>
  <c r="J99" i="7"/>
  <c r="J123" i="7"/>
  <c r="J134" i="8"/>
  <c r="BK219" i="2"/>
  <c r="J242" i="2"/>
  <c r="BK118" i="2"/>
  <c r="BK117" i="4"/>
  <c r="J107" i="5"/>
  <c r="BK116" i="6"/>
  <c r="BK118" i="7"/>
  <c r="BK130" i="7"/>
  <c r="J108" i="8"/>
  <c r="J87" i="9"/>
  <c r="J95" i="3"/>
  <c r="J117" i="4"/>
  <c r="BK125" i="5"/>
  <c r="J202" i="7"/>
  <c r="BK216" i="7"/>
  <c r="BK137" i="8"/>
  <c r="J117" i="8"/>
  <c r="J296" i="2"/>
  <c r="J135" i="4"/>
  <c r="J111" i="5"/>
  <c r="J111" i="6"/>
  <c r="BK124" i="7"/>
  <c r="BK95" i="7"/>
  <c r="BK111" i="8"/>
  <c r="J137" i="9"/>
  <c r="J402" i="2"/>
  <c r="BK112" i="3"/>
  <c r="J112" i="4"/>
  <c r="BK102" i="6"/>
  <c r="J134" i="7"/>
  <c r="BK178" i="7"/>
  <c r="J122" i="8"/>
  <c r="BK95" i="9"/>
  <c r="J511" i="2"/>
  <c r="BK191" i="2"/>
  <c r="J258" i="2"/>
  <c r="BK363" i="2"/>
  <c r="J112" i="3"/>
  <c r="BK106" i="5"/>
  <c r="J118" i="6"/>
  <c r="J107" i="6"/>
  <c r="J118" i="7"/>
  <c r="BK136" i="7"/>
  <c r="J137" i="8"/>
  <c r="BK508" i="2"/>
  <c r="J539" i="2"/>
  <c r="J442" i="2"/>
  <c r="BK471" i="2"/>
  <c r="J105" i="3"/>
  <c r="J107" i="4"/>
  <c r="J118" i="5"/>
  <c r="BK127" i="6"/>
  <c r="J170" i="7"/>
  <c r="BK180" i="7"/>
  <c r="J107" i="8"/>
  <c r="J125" i="9"/>
  <c r="J101" i="5"/>
  <c r="BK161" i="7"/>
  <c r="BK108" i="7"/>
  <c r="J169" i="7"/>
  <c r="J132" i="8"/>
  <c r="J382" i="2"/>
  <c r="J378" i="2"/>
  <c r="BK326" i="2"/>
  <c r="BK473" i="2"/>
  <c r="J91" i="3"/>
  <c r="BK140" i="5"/>
  <c r="J116" i="6"/>
  <c r="J191" i="7"/>
  <c r="BK128" i="8"/>
  <c r="J532" i="2"/>
  <c r="BK93" i="3"/>
  <c r="BK134" i="4"/>
  <c r="BK107" i="6"/>
  <c r="BK171" i="7"/>
  <c r="J156" i="7"/>
  <c r="BK92" i="8"/>
  <c r="J146" i="2"/>
  <c r="BK133" i="9"/>
  <c r="J478" i="2"/>
  <c r="BK118" i="3"/>
  <c r="J92" i="4"/>
  <c r="BK111" i="5"/>
  <c r="J86" i="6"/>
  <c r="BK92" i="7"/>
  <c r="J150" i="7"/>
  <c r="J144" i="7"/>
  <c r="BK142" i="8"/>
  <c r="BK455" i="2"/>
  <c r="BK504" i="2"/>
  <c r="BK127" i="4"/>
  <c r="BK121" i="4"/>
  <c r="BK117" i="5"/>
  <c r="J93" i="6"/>
  <c r="BK173" i="7"/>
  <c r="BK99" i="7"/>
  <c r="J115" i="8"/>
  <c r="J469" i="2"/>
  <c r="J213" i="2"/>
  <c r="BK94" i="3"/>
  <c r="BK98" i="6"/>
  <c r="J213" i="7"/>
  <c r="J111" i="7"/>
  <c r="BK121" i="8"/>
  <c r="J101" i="9"/>
  <c r="J536" i="2"/>
  <c r="BK375" i="2"/>
  <c r="J425" i="2"/>
  <c r="J112" i="2"/>
  <c r="BK117" i="3"/>
  <c r="BK93" i="4"/>
  <c r="J139" i="6"/>
  <c r="BK179" i="7"/>
  <c r="BK145" i="7"/>
  <c r="BK139" i="8"/>
  <c r="BK98" i="8"/>
  <c r="J504" i="2"/>
  <c r="J207" i="2"/>
  <c r="J426" i="2"/>
  <c r="BK324" i="2"/>
  <c r="J100" i="3"/>
  <c r="BK89" i="4"/>
  <c r="BK134" i="5"/>
  <c r="J98" i="6"/>
  <c r="J117" i="7"/>
  <c r="BK116" i="7"/>
  <c r="BK119" i="8"/>
  <c r="J490" i="2"/>
  <c r="BK431" i="2"/>
  <c r="J153" i="2"/>
  <c r="BK115" i="3"/>
  <c r="BK94" i="4"/>
  <c r="BK134" i="6"/>
  <c r="BK215" i="7"/>
  <c r="BK188" i="7"/>
  <c r="J102" i="8"/>
  <c r="BK244" i="2"/>
  <c r="BK437" i="2"/>
  <c r="BK213" i="2"/>
  <c r="J404" i="2"/>
  <c r="BK136" i="4"/>
  <c r="J106" i="5"/>
  <c r="BK149" i="7"/>
  <c r="BK117" i="7"/>
  <c r="BK102" i="7"/>
  <c r="J513" i="2"/>
  <c r="J328" i="2"/>
  <c r="J92" i="3"/>
  <c r="J132" i="4"/>
  <c r="J115" i="6"/>
  <c r="BK159" i="7"/>
  <c r="J121" i="7"/>
  <c r="BK113" i="8"/>
  <c r="BK308" i="2"/>
  <c r="J455" i="2"/>
  <c r="J96" i="4"/>
  <c r="BK98" i="4"/>
  <c r="BK119" i="4"/>
  <c r="J117" i="5"/>
  <c r="J140" i="7"/>
  <c r="BK174" i="7"/>
  <c r="BK94" i="7"/>
  <c r="BK132" i="8"/>
  <c r="J113" i="8"/>
  <c r="BK537" i="2"/>
  <c r="J308" i="2"/>
  <c r="BK296" i="2"/>
  <c r="BK90" i="3"/>
  <c r="BK125" i="4"/>
  <c r="J99" i="5"/>
  <c r="BK112" i="6"/>
  <c r="J168" i="7"/>
  <c r="J120" i="7"/>
  <c r="J84" i="8"/>
  <c r="BK322" i="2"/>
  <c r="J351" i="2"/>
  <c r="BK199" i="2"/>
  <c r="J113" i="4"/>
  <c r="J133" i="5"/>
  <c r="BK157" i="7"/>
  <c r="BK154" i="7"/>
  <c r="BK106" i="7"/>
  <c r="BK107" i="8"/>
  <c r="BK502" i="2"/>
  <c r="J139" i="4"/>
  <c r="J98" i="5"/>
  <c r="J125" i="6"/>
  <c r="BK131" i="7"/>
  <c r="J126" i="7"/>
  <c r="J127" i="8"/>
  <c r="BK136" i="9"/>
  <c r="J493" i="2"/>
  <c r="J160" i="2"/>
  <c r="BK107" i="4"/>
  <c r="BK139" i="6"/>
  <c r="BK201" i="7"/>
  <c r="BK204" i="7"/>
  <c r="J145" i="7"/>
  <c r="BK424" i="2"/>
  <c r="BK351" i="2"/>
  <c r="BK254" i="2"/>
  <c r="J97" i="3"/>
  <c r="J86" i="4"/>
  <c r="J96" i="6"/>
  <c r="BK168" i="7"/>
  <c r="J206" i="7"/>
  <c r="BK119" i="3"/>
  <c r="J120" i="4"/>
  <c r="J96" i="5"/>
  <c r="BK185" i="7"/>
  <c r="BK123" i="7"/>
  <c r="J197" i="7"/>
  <c r="J120" i="9"/>
  <c r="BK419" i="2"/>
  <c r="BK270" i="2"/>
  <c r="J260" i="2"/>
  <c r="J439" i="2"/>
  <c r="J97" i="4"/>
  <c r="BK105" i="5"/>
  <c r="J138" i="6"/>
  <c r="BK175" i="7"/>
  <c r="J174" i="7"/>
  <c r="BK115" i="8"/>
  <c r="J91" i="9"/>
  <c r="BK249" i="2"/>
  <c r="BK247" i="2"/>
  <c r="BK209" i="2"/>
  <c r="J98" i="3"/>
  <c r="BK119" i="5"/>
  <c r="BK97" i="6"/>
  <c r="BK197" i="7"/>
  <c r="BK169" i="7"/>
  <c r="J121" i="8"/>
  <c r="BK158" i="2"/>
  <c r="J116" i="3"/>
  <c r="BK123" i="5"/>
  <c r="BK91" i="6"/>
  <c r="BK194" i="7"/>
  <c r="J182" i="7"/>
  <c r="J100" i="8"/>
  <c r="J133" i="9"/>
  <c r="BK513" i="2"/>
  <c r="BK291" i="2"/>
  <c r="J100" i="4"/>
  <c r="J91" i="4"/>
  <c r="J95" i="5"/>
  <c r="BK128" i="6"/>
  <c r="BK94" i="6"/>
  <c r="BK187" i="7"/>
  <c r="J116" i="7"/>
  <c r="J127" i="7"/>
  <c r="BK133" i="8"/>
  <c r="BK457" i="2"/>
  <c r="BK425" i="2"/>
  <c r="J217" i="2"/>
  <c r="BK274" i="2"/>
  <c r="BK207" i="2"/>
  <c r="J98" i="4"/>
  <c r="BK90" i="5"/>
  <c r="BK141" i="6"/>
  <c r="BK144" i="7"/>
  <c r="J147" i="7"/>
  <c r="BK130" i="8"/>
  <c r="J373" i="2"/>
  <c r="J464" i="2"/>
  <c r="J108" i="3"/>
  <c r="BK114" i="4"/>
  <c r="BK98" i="5"/>
  <c r="BK93" i="6"/>
  <c r="BK89" i="7"/>
  <c r="BK165" i="7"/>
  <c r="BK119" i="7"/>
  <c r="J86" i="8"/>
  <c r="BK486" i="2"/>
  <c r="BK105" i="4"/>
  <c r="BK130" i="6"/>
  <c r="J120" i="6"/>
  <c r="J115" i="7"/>
  <c r="J216" i="7"/>
  <c r="J114" i="8"/>
  <c r="BK135" i="8"/>
  <c r="J530" i="2"/>
  <c r="BK221" i="2"/>
  <c r="J137" i="4"/>
  <c r="J115" i="5"/>
  <c r="BK129" i="6"/>
  <c r="J90" i="7"/>
  <c r="J91" i="7"/>
  <c r="BK202" i="7"/>
  <c r="J118" i="8"/>
  <c r="J141" i="7"/>
  <c r="BK91" i="8"/>
  <c r="BK120" i="2"/>
  <c r="BK312" i="2"/>
  <c r="J384" i="2"/>
  <c r="BK402" i="2"/>
  <c r="J386" i="2"/>
  <c r="BK122" i="4"/>
  <c r="J94" i="5"/>
  <c r="BK123" i="6"/>
  <c r="BK96" i="7"/>
  <c r="J149" i="7"/>
  <c r="J116" i="8"/>
  <c r="J219" i="2"/>
  <c r="BK155" i="2"/>
  <c r="BK378" i="2"/>
  <c r="BK258" i="2"/>
  <c r="BK129" i="4"/>
  <c r="J100" i="5"/>
  <c r="J103" i="6"/>
  <c r="J179" i="7"/>
  <c r="J124" i="7"/>
  <c r="BK84" i="8"/>
  <c r="BK102" i="8"/>
  <c r="BK506" i="2"/>
  <c r="BK478" i="2"/>
  <c r="J433" i="2"/>
  <c r="BK284" i="2"/>
  <c r="BK90" i="4"/>
  <c r="BK106" i="4"/>
  <c r="BK96" i="5"/>
  <c r="BK125" i="6"/>
  <c r="BK126" i="7"/>
  <c r="BK103" i="8"/>
  <c r="BK90" i="8"/>
  <c r="BK484" i="2"/>
  <c r="BK386" i="2"/>
  <c r="BK265" i="2"/>
  <c r="J114" i="3"/>
  <c r="J90" i="4"/>
  <c r="BK106" i="6"/>
  <c r="J185" i="7"/>
  <c r="J119" i="7"/>
  <c r="BK137" i="9"/>
  <c r="J429" i="2"/>
  <c r="J110" i="3"/>
  <c r="J128" i="4"/>
  <c r="BK85" i="6"/>
  <c r="J102" i="7"/>
  <c r="J100" i="7"/>
  <c r="BK87" i="8"/>
  <c r="J526" i="2"/>
  <c r="BK103" i="9"/>
  <c r="BK511" i="2"/>
  <c r="BK510" i="2" s="1"/>
  <c r="J510" i="2" s="1"/>
  <c r="J81" i="2" s="1"/>
  <c r="J449" i="2"/>
  <c r="J471" i="2"/>
  <c r="BK242" i="2"/>
  <c r="J137" i="5"/>
  <c r="J89" i="6"/>
  <c r="J196" i="7"/>
  <c r="BK191" i="7"/>
  <c r="BK126" i="8"/>
  <c r="BK417" i="2"/>
  <c r="J476" i="2"/>
  <c r="BK105" i="3"/>
  <c r="BK110" i="4"/>
  <c r="BK95" i="4"/>
  <c r="J91" i="6"/>
  <c r="J189" i="7"/>
  <c r="J112" i="7"/>
  <c r="BK104" i="8"/>
  <c r="J457" i="2"/>
  <c r="J215" i="2"/>
  <c r="BK92" i="4"/>
  <c r="BK137" i="5"/>
  <c r="J119" i="6"/>
  <c r="J96" i="7"/>
  <c r="BK213" i="7"/>
  <c r="J124" i="8"/>
  <c r="BK391" i="2"/>
  <c r="J486" i="2"/>
  <c r="BK111" i="4"/>
  <c r="BK87" i="4"/>
  <c r="BK87" i="6"/>
  <c r="BK135" i="7"/>
  <c r="BK164" i="7"/>
  <c r="J109" i="8"/>
  <c r="BK125" i="9"/>
  <c r="J254" i="2"/>
  <c r="J111" i="4"/>
  <c r="J95" i="6"/>
  <c r="J178" i="7"/>
  <c r="J98" i="7"/>
  <c r="J130" i="8"/>
  <c r="BK530" i="2"/>
  <c r="J484" i="2"/>
  <c r="J150" i="2"/>
  <c r="BK146" i="2"/>
  <c r="J344" i="2"/>
  <c r="J109" i="3"/>
  <c r="J130" i="4"/>
  <c r="J93" i="5"/>
  <c r="BK120" i="6"/>
  <c r="BK151" i="7"/>
  <c r="BK184" i="7"/>
  <c r="BK93" i="8"/>
  <c r="BK95" i="8"/>
  <c r="J428" i="2"/>
  <c r="BK476" i="2"/>
  <c r="J155" i="2"/>
  <c r="BK104" i="3"/>
  <c r="BK135" i="4"/>
  <c r="BK95" i="6"/>
  <c r="J204" i="7"/>
  <c r="BK133" i="7"/>
  <c r="BK103" i="7"/>
  <c r="BK143" i="8"/>
  <c r="F34" i="2" l="1"/>
  <c r="T259" i="2"/>
  <c r="R357" i="2"/>
  <c r="R411" i="2"/>
  <c r="R448" i="2"/>
  <c r="P483" i="2"/>
  <c r="P87" i="3"/>
  <c r="T113" i="3"/>
  <c r="P116" i="4"/>
  <c r="BK92" i="5"/>
  <c r="J92" i="5" s="1"/>
  <c r="J62" i="5" s="1"/>
  <c r="T109" i="5"/>
  <c r="BK132" i="5"/>
  <c r="J132" i="5" s="1"/>
  <c r="J67" i="5" s="1"/>
  <c r="T101" i="6"/>
  <c r="BK97" i="7"/>
  <c r="J97" i="7" s="1"/>
  <c r="J61" i="7" s="1"/>
  <c r="P181" i="7"/>
  <c r="BK83" i="8"/>
  <c r="J83" i="8" s="1"/>
  <c r="J60" i="8" s="1"/>
  <c r="R136" i="8"/>
  <c r="P259" i="2"/>
  <c r="P350" i="2"/>
  <c r="BK416" i="2"/>
  <c r="J416" i="2" s="1"/>
  <c r="J73" i="2" s="1"/>
  <c r="P423" i="2"/>
  <c r="P475" i="2"/>
  <c r="T106" i="3"/>
  <c r="T87" i="7"/>
  <c r="T181" i="7"/>
  <c r="P83" i="8"/>
  <c r="T152" i="2"/>
  <c r="R338" i="2"/>
  <c r="T350" i="2"/>
  <c r="BK411" i="2"/>
  <c r="J411" i="2" s="1"/>
  <c r="J72" i="2" s="1"/>
  <c r="BK432" i="2"/>
  <c r="J432" i="2"/>
  <c r="J75" i="2"/>
  <c r="BK492" i="2"/>
  <c r="J492" i="2" s="1"/>
  <c r="J80" i="2" s="1"/>
  <c r="P529" i="2"/>
  <c r="R96" i="3"/>
  <c r="BK84" i="4"/>
  <c r="J84" i="4"/>
  <c r="J60" i="4" s="1"/>
  <c r="BK116" i="4"/>
  <c r="J116" i="4" s="1"/>
  <c r="J62" i="4" s="1"/>
  <c r="BK97" i="5"/>
  <c r="J97" i="5" s="1"/>
  <c r="J63" i="5" s="1"/>
  <c r="T121" i="5"/>
  <c r="R101" i="6"/>
  <c r="P135" i="6"/>
  <c r="T97" i="7"/>
  <c r="T193" i="7"/>
  <c r="P106" i="8"/>
  <c r="P105" i="2"/>
  <c r="P362" i="2"/>
  <c r="T416" i="2"/>
  <c r="P432" i="2"/>
  <c r="BK483" i="2"/>
  <c r="J483" i="2" s="1"/>
  <c r="J79" i="2" s="1"/>
  <c r="BK96" i="3"/>
  <c r="J96" i="3" s="1"/>
  <c r="J62" i="3" s="1"/>
  <c r="P113" i="3"/>
  <c r="T103" i="4"/>
  <c r="P109" i="5"/>
  <c r="R172" i="7"/>
  <c r="R207" i="7"/>
  <c r="BK136" i="8"/>
  <c r="J136" i="8" s="1"/>
  <c r="J62" i="8" s="1"/>
  <c r="R152" i="2"/>
  <c r="P338" i="2"/>
  <c r="P357" i="2"/>
  <c r="BK423" i="2"/>
  <c r="J423" i="2"/>
  <c r="J74" i="2" s="1"/>
  <c r="T448" i="2"/>
  <c r="T492" i="2"/>
  <c r="T96" i="3"/>
  <c r="P84" i="4"/>
  <c r="BK131" i="4"/>
  <c r="J131" i="4" s="1"/>
  <c r="J63" i="4" s="1"/>
  <c r="BK109" i="5"/>
  <c r="J109" i="5" s="1"/>
  <c r="J64" i="5" s="1"/>
  <c r="P84" i="6"/>
  <c r="T135" i="6"/>
  <c r="BK181" i="7"/>
  <c r="J181" i="7" s="1"/>
  <c r="J63" i="7" s="1"/>
  <c r="T207" i="7"/>
  <c r="R83" i="8"/>
  <c r="T136" i="8"/>
  <c r="R86" i="9"/>
  <c r="P112" i="9"/>
  <c r="R259" i="2"/>
  <c r="BK357" i="2"/>
  <c r="J357" i="2"/>
  <c r="J69" i="2" s="1"/>
  <c r="P411" i="2"/>
  <c r="T432" i="2"/>
  <c r="BK475" i="2"/>
  <c r="J475" i="2"/>
  <c r="J78" i="2" s="1"/>
  <c r="R483" i="2"/>
  <c r="R529" i="2"/>
  <c r="R87" i="3"/>
  <c r="R86" i="3" s="1"/>
  <c r="R106" i="3"/>
  <c r="R84" i="4"/>
  <c r="T131" i="4"/>
  <c r="R109" i="5"/>
  <c r="P132" i="5"/>
  <c r="BK101" i="6"/>
  <c r="J101" i="6"/>
  <c r="J61" i="6" s="1"/>
  <c r="R135" i="6"/>
  <c r="R97" i="7"/>
  <c r="P193" i="7"/>
  <c r="BK106" i="8"/>
  <c r="J106" i="8" s="1"/>
  <c r="J61" i="8" s="1"/>
  <c r="T86" i="9"/>
  <c r="BK112" i="9"/>
  <c r="J112" i="9" s="1"/>
  <c r="J63" i="9" s="1"/>
  <c r="BK105" i="2"/>
  <c r="J105" i="2" s="1"/>
  <c r="J61" i="2" s="1"/>
  <c r="T105" i="2"/>
  <c r="R362" i="2"/>
  <c r="R432" i="2"/>
  <c r="R475" i="2"/>
  <c r="T483" i="2"/>
  <c r="BK529" i="2"/>
  <c r="J529" i="2"/>
  <c r="J83" i="2" s="1"/>
  <c r="BK106" i="3"/>
  <c r="J106" i="3"/>
  <c r="J63" i="3" s="1"/>
  <c r="R116" i="4"/>
  <c r="R97" i="5"/>
  <c r="R84" i="6"/>
  <c r="P121" i="6"/>
  <c r="BK87" i="7"/>
  <c r="J87" i="7"/>
  <c r="J60" i="7" s="1"/>
  <c r="BK172" i="7"/>
  <c r="J172" i="7" s="1"/>
  <c r="J62" i="7" s="1"/>
  <c r="R193" i="7"/>
  <c r="P136" i="8"/>
  <c r="P86" i="9"/>
  <c r="T100" i="9"/>
  <c r="R105" i="2"/>
  <c r="R104" i="2" s="1"/>
  <c r="BK362" i="2"/>
  <c r="J362" i="2"/>
  <c r="J71" i="2" s="1"/>
  <c r="T411" i="2"/>
  <c r="T423" i="2"/>
  <c r="P103" i="4"/>
  <c r="R92" i="5"/>
  <c r="R132" i="5"/>
  <c r="BK121" i="6"/>
  <c r="J121" i="6"/>
  <c r="J62" i="6" s="1"/>
  <c r="P97" i="7"/>
  <c r="BK193" i="7"/>
  <c r="J193" i="7"/>
  <c r="J64" i="7" s="1"/>
  <c r="T106" i="8"/>
  <c r="R100" i="9"/>
  <c r="BK130" i="9"/>
  <c r="J130" i="9"/>
  <c r="J65" i="9" s="1"/>
  <c r="P106" i="3"/>
  <c r="BK103" i="4"/>
  <c r="J103" i="4" s="1"/>
  <c r="J61" i="4" s="1"/>
  <c r="R131" i="4"/>
  <c r="P97" i="5"/>
  <c r="R121" i="5"/>
  <c r="BK84" i="6"/>
  <c r="R121" i="6"/>
  <c r="P87" i="7"/>
  <c r="T172" i="7"/>
  <c r="P207" i="7"/>
  <c r="R106" i="8"/>
  <c r="BK86" i="9"/>
  <c r="J86" i="9" s="1"/>
  <c r="J60" i="9" s="1"/>
  <c r="BK100" i="9"/>
  <c r="J100" i="9"/>
  <c r="J62" i="9" s="1"/>
  <c r="BK259" i="2"/>
  <c r="J259" i="2" s="1"/>
  <c r="J64" i="2" s="1"/>
  <c r="T338" i="2"/>
  <c r="R350" i="2"/>
  <c r="P416" i="2"/>
  <c r="R423" i="2"/>
  <c r="T475" i="2"/>
  <c r="P96" i="3"/>
  <c r="T84" i="4"/>
  <c r="P131" i="4"/>
  <c r="T97" i="5"/>
  <c r="T84" i="6"/>
  <c r="T83" i="6" s="1"/>
  <c r="T121" i="6"/>
  <c r="P172" i="7"/>
  <c r="BK207" i="7"/>
  <c r="J207" i="7" s="1"/>
  <c r="J66" i="7" s="1"/>
  <c r="T83" i="8"/>
  <c r="T82" i="8" s="1"/>
  <c r="T112" i="9"/>
  <c r="P130" i="9"/>
  <c r="P152" i="2"/>
  <c r="BK338" i="2"/>
  <c r="J338" i="2" s="1"/>
  <c r="J65" i="2" s="1"/>
  <c r="BK350" i="2"/>
  <c r="J350" i="2" s="1"/>
  <c r="J68" i="2" s="1"/>
  <c r="T357" i="2"/>
  <c r="R416" i="2"/>
  <c r="P448" i="2"/>
  <c r="P492" i="2"/>
  <c r="T529" i="2"/>
  <c r="T87" i="3"/>
  <c r="T86" i="3"/>
  <c r="T85" i="3" s="1"/>
  <c r="BK113" i="3"/>
  <c r="J113" i="3"/>
  <c r="J65" i="3" s="1"/>
  <c r="R103" i="4"/>
  <c r="P92" i="5"/>
  <c r="P88" i="5" s="1"/>
  <c r="P87" i="5" s="1"/>
  <c r="AU58" i="1" s="1"/>
  <c r="P121" i="5"/>
  <c r="P101" i="6"/>
  <c r="BK135" i="6"/>
  <c r="J135" i="6" s="1"/>
  <c r="J63" i="6" s="1"/>
  <c r="R87" i="7"/>
  <c r="R86" i="7" s="1"/>
  <c r="R181" i="7"/>
  <c r="P100" i="9"/>
  <c r="R112" i="9"/>
  <c r="R130" i="9"/>
  <c r="BK152" i="2"/>
  <c r="J152" i="2"/>
  <c r="J63" i="2" s="1"/>
  <c r="T362" i="2"/>
  <c r="BK448" i="2"/>
  <c r="J448" i="2" s="1"/>
  <c r="J77" i="2" s="1"/>
  <c r="R492" i="2"/>
  <c r="BK87" i="3"/>
  <c r="R113" i="3"/>
  <c r="T116" i="4"/>
  <c r="T92" i="5"/>
  <c r="T88" i="5" s="1"/>
  <c r="T87" i="5" s="1"/>
  <c r="BK121" i="5"/>
  <c r="J121" i="5"/>
  <c r="J65" i="5" s="1"/>
  <c r="T132" i="5"/>
  <c r="T130" i="9"/>
  <c r="BK205" i="7"/>
  <c r="J205" i="7" s="1"/>
  <c r="J65" i="7" s="1"/>
  <c r="BK346" i="2"/>
  <c r="J346" i="2" s="1"/>
  <c r="J66" i="2" s="1"/>
  <c r="BK444" i="2"/>
  <c r="J444" i="2" s="1"/>
  <c r="J76" i="2" s="1"/>
  <c r="BK89" i="5"/>
  <c r="BK149" i="2"/>
  <c r="J149" i="2"/>
  <c r="J62" i="2" s="1"/>
  <c r="BK525" i="2"/>
  <c r="J525" i="2"/>
  <c r="J82" i="2" s="1"/>
  <c r="BK111" i="3"/>
  <c r="J111" i="3" s="1"/>
  <c r="J64" i="3" s="1"/>
  <c r="BK124" i="5"/>
  <c r="J124" i="5"/>
  <c r="J66" i="5" s="1"/>
  <c r="BK97" i="9"/>
  <c r="J97" i="9"/>
  <c r="J61" i="9" s="1"/>
  <c r="BK117" i="9"/>
  <c r="J117" i="9"/>
  <c r="J64" i="9" s="1"/>
  <c r="E48" i="9"/>
  <c r="BE89" i="9"/>
  <c r="BE98" i="9"/>
  <c r="BE107" i="9"/>
  <c r="J52" i="9"/>
  <c r="BE93" i="9"/>
  <c r="BE136" i="9"/>
  <c r="BE110" i="9"/>
  <c r="BE118" i="9"/>
  <c r="F55" i="9"/>
  <c r="BE120" i="9"/>
  <c r="BE87" i="9"/>
  <c r="BE137" i="9"/>
  <c r="BE103" i="9"/>
  <c r="BE133" i="9"/>
  <c r="BE101" i="9"/>
  <c r="BE108" i="9"/>
  <c r="BK82" i="8"/>
  <c r="J82" i="8" s="1"/>
  <c r="J30" i="8" s="1"/>
  <c r="BE115" i="9"/>
  <c r="BE125" i="9"/>
  <c r="BE91" i="9"/>
  <c r="BE95" i="9"/>
  <c r="BE113" i="9"/>
  <c r="BE131" i="9"/>
  <c r="BE134" i="9"/>
  <c r="BE100" i="8"/>
  <c r="BE111" i="8"/>
  <c r="BE126" i="8"/>
  <c r="BE92" i="8"/>
  <c r="BE102" i="8"/>
  <c r="E72" i="8"/>
  <c r="BE84" i="8"/>
  <c r="BE87" i="8"/>
  <c r="BE94" i="8"/>
  <c r="BE103" i="8"/>
  <c r="BE105" i="8"/>
  <c r="BE117" i="8"/>
  <c r="BE132" i="8"/>
  <c r="F79" i="8"/>
  <c r="BE121" i="8"/>
  <c r="BE134" i="8"/>
  <c r="BE138" i="8"/>
  <c r="BE89" i="8"/>
  <c r="BE98" i="8"/>
  <c r="BE104" i="8"/>
  <c r="BE112" i="8"/>
  <c r="BE116" i="8"/>
  <c r="BE122" i="8"/>
  <c r="BE129" i="8"/>
  <c r="BE142" i="8"/>
  <c r="BE143" i="8"/>
  <c r="BK86" i="7"/>
  <c r="J86" i="7" s="1"/>
  <c r="J59" i="7" s="1"/>
  <c r="BE86" i="8"/>
  <c r="BE123" i="8"/>
  <c r="BE128" i="8"/>
  <c r="BE135" i="8"/>
  <c r="BE140" i="8"/>
  <c r="J76" i="8"/>
  <c r="BE93" i="8"/>
  <c r="BE101" i="8"/>
  <c r="BE115" i="8"/>
  <c r="BE95" i="8"/>
  <c r="BE99" i="8"/>
  <c r="BE119" i="8"/>
  <c r="BE85" i="8"/>
  <c r="BE88" i="8"/>
  <c r="BE108" i="8"/>
  <c r="BE110" i="8"/>
  <c r="BE113" i="8"/>
  <c r="BE139" i="8"/>
  <c r="BE90" i="8"/>
  <c r="BE107" i="8"/>
  <c r="BE114" i="8"/>
  <c r="BE124" i="8"/>
  <c r="BE127" i="8"/>
  <c r="BE133" i="8"/>
  <c r="BE96" i="8"/>
  <c r="BE97" i="8"/>
  <c r="BE109" i="8"/>
  <c r="BE118" i="8"/>
  <c r="BE125" i="8"/>
  <c r="BE131" i="8"/>
  <c r="BE137" i="8"/>
  <c r="BE91" i="8"/>
  <c r="BE120" i="8"/>
  <c r="BE130" i="8"/>
  <c r="BE141" i="8"/>
  <c r="F55" i="7"/>
  <c r="BE102" i="7"/>
  <c r="BE103" i="7"/>
  <c r="BE111" i="7"/>
  <c r="BE115" i="7"/>
  <c r="BE123" i="7"/>
  <c r="BE128" i="7"/>
  <c r="BE142" i="7"/>
  <c r="BE158" i="7"/>
  <c r="BE174" i="7"/>
  <c r="BE183" i="7"/>
  <c r="BE187" i="7"/>
  <c r="BE195" i="7"/>
  <c r="BE91" i="7"/>
  <c r="BE107" i="7"/>
  <c r="BE131" i="7"/>
  <c r="BE134" i="7"/>
  <c r="BE137" i="7"/>
  <c r="BE152" i="7"/>
  <c r="BE162" i="7"/>
  <c r="BE168" i="7"/>
  <c r="BE204" i="7"/>
  <c r="BE206" i="7"/>
  <c r="BE208" i="7"/>
  <c r="E48" i="7"/>
  <c r="BE99" i="7"/>
  <c r="BE113" i="7"/>
  <c r="BE130" i="7"/>
  <c r="BE136" i="7"/>
  <c r="BE141" i="7"/>
  <c r="BE146" i="7"/>
  <c r="BE148" i="7"/>
  <c r="BE155" i="7"/>
  <c r="BE161" i="7"/>
  <c r="BE182" i="7"/>
  <c r="BE95" i="7"/>
  <c r="BE109" i="7"/>
  <c r="BE114" i="7"/>
  <c r="BE122" i="7"/>
  <c r="BE127" i="7"/>
  <c r="BE132" i="7"/>
  <c r="BE159" i="7"/>
  <c r="BE164" i="7"/>
  <c r="BE166" i="7"/>
  <c r="BE177" i="7"/>
  <c r="BE178" i="7"/>
  <c r="BE197" i="7"/>
  <c r="BE211" i="7"/>
  <c r="BE213" i="7"/>
  <c r="BE215" i="7"/>
  <c r="BE101" i="7"/>
  <c r="BE117" i="7"/>
  <c r="BE126" i="7"/>
  <c r="BE140" i="7"/>
  <c r="BE150" i="7"/>
  <c r="BE157" i="7"/>
  <c r="BE167" i="7"/>
  <c r="BE171" i="7"/>
  <c r="BE175" i="7"/>
  <c r="BE185" i="7"/>
  <c r="BE186" i="7"/>
  <c r="BE189" i="7"/>
  <c r="BE201" i="7"/>
  <c r="BE203" i="7"/>
  <c r="BE216" i="7"/>
  <c r="J84" i="6"/>
  <c r="J60" i="6" s="1"/>
  <c r="BE105" i="7"/>
  <c r="BE124" i="7"/>
  <c r="BE143" i="7"/>
  <c r="BE170" i="7"/>
  <c r="BE212" i="7"/>
  <c r="BE88" i="7"/>
  <c r="BE92" i="7"/>
  <c r="BE98" i="7"/>
  <c r="BE100" i="7"/>
  <c r="BE110" i="7"/>
  <c r="BE120" i="7"/>
  <c r="BE135" i="7"/>
  <c r="BE145" i="7"/>
  <c r="BE151" i="7"/>
  <c r="BE192" i="7"/>
  <c r="BE90" i="7"/>
  <c r="BE112" i="7"/>
  <c r="BE147" i="7"/>
  <c r="BE149" i="7"/>
  <c r="BE154" i="7"/>
  <c r="BE194" i="7"/>
  <c r="BE199" i="7"/>
  <c r="BE210" i="7"/>
  <c r="BE89" i="7"/>
  <c r="BE93" i="7"/>
  <c r="BE108" i="7"/>
  <c r="BE116" i="7"/>
  <c r="BE119" i="7"/>
  <c r="BE129" i="7"/>
  <c r="BE156" i="7"/>
  <c r="BE184" i="7"/>
  <c r="BE190" i="7"/>
  <c r="BE202" i="7"/>
  <c r="BE209" i="7"/>
  <c r="BE94" i="7"/>
  <c r="BE96" i="7"/>
  <c r="BE118" i="7"/>
  <c r="BE133" i="7"/>
  <c r="BE139" i="7"/>
  <c r="BE160" i="7"/>
  <c r="BE198" i="7"/>
  <c r="J80" i="7"/>
  <c r="BE104" i="7"/>
  <c r="BE125" i="7"/>
  <c r="BE138" i="7"/>
  <c r="BE144" i="7"/>
  <c r="BE153" i="7"/>
  <c r="BE163" i="7"/>
  <c r="BE165" i="7"/>
  <c r="BE173" i="7"/>
  <c r="BE176" i="7"/>
  <c r="BE179" i="7"/>
  <c r="BE180" i="7"/>
  <c r="BE191" i="7"/>
  <c r="BE196" i="7"/>
  <c r="BE200" i="7"/>
  <c r="BE106" i="7"/>
  <c r="BE121" i="7"/>
  <c r="BE169" i="7"/>
  <c r="BE188" i="7"/>
  <c r="BE214" i="7"/>
  <c r="BE85" i="6"/>
  <c r="BE91" i="6"/>
  <c r="BE95" i="6"/>
  <c r="BE113" i="6"/>
  <c r="E48" i="6"/>
  <c r="J77" i="6"/>
  <c r="BE86" i="6"/>
  <c r="BE96" i="6"/>
  <c r="BE98" i="6"/>
  <c r="BE119" i="6"/>
  <c r="BE124" i="6"/>
  <c r="BE141" i="6"/>
  <c r="BE129" i="6"/>
  <c r="BE133" i="6"/>
  <c r="BE94" i="6"/>
  <c r="BE106" i="6"/>
  <c r="BE116" i="6"/>
  <c r="BE130" i="6"/>
  <c r="BE137" i="6"/>
  <c r="BE140" i="6"/>
  <c r="F55" i="6"/>
  <c r="BE93" i="6"/>
  <c r="BE102" i="6"/>
  <c r="BE103" i="6"/>
  <c r="BE104" i="6"/>
  <c r="BE114" i="6"/>
  <c r="BE120" i="6"/>
  <c r="BE131" i="6"/>
  <c r="BE108" i="6"/>
  <c r="BE122" i="6"/>
  <c r="BE142" i="6"/>
  <c r="BE87" i="6"/>
  <c r="BE89" i="6"/>
  <c r="BE109" i="6"/>
  <c r="BE125" i="6"/>
  <c r="BE127" i="6"/>
  <c r="BE100" i="6"/>
  <c r="BE105" i="6"/>
  <c r="BE139" i="6"/>
  <c r="BE107" i="6"/>
  <c r="BE117" i="6"/>
  <c r="BE128" i="6"/>
  <c r="BE138" i="6"/>
  <c r="J89" i="5"/>
  <c r="J61" i="5"/>
  <c r="BE97" i="6"/>
  <c r="BE111" i="6"/>
  <c r="BE115" i="6"/>
  <c r="BE118" i="6"/>
  <c r="BE126" i="6"/>
  <c r="BE134" i="6"/>
  <c r="BE88" i="6"/>
  <c r="BE92" i="6"/>
  <c r="BE99" i="6"/>
  <c r="BE123" i="6"/>
  <c r="BE90" i="6"/>
  <c r="BE110" i="6"/>
  <c r="BE112" i="6"/>
  <c r="BE132" i="6"/>
  <c r="BE136" i="6"/>
  <c r="E48" i="5"/>
  <c r="BE98" i="5"/>
  <c r="J81" i="5"/>
  <c r="BE100" i="5"/>
  <c r="BE118" i="5"/>
  <c r="BE120" i="5"/>
  <c r="BE107" i="5"/>
  <c r="BE122" i="5"/>
  <c r="BE110" i="5"/>
  <c r="BE138" i="5"/>
  <c r="BE139" i="5"/>
  <c r="BE140" i="5"/>
  <c r="BE103" i="5"/>
  <c r="BE101" i="5"/>
  <c r="BE108" i="5"/>
  <c r="BE123" i="5"/>
  <c r="BE136" i="5"/>
  <c r="BE106" i="5"/>
  <c r="BE115" i="5"/>
  <c r="BE119" i="5"/>
  <c r="BE96" i="5"/>
  <c r="BE99" i="5"/>
  <c r="BE116" i="5"/>
  <c r="BE125" i="5"/>
  <c r="BE93" i="5"/>
  <c r="BE105" i="5"/>
  <c r="BE134" i="5"/>
  <c r="BE90" i="5"/>
  <c r="BE94" i="5"/>
  <c r="BE104" i="5"/>
  <c r="BE111" i="5"/>
  <c r="BE112" i="5"/>
  <c r="BE114" i="5"/>
  <c r="BE117" i="5"/>
  <c r="BE137" i="5"/>
  <c r="BE141" i="5"/>
  <c r="F84" i="5"/>
  <c r="BE95" i="5"/>
  <c r="BE113" i="5"/>
  <c r="BE133" i="5"/>
  <c r="BE135" i="5"/>
  <c r="BE142" i="5"/>
  <c r="BE95" i="4"/>
  <c r="BE115" i="4"/>
  <c r="BE90" i="4"/>
  <c r="BE92" i="4"/>
  <c r="BE102" i="4"/>
  <c r="BE113" i="4"/>
  <c r="BE123" i="4"/>
  <c r="F55" i="4"/>
  <c r="BE91" i="4"/>
  <c r="BE96" i="4"/>
  <c r="BE98" i="4"/>
  <c r="BE100" i="4"/>
  <c r="BE107" i="4"/>
  <c r="BE112" i="4"/>
  <c r="BE119" i="4"/>
  <c r="BE124" i="4"/>
  <c r="BE129" i="4"/>
  <c r="BE139" i="4"/>
  <c r="BE86" i="4"/>
  <c r="BE105" i="4"/>
  <c r="BE118" i="4"/>
  <c r="BE132" i="4"/>
  <c r="BE136" i="4"/>
  <c r="BE88" i="4"/>
  <c r="BE126" i="4"/>
  <c r="BE134" i="4"/>
  <c r="J77" i="4"/>
  <c r="BE87" i="4"/>
  <c r="BE99" i="4"/>
  <c r="BE104" i="4"/>
  <c r="BE106" i="4"/>
  <c r="BE120" i="4"/>
  <c r="BE122" i="4"/>
  <c r="BE130" i="4"/>
  <c r="J87" i="3"/>
  <c r="J61" i="3" s="1"/>
  <c r="BE85" i="4"/>
  <c r="BE101" i="4"/>
  <c r="BE111" i="4"/>
  <c r="BE117" i="4"/>
  <c r="E73" i="4"/>
  <c r="BE93" i="4"/>
  <c r="BE108" i="4"/>
  <c r="BE110" i="4"/>
  <c r="BE114" i="4"/>
  <c r="BE121" i="4"/>
  <c r="BE125" i="4"/>
  <c r="BE127" i="4"/>
  <c r="BE137" i="4"/>
  <c r="BE89" i="4"/>
  <c r="BE128" i="4"/>
  <c r="BE138" i="4"/>
  <c r="BE94" i="4"/>
  <c r="BE97" i="4"/>
  <c r="BE109" i="4"/>
  <c r="BE133" i="4"/>
  <c r="BE135" i="4"/>
  <c r="F55" i="3"/>
  <c r="BK349" i="2"/>
  <c r="J349" i="2" s="1"/>
  <c r="J67" i="2" s="1"/>
  <c r="BE92" i="3"/>
  <c r="BE98" i="3"/>
  <c r="BE112" i="3"/>
  <c r="J79" i="3"/>
  <c r="BE97" i="3"/>
  <c r="BE116" i="3"/>
  <c r="BE91" i="3"/>
  <c r="BE105" i="3"/>
  <c r="BE110" i="3"/>
  <c r="BE119" i="3"/>
  <c r="BE88" i="3"/>
  <c r="BE93" i="3"/>
  <c r="BE103" i="3"/>
  <c r="BE115" i="3"/>
  <c r="BK104" i="2"/>
  <c r="J104" i="2"/>
  <c r="J60" i="2" s="1"/>
  <c r="E75" i="3"/>
  <c r="BE99" i="3"/>
  <c r="BE102" i="3"/>
  <c r="BE108" i="3"/>
  <c r="BE109" i="3"/>
  <c r="BE118" i="3"/>
  <c r="BE89" i="3"/>
  <c r="BE114" i="3"/>
  <c r="BE90" i="3"/>
  <c r="BE101" i="3"/>
  <c r="BE117" i="3"/>
  <c r="BE94" i="3"/>
  <c r="BE95" i="3"/>
  <c r="BE100" i="3"/>
  <c r="BE104" i="3"/>
  <c r="BE107" i="3"/>
  <c r="E93" i="2"/>
  <c r="BE109" i="2"/>
  <c r="BE120" i="2"/>
  <c r="BE124" i="2"/>
  <c r="BE128" i="2"/>
  <c r="BE133" i="2"/>
  <c r="BE213" i="2"/>
  <c r="BE217" i="2"/>
  <c r="BE229" i="2"/>
  <c r="BE232" i="2"/>
  <c r="BE299" i="2"/>
  <c r="BE320" i="2"/>
  <c r="BE324" i="2"/>
  <c r="BE334" i="2"/>
  <c r="BE347" i="2"/>
  <c r="BE351" i="2"/>
  <c r="BE363" i="2"/>
  <c r="BE373" i="2"/>
  <c r="BE391" i="2"/>
  <c r="BE402" i="2"/>
  <c r="BE409" i="2"/>
  <c r="BE417" i="2"/>
  <c r="BE419" i="2"/>
  <c r="BE425" i="2"/>
  <c r="BE428" i="2"/>
  <c r="BE435" i="2"/>
  <c r="BE437" i="2"/>
  <c r="BE438" i="2"/>
  <c r="BE451" i="2"/>
  <c r="BE457" i="2"/>
  <c r="BE462" i="2"/>
  <c r="BE464" i="2"/>
  <c r="BE469" i="2"/>
  <c r="BE471" i="2"/>
  <c r="BE473" i="2"/>
  <c r="BE530" i="2"/>
  <c r="BE532" i="2"/>
  <c r="J52" i="2"/>
  <c r="F55" i="2"/>
  <c r="BE106" i="2"/>
  <c r="BE118" i="2"/>
  <c r="BE150" i="2"/>
  <c r="BE158" i="2"/>
  <c r="BE160" i="2"/>
  <c r="BE191" i="2"/>
  <c r="BE199" i="2"/>
  <c r="BE207" i="2"/>
  <c r="BE211" i="2"/>
  <c r="BE239" i="2"/>
  <c r="BE247" i="2"/>
  <c r="BE258" i="2"/>
  <c r="BE284" i="2"/>
  <c r="BE287" i="2"/>
  <c r="BE289" i="2"/>
  <c r="BE291" i="2"/>
  <c r="BE308" i="2"/>
  <c r="BE316" i="2"/>
  <c r="BE339" i="2"/>
  <c r="BE341" i="2"/>
  <c r="BE355" i="2"/>
  <c r="BE358" i="2"/>
  <c r="BE398" i="2"/>
  <c r="BE404" i="2"/>
  <c r="BE424" i="2"/>
  <c r="BE427" i="2"/>
  <c r="BE439" i="2"/>
  <c r="BE442" i="2"/>
  <c r="BE449" i="2"/>
  <c r="BB55" i="1"/>
  <c r="BE176" i="2"/>
  <c r="BE186" i="2"/>
  <c r="BE215" i="2"/>
  <c r="BE221" i="2"/>
  <c r="BE244" i="2"/>
  <c r="BE249" i="2"/>
  <c r="BE256" i="2"/>
  <c r="BE260" i="2"/>
  <c r="BE265" i="2"/>
  <c r="BE274" i="2"/>
  <c r="BE328" i="2"/>
  <c r="BE375" i="2"/>
  <c r="BE378" i="2"/>
  <c r="BE382" i="2"/>
  <c r="BE414" i="2"/>
  <c r="BE421" i="2"/>
  <c r="BE426" i="2"/>
  <c r="BE445" i="2"/>
  <c r="BA55" i="1"/>
  <c r="BC55" i="1"/>
  <c r="BE112" i="2"/>
  <c r="BE146" i="2"/>
  <c r="BE197" i="2"/>
  <c r="BE205" i="2"/>
  <c r="BE209" i="2"/>
  <c r="BE219" i="2"/>
  <c r="BE226" i="2"/>
  <c r="BE234" i="2"/>
  <c r="BE242" i="2"/>
  <c r="BE254" i="2"/>
  <c r="BE270" i="2"/>
  <c r="BE282" i="2"/>
  <c r="BE293" i="2"/>
  <c r="BE296" i="2"/>
  <c r="BE321" i="2"/>
  <c r="BE322" i="2"/>
  <c r="BE326" i="2"/>
  <c r="BE327" i="2"/>
  <c r="BE329" i="2"/>
  <c r="BE354" i="2"/>
  <c r="BE384" i="2"/>
  <c r="BE386" i="2"/>
  <c r="BE396" i="2"/>
  <c r="BE407" i="2"/>
  <c r="BE412" i="2"/>
  <c r="BE429" i="2"/>
  <c r="BE476" i="2"/>
  <c r="BE478" i="2"/>
  <c r="BE481" i="2"/>
  <c r="BE484" i="2"/>
  <c r="BE486" i="2"/>
  <c r="BE488" i="2"/>
  <c r="BE490" i="2"/>
  <c r="BE493" i="2"/>
  <c r="BE500" i="2"/>
  <c r="BE502" i="2"/>
  <c r="BE504" i="2"/>
  <c r="BE506" i="2"/>
  <c r="BE508" i="2"/>
  <c r="BE511" i="2"/>
  <c r="BE526" i="2"/>
  <c r="BE534" i="2"/>
  <c r="BE535" i="2"/>
  <c r="BE536" i="2"/>
  <c r="BE537" i="2"/>
  <c r="BE538" i="2"/>
  <c r="AW55" i="1"/>
  <c r="BE122" i="2"/>
  <c r="BE153" i="2"/>
  <c r="BE155" i="2"/>
  <c r="BE252" i="2"/>
  <c r="BE312" i="2"/>
  <c r="BE314" i="2"/>
  <c r="BE325" i="2"/>
  <c r="BE344" i="2"/>
  <c r="BE360" i="2"/>
  <c r="BE369" i="2"/>
  <c r="BE380" i="2"/>
  <c r="BE431" i="2"/>
  <c r="BE433" i="2"/>
  <c r="BE453" i="2"/>
  <c r="BE455" i="2"/>
  <c r="BE513" i="2"/>
  <c r="BE539" i="2"/>
  <c r="BD55" i="1"/>
  <c r="F35" i="9"/>
  <c r="BB62" i="1"/>
  <c r="F36" i="8"/>
  <c r="BC61" i="1" s="1"/>
  <c r="F36" i="4"/>
  <c r="BC57" i="1" s="1"/>
  <c r="F34" i="9"/>
  <c r="BA62" i="1"/>
  <c r="F36" i="6"/>
  <c r="BC59" i="1" s="1"/>
  <c r="F37" i="7"/>
  <c r="BD60" i="1" s="1"/>
  <c r="F34" i="6"/>
  <c r="BA59" i="1"/>
  <c r="F35" i="7"/>
  <c r="BB60" i="1" s="1"/>
  <c r="F36" i="3"/>
  <c r="BC56" i="1" s="1"/>
  <c r="J34" i="7"/>
  <c r="AW60" i="1" s="1"/>
  <c r="F35" i="8"/>
  <c r="BB61" i="1" s="1"/>
  <c r="F37" i="5"/>
  <c r="BD58" i="1" s="1"/>
  <c r="F37" i="4"/>
  <c r="BD57" i="1"/>
  <c r="F36" i="5"/>
  <c r="BC58" i="1" s="1"/>
  <c r="F35" i="3"/>
  <c r="BB56" i="1" s="1"/>
  <c r="J34" i="8"/>
  <c r="AW61" i="1"/>
  <c r="F35" i="5"/>
  <c r="BB58" i="1"/>
  <c r="J34" i="3"/>
  <c r="AW56" i="1"/>
  <c r="F37" i="3"/>
  <c r="BD56" i="1" s="1"/>
  <c r="J34" i="9"/>
  <c r="AW62" i="1"/>
  <c r="F34" i="3"/>
  <c r="BA56" i="1"/>
  <c r="F36" i="9"/>
  <c r="BC62" i="1"/>
  <c r="F37" i="8"/>
  <c r="BD61" i="1"/>
  <c r="F34" i="8"/>
  <c r="BA61" i="1"/>
  <c r="F34" i="7"/>
  <c r="BA60" i="1" s="1"/>
  <c r="F37" i="6"/>
  <c r="BD59" i="1"/>
  <c r="F37" i="9"/>
  <c r="BD62" i="1"/>
  <c r="F35" i="6"/>
  <c r="BB59" i="1"/>
  <c r="F35" i="4"/>
  <c r="BB57" i="1" s="1"/>
  <c r="F34" i="5"/>
  <c r="BA58" i="1"/>
  <c r="J34" i="6"/>
  <c r="AW59" i="1" s="1"/>
  <c r="J34" i="4"/>
  <c r="AW57" i="1" s="1"/>
  <c r="J34" i="5"/>
  <c r="AW58" i="1" s="1"/>
  <c r="F34" i="4"/>
  <c r="BA57" i="1" s="1"/>
  <c r="F36" i="7"/>
  <c r="BC60" i="1" s="1"/>
  <c r="BK83" i="4" l="1"/>
  <c r="J83" i="4" s="1"/>
  <c r="J30" i="4" s="1"/>
  <c r="BK88" i="5"/>
  <c r="J88" i="5"/>
  <c r="J60" i="5"/>
  <c r="T85" i="9"/>
  <c r="P104" i="2"/>
  <c r="R349" i="2"/>
  <c r="R103" i="2" s="1"/>
  <c r="P85" i="9"/>
  <c r="AU62" i="1"/>
  <c r="R85" i="9"/>
  <c r="BK83" i="6"/>
  <c r="J83" i="6" s="1"/>
  <c r="J59" i="6" s="1"/>
  <c r="T83" i="4"/>
  <c r="P86" i="7"/>
  <c r="AU60" i="1" s="1"/>
  <c r="T104" i="2"/>
  <c r="R83" i="6"/>
  <c r="R83" i="4"/>
  <c r="T86" i="7"/>
  <c r="T349" i="2"/>
  <c r="R88" i="5"/>
  <c r="R87" i="5"/>
  <c r="R85" i="3"/>
  <c r="P83" i="4"/>
  <c r="AU57" i="1"/>
  <c r="P349" i="2"/>
  <c r="P83" i="6"/>
  <c r="AU59" i="1"/>
  <c r="R82" i="8"/>
  <c r="BK86" i="3"/>
  <c r="BK85" i="3"/>
  <c r="J85" i="3"/>
  <c r="J59" i="3" s="1"/>
  <c r="P82" i="8"/>
  <c r="AU61" i="1" s="1"/>
  <c r="P86" i="3"/>
  <c r="P85" i="3"/>
  <c r="AU56" i="1"/>
  <c r="BK85" i="9"/>
  <c r="J85" i="9"/>
  <c r="J59" i="9" s="1"/>
  <c r="AG61" i="1"/>
  <c r="J59" i="8"/>
  <c r="AG57" i="1"/>
  <c r="J59" i="4"/>
  <c r="BK103" i="2"/>
  <c r="J103" i="2" s="1"/>
  <c r="J59" i="2" s="1"/>
  <c r="J33" i="4"/>
  <c r="AV57" i="1"/>
  <c r="AT57" i="1" s="1"/>
  <c r="AN57" i="1" s="1"/>
  <c r="BD54" i="1"/>
  <c r="W33" i="1" s="1"/>
  <c r="J33" i="7"/>
  <c r="AV60" i="1" s="1"/>
  <c r="AT60" i="1" s="1"/>
  <c r="BC54" i="1"/>
  <c r="W32" i="1" s="1"/>
  <c r="J30" i="7"/>
  <c r="AG60" i="1"/>
  <c r="J33" i="6"/>
  <c r="AV59" i="1" s="1"/>
  <c r="AT59" i="1" s="1"/>
  <c r="F33" i="7"/>
  <c r="AZ60" i="1" s="1"/>
  <c r="F33" i="3"/>
  <c r="AZ56" i="1" s="1"/>
  <c r="J33" i="3"/>
  <c r="AV56" i="1"/>
  <c r="AT56" i="1" s="1"/>
  <c r="F33" i="8"/>
  <c r="AZ61" i="1"/>
  <c r="J33" i="8"/>
  <c r="AV61" i="1" s="1"/>
  <c r="AT61" i="1" s="1"/>
  <c r="AN61" i="1" s="1"/>
  <c r="J33" i="9"/>
  <c r="AV62" i="1"/>
  <c r="AT62" i="1" s="1"/>
  <c r="F33" i="6"/>
  <c r="AZ59" i="1"/>
  <c r="F33" i="9"/>
  <c r="AZ62" i="1"/>
  <c r="F33" i="5"/>
  <c r="AZ58" i="1"/>
  <c r="J33" i="2"/>
  <c r="AV55" i="1"/>
  <c r="AT55" i="1" s="1"/>
  <c r="F33" i="2"/>
  <c r="AZ55" i="1" s="1"/>
  <c r="F33" i="4"/>
  <c r="AZ57" i="1"/>
  <c r="BA54" i="1"/>
  <c r="W30" i="1" s="1"/>
  <c r="J33" i="5"/>
  <c r="AV58" i="1" s="1"/>
  <c r="AT58" i="1" s="1"/>
  <c r="BB54" i="1"/>
  <c r="W31" i="1"/>
  <c r="BK87" i="5" l="1"/>
  <c r="J87" i="5"/>
  <c r="T103" i="2"/>
  <c r="P103" i="2"/>
  <c r="AU55" i="1"/>
  <c r="J86" i="3"/>
  <c r="J60" i="3"/>
  <c r="AN60" i="1"/>
  <c r="J39" i="8"/>
  <c r="J39" i="7"/>
  <c r="J39" i="4"/>
  <c r="J30" i="5"/>
  <c r="AG58" i="1" s="1"/>
  <c r="AX54" i="1"/>
  <c r="J30" i="3"/>
  <c r="AG56" i="1"/>
  <c r="AN56" i="1"/>
  <c r="AY54" i="1"/>
  <c r="J30" i="2"/>
  <c r="AG55" i="1"/>
  <c r="AU54" i="1"/>
  <c r="J30" i="9"/>
  <c r="AG62" i="1"/>
  <c r="J30" i="6"/>
  <c r="AG59" i="1" s="1"/>
  <c r="AW54" i="1"/>
  <c r="AK30" i="1"/>
  <c r="AZ54" i="1"/>
  <c r="W29" i="1" s="1"/>
  <c r="J39" i="5" l="1"/>
  <c r="J59" i="5"/>
  <c r="J39" i="3"/>
  <c r="J39" i="9"/>
  <c r="J39" i="6"/>
  <c r="J39" i="2"/>
  <c r="AN55" i="1"/>
  <c r="AN59" i="1"/>
  <c r="AN62" i="1"/>
  <c r="AN58" i="1"/>
  <c r="AG54" i="1"/>
  <c r="AK26" i="1"/>
  <c r="AK35" i="1" s="1"/>
  <c r="AV54" i="1"/>
  <c r="AK29" i="1"/>
  <c r="AT54" i="1" l="1"/>
  <c r="AN54" i="1"/>
</calcChain>
</file>

<file path=xl/sharedStrings.xml><?xml version="1.0" encoding="utf-8"?>
<sst xmlns="http://schemas.openxmlformats.org/spreadsheetml/2006/main" count="11877" uniqueCount="2124">
  <si>
    <t>Export Komplet</t>
  </si>
  <si>
    <t>VZ</t>
  </si>
  <si>
    <t>2.0</t>
  </si>
  <si>
    <t>ZAMOK</t>
  </si>
  <si>
    <t>False</t>
  </si>
  <si>
    <t>{6a4b81de-01c2-446b-b52f-f975d4468a36}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</si>
  <si>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</si>
  <si>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</si>
  <si>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</si>
  <si>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</si>
  <si>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</si>
  <si>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</si>
  <si>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</si>
  <si>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</si>
  <si>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2227_DPS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</si>
  <si>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</si>
  <si>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</si>
  <si>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CT</t>
  </si>
  <si>
    <t>KSO:</t>
  </si>
  <si>
    <t>801 11 2</t>
  </si>
  <si>
    <t>CC-CZ:</t>
  </si>
  <si>
    <t>1264</t>
  </si>
  <si>
    <t>Místo:</t>
  </si>
  <si>
    <t>Česká Lípa</t>
  </si>
  <si>
    <t>Datum:</t>
  </si>
  <si>
    <t>4. 5. 2023</t>
  </si>
  <si>
    <t>CZ-CPV:</t>
  </si>
  <si>
    <t>45000000-7</t>
  </si>
  <si>
    <t>CZ-CPA:</t>
  </si>
  <si>
    <t>41.00.28</t>
  </si>
  <si>
    <t>Zadavatel:</t>
  </si>
  <si>
    <t>IČ:</t>
  </si>
  <si>
    <t>27283518</t>
  </si>
  <si>
    <t>Nemocnice s poliklinikou Česká Lípa,a.s.</t>
  </si>
  <si>
    <t>DIČ:</t>
  </si>
  <si>
    <t>CZ27283518</t>
  </si>
  <si>
    <t>Uchazeč:</t>
  </si>
  <si>
    <t>Vyplň údaj</t>
  </si>
  <si>
    <t>Projektant:</t>
  </si>
  <si>
    <t>25410482</t>
  </si>
  <si>
    <t>STORING spol.s r.o., Liberec</t>
  </si>
  <si>
    <t>CZ25410482</t>
  </si>
  <si>
    <t>True</t>
  </si>
  <si>
    <t>Zpracovatel:</t>
  </si>
  <si>
    <t/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</si>
  <si>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</si>
  <si>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</si>
  <si>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</si>
  <si>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</si>
  <si>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</si>
  <si>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</si>
  <si>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</si>
  <si>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</si>
  <si>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</si>
  <si>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</si>
  <si>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</si>
  <si>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</si>
  <si>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</si>
  <si>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</si>
  <si>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</si>
  <si>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</si>
  <si>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</si>
  <si>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</si>
  <si>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</si>
  <si>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</si>
  <si>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</si>
  <si>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</si>
  <si>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</si>
  <si>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</si>
  <si>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</si>
  <si>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</si>
  <si>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</si>
  <si>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</si>
  <si>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</si>
  <si>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</si>
  <si>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</si>
  <si>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</si>
  <si>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</si>
  <si>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</si>
  <si>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</si>
  <si>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</si>
  <si>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</si>
  <si>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</si>
  <si>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</si>
  <si>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</si>
  <si>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</si>
  <si>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</si>
  <si>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D1.01.100</t>
  </si>
  <si>
    <t>ARS - Architektonické a stavební řešení</t>
  </si>
  <si>
    <t>STA</t>
  </si>
  <si>
    <t>1</t>
  </si>
  <si>
    <t>{b2281372-4a71-499b-aa3c-960673c5bbea}</t>
  </si>
  <si>
    <t>2</t>
  </si>
  <si>
    <t>D1.04.100</t>
  </si>
  <si>
    <t>ZTI - Zdravotně technické instalace</t>
  </si>
  <si>
    <t>{060af155-2088-4b8a-ac5f-0a5b6e3caf6f}</t>
  </si>
  <si>
    <t>D1.04.200</t>
  </si>
  <si>
    <t>VZT - Vzduchotechnika</t>
  </si>
  <si>
    <t>{339362e4-157f-4b25-b726-98b935d1fe05}</t>
  </si>
  <si>
    <t>D1.04.300</t>
  </si>
  <si>
    <t>VYT - Vytápění</t>
  </si>
  <si>
    <t>{d311706f-0b0c-4d58-83ba-6788eaf7bb4d}</t>
  </si>
  <si>
    <t>D1.04.500</t>
  </si>
  <si>
    <t>MaR - Měření a regulace</t>
  </si>
  <si>
    <t>{28fce224-dd92-4bf3-84cf-553e525df270}</t>
  </si>
  <si>
    <t>D1.04.700</t>
  </si>
  <si>
    <t>ESIL - Silnoproudá elektrotechnika</t>
  </si>
  <si>
    <t>{e11c89fa-eca9-40ca-959c-5c677c7dcae4}</t>
  </si>
  <si>
    <t>D1.04.800</t>
  </si>
  <si>
    <t>ESLB - Slaboproudá elektrotechnika</t>
  </si>
  <si>
    <t>{14bcc03f-e02b-4bf1-b19a-6bb03550c972}</t>
  </si>
  <si>
    <t>VORN</t>
  </si>
  <si>
    <t>Vedlejší a ostatní rozpočtové náklady</t>
  </si>
  <si>
    <t>{eae4847f-14c2-4f00-883c-0a1d8952079e}</t>
  </si>
  <si>
    <t>KRYCÍ LIST SOUPISU PRACÍ</t>
  </si>
  <si>
    <t>Objekt:</t>
  </si>
  <si>
    <t>D1.01.100 - ARS - Architektonické a 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</si>
  <si>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</si>
  <si>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</si>
  <si>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</si>
  <si>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</si>
  <si>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</si>
  <si>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</si>
  <si>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</si>
  <si>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</si>
  <si>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</si>
  <si>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</si>
  <si>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</si>
  <si>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</si>
  <si>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</si>
  <si>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</si>
  <si>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</si>
  <si>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</si>
  <si>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</si>
  <si>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</si>
  <si>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766-1 - Výplně otvorů - včetně přesunu hmot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</si>
  <si>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</si>
  <si>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</si>
  <si>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</si>
  <si>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</si>
  <si>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</si>
  <si>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</si>
  <si>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</si>
  <si>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</si>
  <si>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OST - Profese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</si>
  <si>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</si>
  <si>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</si>
  <si>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</si>
  <si>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</si>
  <si>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</si>
  <si>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</si>
  <si>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</si>
  <si>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</si>
  <si>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</si>
  <si>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</si>
  <si>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</si>
  <si>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</si>
  <si>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</si>
  <si>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</si>
  <si>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</si>
  <si>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</si>
  <si>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</si>
  <si>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</si>
  <si>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</si>
  <si>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311113146</t>
  </si>
  <si>
    <t>Nosná zeď tl přes 400 do 500 mm z hladkých tvárnic ztraceného bednění včetně výplně z betonu tř. C 20/25 a konstrukční výztuže</t>
  </si>
  <si>
    <t>m2</t>
  </si>
  <si>
    <t>CS ÚRS 2023 01</t>
  </si>
  <si>
    <t>4</t>
  </si>
  <si>
    <t>-118535476</t>
  </si>
  <si>
    <t>Online PSC</t>
  </si>
  <si>
    <t>https://podminky.urs.cz/item/CS_URS_2023_01/311113146</t>
  </si>
  <si>
    <t>VV</t>
  </si>
  <si>
    <t>"meziprostor 1.PP "    0,50*(5,70-3,60)*2</t>
  </si>
  <si>
    <t>311235151</t>
  </si>
  <si>
    <t>Zdivo jednovrstvé z cihel broušených do P10 na tenkovrstvou maltu tl 300 mm</t>
  </si>
  <si>
    <t>30139276</t>
  </si>
  <si>
    <t>https://podminky.urs.cz/item/CS_URS_2023_01/311235151</t>
  </si>
  <si>
    <t>" parapet"    4,20*1,00</t>
  </si>
  <si>
    <t>311361821</t>
  </si>
  <si>
    <t>Výztuž nosných zdí a pilířů betonářskou ocelí 10 505</t>
  </si>
  <si>
    <t>t</t>
  </si>
  <si>
    <t>-880625869</t>
  </si>
  <si>
    <t>https://podminky.urs.cz/item/CS_URS_2023_01/311361821</t>
  </si>
  <si>
    <t>"meziprostor 1.PP"  0,25</t>
  </si>
  <si>
    <t>"pilíře 1.PP "    0,50*0,50*(5,70-3,60)*2*0,10</t>
  </si>
  <si>
    <t>"konstrukční trny a rezerva" 0,150</t>
  </si>
  <si>
    <t>Součet</t>
  </si>
  <si>
    <t>317168052</t>
  </si>
  <si>
    <t>Překlad keramický vysoký v 238 mm dl 1250 mm</t>
  </si>
  <si>
    <t>kus</t>
  </si>
  <si>
    <t>-1237764499</t>
  </si>
  <si>
    <t>https://podminky.urs.cz/item/CS_URS_2023_01/317168052</t>
  </si>
  <si>
    <t>5</t>
  </si>
  <si>
    <t>317168053</t>
  </si>
  <si>
    <t>Překlad keramický vysoký v 238 mm dl 1500 mm</t>
  </si>
  <si>
    <t>-1022144753</t>
  </si>
  <si>
    <t>https://podminky.urs.cz/item/CS_URS_2023_01/317168053</t>
  </si>
  <si>
    <t>6</t>
  </si>
  <si>
    <t>317168054</t>
  </si>
  <si>
    <t>Překlad keramický vysoký v 238 mm dl 1750 mm</t>
  </si>
  <si>
    <t>1202712436</t>
  </si>
  <si>
    <t>https://podminky.urs.cz/item/CS_URS_2023_01/317168054</t>
  </si>
  <si>
    <t>7</t>
  </si>
  <si>
    <t>331273013</t>
  </si>
  <si>
    <t>Pilíř z betonových tvárnic včetně zmonolitnění betonovou směsí s konstrukční výztuží, 500/500 mm, beton C20/25 včetně doklínování</t>
  </si>
  <si>
    <t>m3</t>
  </si>
  <si>
    <t>991201910</t>
  </si>
  <si>
    <t>https://podminky.urs.cz/item/CS_URS_2023_01/331273013</t>
  </si>
  <si>
    <t>"pilíře" 0,50*0,50*30,80*2</t>
  </si>
  <si>
    <t>8</t>
  </si>
  <si>
    <t>340238211</t>
  </si>
  <si>
    <t>Zazdívka otvorů v příčkách nebo stěnách pl přes 0,25 do 1 m2 cihlami plnými tl do 100 mm</t>
  </si>
  <si>
    <t>-1185867709</t>
  </si>
  <si>
    <t>https://podminky.urs.cz/item/CS_URS_2023_01/340238211</t>
  </si>
  <si>
    <t>" 1.PP "     5,0</t>
  </si>
  <si>
    <t>" 1.NP "    4,00</t>
  </si>
  <si>
    <t>9</t>
  </si>
  <si>
    <t>342241162</t>
  </si>
  <si>
    <t>Příčky z cihel plných dl 290 mm pevnosti P 7,5 až 15 na MC tl 140 mm</t>
  </si>
  <si>
    <t>101818948</t>
  </si>
  <si>
    <t>https://podminky.urs.cz/item/CS_URS_2023_01/342241162</t>
  </si>
  <si>
    <t>"D1.01.100-102"</t>
  </si>
  <si>
    <t>"II-102a vyšetřovna CT"</t>
  </si>
  <si>
    <t xml:space="preserve">   (4,65*2+0,425+0,40+5,62+1,50)*3,10</t>
  </si>
  <si>
    <t>" D01/l"  - 1,55*2,00</t>
  </si>
  <si>
    <t>" D02/P"  -1,35*2,00</t>
  </si>
  <si>
    <t>" D03/P"  -1,00*2,00</t>
  </si>
  <si>
    <t>" D04/P"  -1,00*2,00</t>
  </si>
  <si>
    <t>"O02"       -1,00*1,00</t>
  </si>
  <si>
    <t>"II-102ba ovladovna CT"</t>
  </si>
  <si>
    <t xml:space="preserve">   1,90*3,10</t>
  </si>
  <si>
    <t>10</t>
  </si>
  <si>
    <t>389381001</t>
  </si>
  <si>
    <t>Dobetonování prefabrikovaných konstrukcí</t>
  </si>
  <si>
    <t>-310250901</t>
  </si>
  <si>
    <t>https://podminky.urs.cz/item/CS_URS_2023_01/389381001</t>
  </si>
  <si>
    <t>" stropních prostupů "     0,15*4</t>
  </si>
  <si>
    <t>Vodorovné konstrukce</t>
  </si>
  <si>
    <t>11</t>
  </si>
  <si>
    <t>411386611</t>
  </si>
  <si>
    <t>Zabetonování prostupů v instalačních šachtách ze suchých směsí pl do 0,09 m2 ve stropech</t>
  </si>
  <si>
    <t>-442626050</t>
  </si>
  <si>
    <t>https://podminky.urs.cz/item/CS_URS_2023_01/411386611</t>
  </si>
  <si>
    <t>Úpravy povrchů, podlahy a osazování výplní</t>
  </si>
  <si>
    <t>12</t>
  </si>
  <si>
    <t>611315223</t>
  </si>
  <si>
    <t>Vápenná štuková omítka malých ploch přes 0,25 do 1 m2 na stropech</t>
  </si>
  <si>
    <t>-936776889</t>
  </si>
  <si>
    <t>https://podminky.urs.cz/item/CS_URS_2023_01/611315223</t>
  </si>
  <si>
    <t>13</t>
  </si>
  <si>
    <t>612131301</t>
  </si>
  <si>
    <t>Cementový postřik vnitřních stěn nanášený celoplošně strojně</t>
  </si>
  <si>
    <t>1983851863</t>
  </si>
  <si>
    <t>https://podminky.urs.cz/item/CS_URS_2023_01/612131301</t>
  </si>
  <si>
    <t xml:space="preserve">   92,378+71,659 </t>
  </si>
  <si>
    <t>14</t>
  </si>
  <si>
    <t>612315223</t>
  </si>
  <si>
    <t>Vápenná štuková omítka malých ploch přes 0,25 do 1 m2 na stěnách</t>
  </si>
  <si>
    <t>861046692</t>
  </si>
  <si>
    <t>https://podminky.urs.cz/item/CS_URS_2023_01/612315223</t>
  </si>
  <si>
    <t>612321141</t>
  </si>
  <si>
    <t>Vápenocementová omítka štuková dvouvrstvá vnitřních stěn nanášená ručně</t>
  </si>
  <si>
    <t>-1880266893</t>
  </si>
  <si>
    <t>https://podminky.urs.cz/item/CS_URS_2023_01/612321141</t>
  </si>
  <si>
    <t>"II-102a vyšetřovna CT "</t>
  </si>
  <si>
    <t>" vně "</t>
  </si>
  <si>
    <t xml:space="preserve">   (4,80+5,77+1,50)*3,1 </t>
  </si>
  <si>
    <t>" DO1/L "      -1,45*1,97</t>
  </si>
  <si>
    <t>" DO2/P "     -1,25*1,97</t>
  </si>
  <si>
    <t>" DO3/P "     -0,90*1,97</t>
  </si>
  <si>
    <t xml:space="preserve">" O02 "           -1,00*1,00      </t>
  </si>
  <si>
    <t>"II-102b ovladovna CT "</t>
  </si>
  <si>
    <t xml:space="preserve">   (5,25+2,025*2+1,50*2)</t>
  </si>
  <si>
    <t xml:space="preserve">  4,30*1,00</t>
  </si>
  <si>
    <t>" DO4/P "     -0,90*1,97</t>
  </si>
  <si>
    <t>"rezerva na opravy" 50,0</t>
  </si>
  <si>
    <t>16</t>
  </si>
  <si>
    <t>612831121</t>
  </si>
  <si>
    <t>Barytová stínící omítka hladká jednovrstvá vnitřních stěn nanášená ručně, tl. dle PD a výpočtu stínění</t>
  </si>
  <si>
    <t>335516528</t>
  </si>
  <si>
    <t>https://podminky.urs.cz/item/CS_URS_2023_01/612831121</t>
  </si>
  <si>
    <t xml:space="preserve">   (4,65+0,40+5,62)*2*3,00</t>
  </si>
  <si>
    <t xml:space="preserve">   -1,45*1,97</t>
  </si>
  <si>
    <t xml:space="preserve">   -1,00*1,00-0,90*1,97</t>
  </si>
  <si>
    <t xml:space="preserve">   -1,25*1,97</t>
  </si>
  <si>
    <t>"ostění, nadpraží a parapety" 1,20*4</t>
  </si>
  <si>
    <t>"rezerva na přesahy" 20,0</t>
  </si>
  <si>
    <t>17</t>
  </si>
  <si>
    <t>619995001</t>
  </si>
  <si>
    <t>Začištění omítek kolem oken, dveří, podlah nebo obkladů</t>
  </si>
  <si>
    <t>m</t>
  </si>
  <si>
    <t>-13414342</t>
  </si>
  <si>
    <t>https://podminky.urs.cz/item/CS_URS_2023_01/619995001</t>
  </si>
  <si>
    <t>4,90*2</t>
  </si>
  <si>
    <t>"rezerva na drobné opravy" 20,0</t>
  </si>
  <si>
    <t>18</t>
  </si>
  <si>
    <t>621211021</t>
  </si>
  <si>
    <t>Montáž kontaktního zateplení vnějších podhledů lepením a mechanickým kotvením polystyrénových desek do betonu nebo zdiva tl přes 80 do 120 mm</t>
  </si>
  <si>
    <t>1008884468</t>
  </si>
  <si>
    <t>https://podminky.urs.cz/item/CS_URS_2023_01/621211021</t>
  </si>
  <si>
    <t>"čelní fasáda - sokl" 4,20*0,80</t>
  </si>
  <si>
    <t>"opravy" 10,0</t>
  </si>
  <si>
    <t>"dvorek VZT" 5,0</t>
  </si>
  <si>
    <t>19</t>
  </si>
  <si>
    <t>M</t>
  </si>
  <si>
    <t>28376423</t>
  </si>
  <si>
    <t>deska XPS hrana polodrážková a hladký povrch 300kPA tl 120mm</t>
  </si>
  <si>
    <t>1619425733</t>
  </si>
  <si>
    <t>18,36*1,05 'Přepočtené koeficientem množství</t>
  </si>
  <si>
    <t>20</t>
  </si>
  <si>
    <t>621221031</t>
  </si>
  <si>
    <t>Montáž kontaktního zateplení vnějších podhledů lepením a mechanickým kotvením TI z minerální vlny s podélnou orientací do betonu a zdiva tl přes 120 do 160 mm</t>
  </si>
  <si>
    <t>2041741297</t>
  </si>
  <si>
    <t>https://podminky.urs.cz/item/CS_URS_2023_01/621221031</t>
  </si>
  <si>
    <t>"čelní fasáda" 4,20*(1,00+2,50)</t>
  </si>
  <si>
    <t>"opravy navazujících ploch" 30,0</t>
  </si>
  <si>
    <t>"rezerva" 10,0</t>
  </si>
  <si>
    <t>63152265</t>
  </si>
  <si>
    <t>deska tepelně izolační minerální kontaktních fasád podélné vlákno λ=0,034 tl 140mm</t>
  </si>
  <si>
    <t>-705713773</t>
  </si>
  <si>
    <t>54,7*1,05 'Přepočtené koeficientem množství</t>
  </si>
  <si>
    <t>22</t>
  </si>
  <si>
    <t>621225134</t>
  </si>
  <si>
    <t>Oprava kontaktního zateplení podhledů z desek z minerální vlny tl přes 120 do 160 mm pl přes 0,5 do 1,0 m2</t>
  </si>
  <si>
    <t>-2046579846</t>
  </si>
  <si>
    <t>https://podminky.urs.cz/item/CS_URS_2023_01/621225134</t>
  </si>
  <si>
    <t>23</t>
  </si>
  <si>
    <t>622131300</t>
  </si>
  <si>
    <t>Vápenný postřik vnějších stěn nanášený celoplošně strojně</t>
  </si>
  <si>
    <t>1530521962</t>
  </si>
  <si>
    <t>https://podminky.urs.cz/item/CS_URS_2023_01/622131300</t>
  </si>
  <si>
    <t>24</t>
  </si>
  <si>
    <t>622143003</t>
  </si>
  <si>
    <t>Montáž omítkových plastových nebo pozinkovaných rohových profilů s tkaninou</t>
  </si>
  <si>
    <t>1765919772</t>
  </si>
  <si>
    <t>https://podminky.urs.cz/item/CS_URS_2023_01/622143003</t>
  </si>
  <si>
    <t>25</t>
  </si>
  <si>
    <t>55343026</t>
  </si>
  <si>
    <t>profil rohový Pz+PVC pro vnější omítky tl 15mm</t>
  </si>
  <si>
    <t>1505025182</t>
  </si>
  <si>
    <t>4,2*1,05 'Přepočtené koeficientem množství</t>
  </si>
  <si>
    <t>26</t>
  </si>
  <si>
    <t>622143004</t>
  </si>
  <si>
    <t>Montáž omítkových samolepících začišťovacích profilů pro spojení s okenním rámem</t>
  </si>
  <si>
    <t>-1563346405</t>
  </si>
  <si>
    <t>https://podminky.urs.cz/item/CS_URS_2023_01/622143004</t>
  </si>
  <si>
    <t>27</t>
  </si>
  <si>
    <t>59051476</t>
  </si>
  <si>
    <t>profil začišťovací PVC 9mm s výztužnou tkaninou pro ostění ETICS</t>
  </si>
  <si>
    <t>-1667015392</t>
  </si>
  <si>
    <t>8,5*1,05 'Přepočtené koeficientem množství</t>
  </si>
  <si>
    <t>28</t>
  </si>
  <si>
    <t>622225134</t>
  </si>
  <si>
    <t>Oprava kontaktního zateplení stěn z desek z minerální vlny tl přes 120 do 160 mm pl přes 0,5 do 1,0 m2</t>
  </si>
  <si>
    <t>-593230273</t>
  </si>
  <si>
    <t>https://podminky.urs.cz/item/CS_URS_2023_01/622225134</t>
  </si>
  <si>
    <t>29</t>
  </si>
  <si>
    <t>622321121</t>
  </si>
  <si>
    <t>Vápenocementová omítka hladká jednovrstvá vnějších stěn nanášená ručně</t>
  </si>
  <si>
    <t>1400961982</t>
  </si>
  <si>
    <t>https://podminky.urs.cz/item/CS_URS_2023_01/622321121</t>
  </si>
  <si>
    <t>" 1,PP    okno "   1,00</t>
  </si>
  <si>
    <t>" 1.NP "                5,00</t>
  </si>
  <si>
    <t>30</t>
  </si>
  <si>
    <t>622511112</t>
  </si>
  <si>
    <t>Tenkovrstvá akrylátová mozaiková soklová omítka vnějších stěn</t>
  </si>
  <si>
    <t>-654765860</t>
  </si>
  <si>
    <t>https://podminky.urs.cz/item/CS_URS_2023_01/622511112</t>
  </si>
  <si>
    <t>"zateplení sokl" 18,360</t>
  </si>
  <si>
    <t>31</t>
  </si>
  <si>
    <t>622521012</t>
  </si>
  <si>
    <t>Tenkovrstvá silikátová zatíraná omítka zrnitost 1,5 mm vnějších stěn</t>
  </si>
  <si>
    <t>-380763329</t>
  </si>
  <si>
    <t>https://podminky.urs.cz/item/CS_URS_2023_01/622521012</t>
  </si>
  <si>
    <t>"zateplení fasáda" 54,70</t>
  </si>
  <si>
    <t>32</t>
  </si>
  <si>
    <t>622525104</t>
  </si>
  <si>
    <t>Tenkovrstvá omítka malých ploch přes 0,5 do 1 m2 na stěnách</t>
  </si>
  <si>
    <t>344313991</t>
  </si>
  <si>
    <t>https://podminky.urs.cz/item/CS_URS_2023_01/622525104</t>
  </si>
  <si>
    <t>33</t>
  </si>
  <si>
    <t>629991011</t>
  </si>
  <si>
    <t>Zakrytí výplní otvorů a svislých ploch fólií přilepenou lepící páskou</t>
  </si>
  <si>
    <t>-1747025725</t>
  </si>
  <si>
    <t>https://podminky.urs.cz/item/CS_URS_2023_01/629991011</t>
  </si>
  <si>
    <t>"otvor" 4,20*1,80</t>
  </si>
  <si>
    <t>"ostatní - stávající" 10,0</t>
  </si>
  <si>
    <t>34</t>
  </si>
  <si>
    <t>632450122</t>
  </si>
  <si>
    <t>Vyrovnávací cementový potěr tl přes 20 do 30 mm ze suchých směsí provedený v pásu</t>
  </si>
  <si>
    <t>-644250812</t>
  </si>
  <si>
    <t>https://podminky.urs.cz/item/CS_URS_2023_01/632450122</t>
  </si>
  <si>
    <t>" parapet "  4,20*0,30+1,00*0,15</t>
  </si>
  <si>
    <t>35</t>
  </si>
  <si>
    <t>634112113</t>
  </si>
  <si>
    <t>Obvodová dilatace podlahovým páskem z pěnového PE mezi stěnou a mazaninou nebo potěrem v 80 mm</t>
  </si>
  <si>
    <t>-297915812</t>
  </si>
  <si>
    <t>https://podminky.urs.cz/item/CS_URS_2023_01/634112113</t>
  </si>
  <si>
    <t>36</t>
  </si>
  <si>
    <t>642942111</t>
  </si>
  <si>
    <t>Osazování zárubní nebo rámů dveřních kovových do 2,5 m2 na MC</t>
  </si>
  <si>
    <t>-1867215069</t>
  </si>
  <si>
    <t>https://podminky.urs.cz/item/CS_URS_2023_01/642942111</t>
  </si>
  <si>
    <t>" DP03+DP04"  2,00</t>
  </si>
  <si>
    <t>37</t>
  </si>
  <si>
    <t>55331488</t>
  </si>
  <si>
    <t>zárubeň jednokřídlá ocelová pro zdění tl stěny 110-150mm rozměru 900/1970, 2100mm</t>
  </si>
  <si>
    <t>1630185518</t>
  </si>
  <si>
    <t>P</t>
  </si>
  <si>
    <t>Poznámka k položce:_x000D_
Zárubeň musí být dostatečně únosná pro daný typ dveří.</t>
  </si>
  <si>
    <t>38</t>
  </si>
  <si>
    <t>642942221</t>
  </si>
  <si>
    <t>Osazování zárubní nebo rámů dveřních kovových přes 2,5 do 4,5 m2 na MC</t>
  </si>
  <si>
    <t>1852653826</t>
  </si>
  <si>
    <t>https://podminky.urs.cz/item/CS_URS_2023_01/642942221</t>
  </si>
  <si>
    <t>"D01-D02"   2,00</t>
  </si>
  <si>
    <t>39</t>
  </si>
  <si>
    <t>55331747</t>
  </si>
  <si>
    <t>zárubeň dvoukřídlá ocelová pro zdění tl stěny 110-150mm rozměru 1450/1970, 2100mm</t>
  </si>
  <si>
    <t>1827419418</t>
  </si>
  <si>
    <t>40</t>
  </si>
  <si>
    <t>55331-R</t>
  </si>
  <si>
    <t xml:space="preserve">zárubeň dvoukřídlá ocelová pro zdění tl stěny 110-150mm rozměru 1250/1970, 2100mm  -ATYP </t>
  </si>
  <si>
    <t>165043600</t>
  </si>
  <si>
    <t>41</t>
  </si>
  <si>
    <t>642945111</t>
  </si>
  <si>
    <t>Osazování protipožárních nebo protiplynových zárubní dveří jednokřídlových do 2,5 m2</t>
  </si>
  <si>
    <t>2112436792</t>
  </si>
  <si>
    <t>https://podminky.urs.cz/item/CS_URS_2023_01/642945111</t>
  </si>
  <si>
    <t>42</t>
  </si>
  <si>
    <t>55331563</t>
  </si>
  <si>
    <t>zárubeň jednokřídlá ocelová pro zdění s protipožární úpravou tl stěny 110-150mm rozměru 900/1970, 2100mm</t>
  </si>
  <si>
    <t>2044219961</t>
  </si>
  <si>
    <t>Ostatní konstrukce a práce, bourání</t>
  </si>
  <si>
    <t>43</t>
  </si>
  <si>
    <t>949101111</t>
  </si>
  <si>
    <t>Lešení pomocné pro objekty pozemních staveb s lešeňovou podlahou v do 1,9 m zatížení do 150 kg/m2</t>
  </si>
  <si>
    <t>-916735962</t>
  </si>
  <si>
    <t>https://podminky.urs.cz/item/CS_URS_2023_01/949101111</t>
  </si>
  <si>
    <t xml:space="preserve"> " 1. NP "                 16,00*6,00   </t>
  </si>
  <si>
    <t>" strojovna VZT "  5,20*8,00</t>
  </si>
  <si>
    <t>44</t>
  </si>
  <si>
    <t>952901111</t>
  </si>
  <si>
    <t>Vyčištění budov bytové a občanské výstavby při výšce podlaží do 4 m</t>
  </si>
  <si>
    <t>537400250</t>
  </si>
  <si>
    <t>https://podminky.urs.cz/item/CS_URS_2023_01/952901111</t>
  </si>
  <si>
    <t>" 1.PP "   20,00</t>
  </si>
  <si>
    <t>" 1.NP "  100,00</t>
  </si>
  <si>
    <t>45</t>
  </si>
  <si>
    <t>962031133</t>
  </si>
  <si>
    <t>Bourání příček z cihel pálených na MVC tl do 150 mm</t>
  </si>
  <si>
    <t>1909368425</t>
  </si>
  <si>
    <t>https://podminky.urs.cz/item/CS_URS_2023_01/962031133</t>
  </si>
  <si>
    <t xml:space="preserve">" 1.NP " </t>
  </si>
  <si>
    <t xml:space="preserve">   5,50*3,10          -1,20*2,80</t>
  </si>
  <si>
    <t>46</t>
  </si>
  <si>
    <t>965042121</t>
  </si>
  <si>
    <t>Bourání podkladů pod dlažby nebo mazanin betonových nebo z litého asfaltu tl do 100 mm pl do 1 m2</t>
  </si>
  <si>
    <t>1899180699</t>
  </si>
  <si>
    <t>https://podminky.urs.cz/item/CS_URS_2023_01/965042121</t>
  </si>
  <si>
    <t>"pro kanálky "</t>
  </si>
  <si>
    <t xml:space="preserve">   (1,17+0,706+4,316+3,65)*0,40*0,10</t>
  </si>
  <si>
    <t xml:space="preserve">   (2,45+0,65+2,55+1,05)*0,40*0,10</t>
  </si>
  <si>
    <t xml:space="preserve">" pro příčky "  </t>
  </si>
  <si>
    <t xml:space="preserve">   (4,65+1,80+5,50*1,03)*0,18*0,10</t>
  </si>
  <si>
    <t>47</t>
  </si>
  <si>
    <t>965046111</t>
  </si>
  <si>
    <t>Broušení stávajících betonových podlah, rovinnost dle podkladů technologie</t>
  </si>
  <si>
    <t>-2083158848</t>
  </si>
  <si>
    <t>https://podminky.urs.cz/item/CS_URS_2023_01/965046111</t>
  </si>
  <si>
    <t>48</t>
  </si>
  <si>
    <t>966080113</t>
  </si>
  <si>
    <t>Bourání kontaktního zateplení z desek z minerální vlny tl přes 60 do 120 mm</t>
  </si>
  <si>
    <t>556031491</t>
  </si>
  <si>
    <t>https://podminky.urs.cz/item/CS_URS_2023_01/966080113</t>
  </si>
  <si>
    <t>0,80*3,10*2</t>
  </si>
  <si>
    <t>49</t>
  </si>
  <si>
    <t>968072355-P</t>
  </si>
  <si>
    <t>Vybourání kovových rámů oken zdvojených včetně křídel pl do 2 m2 + úprava stávajícího okna</t>
  </si>
  <si>
    <t>-323645395</t>
  </si>
  <si>
    <t>" 1.PP "   1,00</t>
  </si>
  <si>
    <t>50</t>
  </si>
  <si>
    <t>971033521</t>
  </si>
  <si>
    <t>Vybourání otvorů ve zdivu cihelném pl do 1 m2 na MVC nebo MV tl do 100 mm</t>
  </si>
  <si>
    <t>1299680329</t>
  </si>
  <si>
    <t>https://podminky.urs.cz/item/CS_URS_2023_01/971033521</t>
  </si>
  <si>
    <t>51</t>
  </si>
  <si>
    <t>972054341</t>
  </si>
  <si>
    <t>Vybourání otvorů v ŽB stropech nebo klenbách pl do 0,25 m2 tl do 150 mm</t>
  </si>
  <si>
    <t>791525872</t>
  </si>
  <si>
    <t>https://podminky.urs.cz/item/CS_URS_2023_01/972054341</t>
  </si>
  <si>
    <t>52</t>
  </si>
  <si>
    <t>972054491</t>
  </si>
  <si>
    <t>Vybourání otvorů v ŽB stropech nebo klenbách pl do 1 m2 tl přes 80 mm</t>
  </si>
  <si>
    <t>2115202694</t>
  </si>
  <si>
    <t>https://podminky.urs.cz/item/CS_URS_2023_01/972054491</t>
  </si>
  <si>
    <t>" 1. PP "    2,51*0,80*0,25</t>
  </si>
  <si>
    <t>53</t>
  </si>
  <si>
    <t>977211112</t>
  </si>
  <si>
    <t>Řezání stěnovou pilou betonových nebo ŽB kcí s výztuží průměru do 16 mm hl přes 200 do 350 mm</t>
  </si>
  <si>
    <t>-1807070771</t>
  </si>
  <si>
    <t>https://podminky.urs.cz/item/CS_URS_2023_01/977211112</t>
  </si>
  <si>
    <t>" prostuky VZT "    (0,30+0,35)*2*2</t>
  </si>
  <si>
    <t>54</t>
  </si>
  <si>
    <t>977312112</t>
  </si>
  <si>
    <t>Řezání stávajících betonových mazanin vyztužených hl do 100 mm</t>
  </si>
  <si>
    <t>839067542</t>
  </si>
  <si>
    <t>https://podminky.urs.cz/item/CS_URS_2023_01/977312112</t>
  </si>
  <si>
    <t>" 1.PP "  (2,51+0,60)*2</t>
  </si>
  <si>
    <t xml:space="preserve">   1,17+0,706+0,40+0,72+4,315+3,65*2</t>
  </si>
  <si>
    <t xml:space="preserve">   2,30+0,65+2,55+1,50+1,05    +3,00</t>
  </si>
  <si>
    <t xml:space="preserve">   (4,65+1,80+5,50*1,03)*2</t>
  </si>
  <si>
    <t>55</t>
  </si>
  <si>
    <t>978013191</t>
  </si>
  <si>
    <t>Otlučení (osekání) vnitřní vápenné nebo vápenocementové omítky stěn v rozsahu přes 50 do 100 %</t>
  </si>
  <si>
    <t>-190445491</t>
  </si>
  <si>
    <t>https://podminky.urs.cz/item/CS_URS_2023_01/978013191</t>
  </si>
  <si>
    <t xml:space="preserve">   (4,20+0,40+3,10)*3,10</t>
  </si>
  <si>
    <t>56</t>
  </si>
  <si>
    <t>988-01</t>
  </si>
  <si>
    <t>Montáž - dočasná příčka prachotěsná, vstup na staveniště včetně materiálu</t>
  </si>
  <si>
    <t>-1277536131</t>
  </si>
  <si>
    <t xml:space="preserve">   (5,50+1,00+9,00+3,20)*3,10</t>
  </si>
  <si>
    <t>57</t>
  </si>
  <si>
    <t>988-11</t>
  </si>
  <si>
    <t xml:space="preserve">D + M doplnění stropu v 1.PP 2510x600mm v původních vrstvách </t>
  </si>
  <si>
    <t>144778351</t>
  </si>
  <si>
    <t>2,5*0,6*0,30</t>
  </si>
  <si>
    <t>58</t>
  </si>
  <si>
    <t>988-21</t>
  </si>
  <si>
    <t xml:space="preserve">D + M Lože pro podlahové kanálky </t>
  </si>
  <si>
    <t>2133550647</t>
  </si>
  <si>
    <t xml:space="preserve">    (0,40*0,10 -0,20*0,09)*(1,17+0,706+0,40+0,72+4,315+3,65*2)</t>
  </si>
  <si>
    <t xml:space="preserve">    (0,40*0,10-0,20*0,09)*(2,30+0,65+2,55+1,50+1,05    +3,00)</t>
  </si>
  <si>
    <t>59</t>
  </si>
  <si>
    <t>98899-02</t>
  </si>
  <si>
    <t xml:space="preserve">Demontáž - dočasná příčka parotěsná, vstup na staveniště </t>
  </si>
  <si>
    <t>-1294531095</t>
  </si>
  <si>
    <t>60</t>
  </si>
  <si>
    <t>989-080</t>
  </si>
  <si>
    <t>D + M chemická kotva M8</t>
  </si>
  <si>
    <t>-1469378225</t>
  </si>
  <si>
    <t>61</t>
  </si>
  <si>
    <t>990-01</t>
  </si>
  <si>
    <t>Stavební přípomoce ZTI</t>
  </si>
  <si>
    <t>kpl</t>
  </si>
  <si>
    <t>1050288510</t>
  </si>
  <si>
    <t xml:space="preserve">Poznámka k položce:_x000D_
_x000D_
</t>
  </si>
  <si>
    <t>62</t>
  </si>
  <si>
    <t>990-02</t>
  </si>
  <si>
    <t>Stavební přípomoce VZT</t>
  </si>
  <si>
    <t>1291380235</t>
  </si>
  <si>
    <t>63</t>
  </si>
  <si>
    <t>990-03</t>
  </si>
  <si>
    <t>Stavební přípomoce VYT</t>
  </si>
  <si>
    <t>1849653878</t>
  </si>
  <si>
    <t>64</t>
  </si>
  <si>
    <t>990-04</t>
  </si>
  <si>
    <t>Stavební přípomoce MaR</t>
  </si>
  <si>
    <t>-1421169310</t>
  </si>
  <si>
    <t>65</t>
  </si>
  <si>
    <t>990-05</t>
  </si>
  <si>
    <t>Stavební přípomoce Elektro Silnoproud</t>
  </si>
  <si>
    <t>-694840240</t>
  </si>
  <si>
    <t>66</t>
  </si>
  <si>
    <t>990-06</t>
  </si>
  <si>
    <t>Stavební přípomoce Elektro Slaboproud</t>
  </si>
  <si>
    <t>-748190478</t>
  </si>
  <si>
    <t>67</t>
  </si>
  <si>
    <t>741920114</t>
  </si>
  <si>
    <t>Protipožární ucpávky prostupů stěnou tmelem požární odolnost EI 90</t>
  </si>
  <si>
    <t>1130795038</t>
  </si>
  <si>
    <t>https://podminky.urs.cz/item/CS_URS_2023_01/741920114</t>
  </si>
  <si>
    <t>"1.NP" 8</t>
  </si>
  <si>
    <t>"1.PP" 10</t>
  </si>
  <si>
    <t>68</t>
  </si>
  <si>
    <t>741920204</t>
  </si>
  <si>
    <t>Protipožární ucpávky prostupů stropemtmelem požární odolnost EI 90</t>
  </si>
  <si>
    <t>-1254849771</t>
  </si>
  <si>
    <t>https://podminky.urs.cz/item/CS_URS_2023_01/741920204</t>
  </si>
  <si>
    <t>"1.PP" 4</t>
  </si>
  <si>
    <t>997</t>
  </si>
  <si>
    <t>Přesun sutě</t>
  </si>
  <si>
    <t>69</t>
  </si>
  <si>
    <t>997013211</t>
  </si>
  <si>
    <t>Vnitrostaveništní doprava suti a vybouraných hmot pro budovy v do 6 m ručně</t>
  </si>
  <si>
    <t>-182730722</t>
  </si>
  <si>
    <t>https://podminky.urs.cz/item/CS_URS_2023_01/997013211</t>
  </si>
  <si>
    <t>70</t>
  </si>
  <si>
    <t>997013219</t>
  </si>
  <si>
    <t>Příplatek k vnitrostaveništní dopravě suti a vybouraných hmot za zvětšenou dopravu suti ZKD 10 m</t>
  </si>
  <si>
    <t>-774397258</t>
  </si>
  <si>
    <t>https://podminky.urs.cz/item/CS_URS_2023_01/997013219</t>
  </si>
  <si>
    <t>16,788*20 'Přepočtené koeficientem množství</t>
  </si>
  <si>
    <t>71</t>
  </si>
  <si>
    <t>997013871</t>
  </si>
  <si>
    <t>Poplatek za uložení stavebního odpadu na recyklační skládce (skládkovné) směsného stavebního a demoličního kód odpadu 17 09 04</t>
  </si>
  <si>
    <t>-1885660054</t>
  </si>
  <si>
    <t>https://podminky.urs.cz/item/CS_URS_2023_01/997013871</t>
  </si>
  <si>
    <t>998</t>
  </si>
  <si>
    <t>Přesun hmot</t>
  </si>
  <si>
    <t>72</t>
  </si>
  <si>
    <t>998018001</t>
  </si>
  <si>
    <t>Přesun hmot ruční pro budovy v do 6 m</t>
  </si>
  <si>
    <t>117432041</t>
  </si>
  <si>
    <t>https://podminky.urs.cz/item/CS_URS_2023_01/998018001</t>
  </si>
  <si>
    <t>PSV</t>
  </si>
  <si>
    <t>Práce a dodávky PSV</t>
  </si>
  <si>
    <t>713</t>
  </si>
  <si>
    <t>Izolace tepelné</t>
  </si>
  <si>
    <t>73</t>
  </si>
  <si>
    <t>713131141</t>
  </si>
  <si>
    <t>Montáž izolace tepelné stěn a základů lepením celoplošně rohoží, pásů, dílců, desek</t>
  </si>
  <si>
    <t>1778405456</t>
  </si>
  <si>
    <t>https://podminky.urs.cz/item/CS_URS_2023_01/713131141</t>
  </si>
  <si>
    <t>" parapet "   4,20*0,15</t>
  </si>
  <si>
    <t>74</t>
  </si>
  <si>
    <t>28376415</t>
  </si>
  <si>
    <t>deska XPS hrana polodrážková a hladký povrch 300kPA tl 30mm</t>
  </si>
  <si>
    <t>1736959169</t>
  </si>
  <si>
    <t>75</t>
  </si>
  <si>
    <t>998713101</t>
  </si>
  <si>
    <t>Přesun hmot tonážní pro izolace tepelné v objektech v do 6 m, ruční</t>
  </si>
  <si>
    <t>992094757</t>
  </si>
  <si>
    <t>https://podminky.urs.cz/item/CS_URS_2023_01/998713101</t>
  </si>
  <si>
    <t>735</t>
  </si>
  <si>
    <t>Ústřední vytápění - otopná tělesa</t>
  </si>
  <si>
    <t>76</t>
  </si>
  <si>
    <t>735111810</t>
  </si>
  <si>
    <t>Demontáž otopných těles litinových článkových</t>
  </si>
  <si>
    <t>-884242363</t>
  </si>
  <si>
    <t>https://podminky.urs.cz/item/CS_URS_2023_01/735111810</t>
  </si>
  <si>
    <t>77</t>
  </si>
  <si>
    <t>73599-01</t>
  </si>
  <si>
    <t xml:space="preserve">Zaslepení potrubí všachtě a související práce </t>
  </si>
  <si>
    <t>-106363447</t>
  </si>
  <si>
    <t>741</t>
  </si>
  <si>
    <t>Elektroinstalace - silnoproud</t>
  </si>
  <si>
    <t>763</t>
  </si>
  <si>
    <t>Konstrukce suché výstavby</t>
  </si>
  <si>
    <t>78</t>
  </si>
  <si>
    <t>763111812</t>
  </si>
  <si>
    <t>Demontáž SDK příčky s jednoduchou ocelovou nosnou konstrukcí opláštění dvojité</t>
  </si>
  <si>
    <t>-571311907</t>
  </si>
  <si>
    <t>https://podminky.urs.cz/item/CS_URS_2023_01/763111812</t>
  </si>
  <si>
    <t xml:space="preserve">   (4,65+1,72)*3,10  -0,90*1,97</t>
  </si>
  <si>
    <t xml:space="preserve">  (1,70+1,20)*3,10</t>
  </si>
  <si>
    <t>79</t>
  </si>
  <si>
    <t>763131411</t>
  </si>
  <si>
    <t>SDK podhled desky 1xA 12,5 bez izolace dvouvrstvá spodní kce profil CD+UD</t>
  </si>
  <si>
    <t>62782155</t>
  </si>
  <si>
    <t>https://podminky.urs.cz/item/CS_URS_2023_01/763131411</t>
  </si>
  <si>
    <t>" II 102b ovjadovna CT "   9,73</t>
  </si>
  <si>
    <t xml:space="preserve">" </t>
  </si>
  <si>
    <t>80</t>
  </si>
  <si>
    <t>76313 -R</t>
  </si>
  <si>
    <t>SDK podhled desky 3xdeska s radiačním stíněním bez izolace dvouvrstvá spodní kce profil CD + UD</t>
  </si>
  <si>
    <t>-928312938</t>
  </si>
  <si>
    <t>" II 102a vyšetřovna CT "       26,22</t>
  </si>
  <si>
    <t>81</t>
  </si>
  <si>
    <t>763131621</t>
  </si>
  <si>
    <t>Montáž desek tl. 12,5 mm SDK podhled</t>
  </si>
  <si>
    <t>-481423213</t>
  </si>
  <si>
    <t>https://podminky.urs.cz/item/CS_URS_2023_01/763131621</t>
  </si>
  <si>
    <t>" II 112c popisovna CT "   2,20*1,15</t>
  </si>
  <si>
    <t>82</t>
  </si>
  <si>
    <t>59030021</t>
  </si>
  <si>
    <t>deska SDK A tl 12,5mm</t>
  </si>
  <si>
    <t>-902156297</t>
  </si>
  <si>
    <t>2,53*1,05 'Přepočtené koeficientem množství</t>
  </si>
  <si>
    <t>83</t>
  </si>
  <si>
    <t>763131721</t>
  </si>
  <si>
    <t>SDK podhled skoková změna v do 0,5 m</t>
  </si>
  <si>
    <t>313263598</t>
  </si>
  <si>
    <t>https://podminky.urs.cz/item/CS_URS_2023_01/763131721</t>
  </si>
  <si>
    <t>84</t>
  </si>
  <si>
    <t>763135611</t>
  </si>
  <si>
    <t>Montáž kazet SDK kazetového podhledu</t>
  </si>
  <si>
    <t>1814851048</t>
  </si>
  <si>
    <t>https://podminky.urs.cz/item/CS_URS_2023_01/763135611</t>
  </si>
  <si>
    <t>85</t>
  </si>
  <si>
    <t>590305-P</t>
  </si>
  <si>
    <t>oprava a doplnění kazet pro zpětnou montáž</t>
  </si>
  <si>
    <t>1255033784</t>
  </si>
  <si>
    <t xml:space="preserve">   61,17*0,10</t>
  </si>
  <si>
    <t>86</t>
  </si>
  <si>
    <t>763135881</t>
  </si>
  <si>
    <t>Demontáž kazet sádrokartonového podhledu</t>
  </si>
  <si>
    <t>694688271</t>
  </si>
  <si>
    <t>https://podminky.urs.cz/item/CS_URS_2023_01/763135881</t>
  </si>
  <si>
    <t>" 1.PP "      12,50*2,00</t>
  </si>
  <si>
    <t>" 1.NP "     2,20*7,35+20,00</t>
  </si>
  <si>
    <t>87</t>
  </si>
  <si>
    <t>763135881.1</t>
  </si>
  <si>
    <t>Demontáž, uskladnění a zpětná montáž kazet sádrokartonového podhledu</t>
  </si>
  <si>
    <t>-1068111631</t>
  </si>
  <si>
    <t>" 1.PP "      50</t>
  </si>
  <si>
    <t>" 1.NP "     50</t>
  </si>
  <si>
    <t>"osttaní" 30</t>
  </si>
  <si>
    <t>88</t>
  </si>
  <si>
    <t>763172394</t>
  </si>
  <si>
    <t>Montáž dvířek revizních dvouplášťových SDK kcí vel. 500 x 500 mm</t>
  </si>
  <si>
    <t>681107185</t>
  </si>
  <si>
    <t>https://podminky.urs.cz/item/CS_URS_2023_01/763172394</t>
  </si>
  <si>
    <t>89</t>
  </si>
  <si>
    <t>59030757</t>
  </si>
  <si>
    <t>dvířka revizní jednokřídlá dvouplášťová s automatickým zámkem 500x500mm, stínící dle výpočtu stínění s P odolností</t>
  </si>
  <si>
    <t>107168701</t>
  </si>
  <si>
    <t>"podhled" 2</t>
  </si>
  <si>
    <t>"šachta" 4</t>
  </si>
  <si>
    <t>90</t>
  </si>
  <si>
    <t>763181811</t>
  </si>
  <si>
    <t>Demontáž jednokřídlové kovové zárubně v do 2,75 m SDK příčka</t>
  </si>
  <si>
    <t>712709395</t>
  </si>
  <si>
    <t>https://podminky.urs.cz/item/CS_URS_2023_01/763181811</t>
  </si>
  <si>
    <t>91</t>
  </si>
  <si>
    <t>763232811</t>
  </si>
  <si>
    <t>Demontáž desek jednoduché opláštění sádrovláknitý podhled</t>
  </si>
  <si>
    <t>396814666</t>
  </si>
  <si>
    <t>https://podminky.urs.cz/item/CS_URS_2023_01/763232811</t>
  </si>
  <si>
    <t>92</t>
  </si>
  <si>
    <t>76399-01</t>
  </si>
  <si>
    <t>D + M oprava spára mezi zděnou příčkou a SDK podhledem</t>
  </si>
  <si>
    <t>287587547</t>
  </si>
  <si>
    <t xml:space="preserve">   7,90+4,80</t>
  </si>
  <si>
    <t>93</t>
  </si>
  <si>
    <t>998763301</t>
  </si>
  <si>
    <t>Přesun hmot tonážní pro sádrokartonové konstrukce v objektech v do 6 m, ruční</t>
  </si>
  <si>
    <t>90989055</t>
  </si>
  <si>
    <t>https://podminky.urs.cz/item/CS_URS_2023_01/998763301</t>
  </si>
  <si>
    <t>764</t>
  </si>
  <si>
    <t>Konstrukce klempířské</t>
  </si>
  <si>
    <t>94</t>
  </si>
  <si>
    <t>764216604</t>
  </si>
  <si>
    <t>Oplechování rovných parapetů mechanicky kotvené z Pz s povrchovou úpravou rš 330 mm</t>
  </si>
  <si>
    <t>-235751729</t>
  </si>
  <si>
    <t>https://podminky.urs.cz/item/CS_URS_2023_01/764216604</t>
  </si>
  <si>
    <t>95</t>
  </si>
  <si>
    <t>998764101</t>
  </si>
  <si>
    <t>Přesun hmot tonážní pro konstrukce klempířské v objektech v do 6 m, ruční</t>
  </si>
  <si>
    <t>1018238765</t>
  </si>
  <si>
    <t>https://podminky.urs.cz/item/CS_URS_2023_01/998764101</t>
  </si>
  <si>
    <t>766</t>
  </si>
  <si>
    <t>Konstrukce truhlářské</t>
  </si>
  <si>
    <t>96</t>
  </si>
  <si>
    <t>766691914</t>
  </si>
  <si>
    <t>Vyvěšení nebo zavěšení dřevěných křídel dveří pl do 2 m2</t>
  </si>
  <si>
    <t>-872380511</t>
  </si>
  <si>
    <t>https://podminky.urs.cz/item/CS_URS_2023_01/766691914</t>
  </si>
  <si>
    <t>97</t>
  </si>
  <si>
    <t>766694116</t>
  </si>
  <si>
    <t>Montáž parapetních desek dřevěných nebo plastových š do 30 cm</t>
  </si>
  <si>
    <t>985307591</t>
  </si>
  <si>
    <t>https://podminky.urs.cz/item/CS_URS_2023_01/766694116</t>
  </si>
  <si>
    <t>98</t>
  </si>
  <si>
    <t>61144401</t>
  </si>
  <si>
    <t>parapet plastový vnitřní komůrkový tl 20mm š 250mm</t>
  </si>
  <si>
    <t>-9464649</t>
  </si>
  <si>
    <t>766-1</t>
  </si>
  <si>
    <t>Výplně otvorů - včetně přesunu hmot</t>
  </si>
  <si>
    <t>99</t>
  </si>
  <si>
    <t>766-D01/L</t>
  </si>
  <si>
    <t>D + M DVEŘE DVOUKŘÍDLÉ OTOČNÉ 1450x1970mm ASYMETRICKÉ LEVÉ - RADIAČNĚ STÍNĚNÉ POŽÁRNÍ viz podrobný popis výpis vnitřních / vnějších výplní ozn D01/L</t>
  </si>
  <si>
    <t>-253774017</t>
  </si>
  <si>
    <t>100</t>
  </si>
  <si>
    <t>766-D02/P</t>
  </si>
  <si>
    <t>D + M DVEŘE DVOUKŘÍDLÉ OTOČNÉ 1250x1970mm ASYMETRICKÉ LEVÉ - RADIAČNĚ STÍNĚNÉ viz podrobný popis výpis vnitřních / vnějších výplní ozn D02/P</t>
  </si>
  <si>
    <t>-1268615075</t>
  </si>
  <si>
    <t>101</t>
  </si>
  <si>
    <t>766-D03/P</t>
  </si>
  <si>
    <t>D + M DVEŘE JEDNOKŘÍDLÉ OTOČNÉ 900x1970mm - RADIAČNĚ STÍNĚNÉ viz podrobný popis výpis vnitřních / vnějších výplní ozn D03/P</t>
  </si>
  <si>
    <t>1468361439</t>
  </si>
  <si>
    <t>102</t>
  </si>
  <si>
    <t>766-D04/P</t>
  </si>
  <si>
    <t>D+M DVEŘE DVOUKŘÍDLÉ OTOČNÉ 900x1970mm ASYMETRICKÉ LEVÉ viz podrobný popis výpis vnitřních / vnějších výplní ozn D04/P</t>
  </si>
  <si>
    <t>-833308809</t>
  </si>
  <si>
    <t>103</t>
  </si>
  <si>
    <t>766-D05/P</t>
  </si>
  <si>
    <t>D + M DVEŘE JEDNOKŘÍDLÉ OTOČNÉ 900x1970mm PRAVÉ- POŽÁRNÍ viz podrobný popis výpis vnitřních / vnějších výplní ozn D05/P</t>
  </si>
  <si>
    <t>1407232122</t>
  </si>
  <si>
    <t>104</t>
  </si>
  <si>
    <t>766-O01</t>
  </si>
  <si>
    <t>D +M OKENNÍ SESTAVA U=0,8m2K, Rw &gt;230dB (požadovavý součinitel prostupu tepla, neprozvůčnosti bez zohlednění protidešťové žaluzie - viz podrobný popis výpis vnitřních / vnějších výplní ozn O01</t>
  </si>
  <si>
    <t>431547485</t>
  </si>
  <si>
    <t xml:space="preserve">Poznámka k položce:_x000D_
"Součástí dodávky budou vnitřní a vnější parapety_x000D_
Vnitřní parapet - PVC komůrkový bílý_x000D_
Vnější parapet - hliníkový šedé barvy blízké stávajícím parapetům_x000D_
Rozměry je nutno před zahájením výroby ověřit na stavbě._x000D_
Součástí dodávky budou veškeré kotevní prvky (kotvení dle ČSN 74 6077),_x000D_
 ukončovací a napojovací prvky, zatěsnění dle ČSN 73 0540-2 (I-parotěsná fólie, E-paropropustná fólie)_x000D_
_x000D_
</t>
  </si>
  <si>
    <t>105</t>
  </si>
  <si>
    <t>766-O02</t>
  </si>
  <si>
    <t>D + M okno 1000x1000mm radiačně stíněné vč rámu, viz popis</t>
  </si>
  <si>
    <t>-1949131096</t>
  </si>
  <si>
    <t>767</t>
  </si>
  <si>
    <t>Konstrukce zámečnické</t>
  </si>
  <si>
    <t>106</t>
  </si>
  <si>
    <t>767-01</t>
  </si>
  <si>
    <t>D + M podlahové kanálky 200x90mm z pozinkovaného plechu</t>
  </si>
  <si>
    <t>kg</t>
  </si>
  <si>
    <t>-1503475775</t>
  </si>
  <si>
    <t xml:space="preserve">Poznámka k položce:_x000D_
OCEL S235_x000D_
Kotvení do podkladu chemickými kotvami: odříznout a zabrousit přesah tyče_x000D_
Podlití a zalití bude provedeno po přesné rektifikace kanálků_x000D_
výústky pro kabelové vývody budou provedeny na místě a upřesněny technologem _x000D_
</t>
  </si>
  <si>
    <t>107</t>
  </si>
  <si>
    <t>767-02</t>
  </si>
  <si>
    <t>D + M dělící konstrukce anglického dvorku, zinkované konstrukce, polkarbonátová výplň, montáž na chemické kotvy</t>
  </si>
  <si>
    <t>ks</t>
  </si>
  <si>
    <t>-1881067079</t>
  </si>
  <si>
    <t>108</t>
  </si>
  <si>
    <t>76711-01</t>
  </si>
  <si>
    <t>Demontáž prosklené příčky pro zpětnou montáž</t>
  </si>
  <si>
    <t>2061608210</t>
  </si>
  <si>
    <t>109</t>
  </si>
  <si>
    <t>76711-02</t>
  </si>
  <si>
    <t>Montáž stěn pro zasklení z ocelových profilů přes 150 do 200 kg</t>
  </si>
  <si>
    <t>-135196979</t>
  </si>
  <si>
    <t>110</t>
  </si>
  <si>
    <t>767112812</t>
  </si>
  <si>
    <t>Demontáž stěn pro zasklení svařovaných</t>
  </si>
  <si>
    <t>-312242733</t>
  </si>
  <si>
    <t>https://podminky.urs.cz/item/CS_URS_2023_01/767112812</t>
  </si>
  <si>
    <t>" okenní stěna "   4,30*3,00</t>
  </si>
  <si>
    <t>111</t>
  </si>
  <si>
    <t>998767101</t>
  </si>
  <si>
    <t>Přesun hmot tonážní pro zámečnické konstrukce v objektech v do 6 m, ruční</t>
  </si>
  <si>
    <t>200451950</t>
  </si>
  <si>
    <t>https://podminky.urs.cz/item/CS_URS_2023_01/998767101</t>
  </si>
  <si>
    <t>771</t>
  </si>
  <si>
    <t>Podlahy z dlaždic</t>
  </si>
  <si>
    <t>112</t>
  </si>
  <si>
    <t>771571810</t>
  </si>
  <si>
    <t>Demontáž podlah z dlaždic keramických kladených do malty</t>
  </si>
  <si>
    <t>624779523</t>
  </si>
  <si>
    <t>https://podminky.urs.cz/item/CS_URS_2023_01/771571810</t>
  </si>
  <si>
    <t>" II-102a "         35,71</t>
  </si>
  <si>
    <t>776</t>
  </si>
  <si>
    <t>Podlahy povlakové</t>
  </si>
  <si>
    <t>113</t>
  </si>
  <si>
    <t>776111117</t>
  </si>
  <si>
    <t>Broušení stávajícího podkladu povlakových podlah diamantovým kotoučem</t>
  </si>
  <si>
    <t>2086062759</t>
  </si>
  <si>
    <t>https://podminky.urs.cz/item/CS_URS_2023_01/776111117</t>
  </si>
  <si>
    <t>114</t>
  </si>
  <si>
    <t>776111311</t>
  </si>
  <si>
    <t>Vysátí podkladu povlakových podlah</t>
  </si>
  <si>
    <t>1312863603</t>
  </si>
  <si>
    <t>https://podminky.urs.cz/item/CS_URS_2023_01/776111311</t>
  </si>
  <si>
    <t>115</t>
  </si>
  <si>
    <t>776121321</t>
  </si>
  <si>
    <t>Neředěná penetrace savého podkladu povlakových podlah</t>
  </si>
  <si>
    <t>790502699</t>
  </si>
  <si>
    <t>https://podminky.urs.cz/item/CS_URS_2023_01/776121321</t>
  </si>
  <si>
    <t>116</t>
  </si>
  <si>
    <t>776141122</t>
  </si>
  <si>
    <t>Stěrka podlahová nivelační pro vyrovnání podkladu povlakových podlah pevnosti 30 MPa tl přes 3 do 5 mm</t>
  </si>
  <si>
    <t>-526942170</t>
  </si>
  <si>
    <t>https://podminky.urs.cz/item/CS_URS_2023_01/776141122</t>
  </si>
  <si>
    <t>117</t>
  </si>
  <si>
    <t>776221121</t>
  </si>
  <si>
    <t>Lepení elektrostaticky vodivých pásů z PVC standardním lepidlem</t>
  </si>
  <si>
    <t>940313923</t>
  </si>
  <si>
    <t>https://podminky.urs.cz/item/CS_URS_2023_01/776221121</t>
  </si>
  <si>
    <t>" II-102a Vyšetřovna CT  "      26,22</t>
  </si>
  <si>
    <t xml:space="preserve">" II-102b ovladovna CT  "         9,73   </t>
  </si>
  <si>
    <t>118</t>
  </si>
  <si>
    <t>28411026</t>
  </si>
  <si>
    <t>PVC vinyl homogenní zátěžová elektrostaticky vodivé tl 2,00mm, R 0,05-1MΩ, třída zátěže 34/43, třída otěru P, hořlavost Bfl S1</t>
  </si>
  <si>
    <t>-641716685</t>
  </si>
  <si>
    <t>35,95*1,1 'Přepočtené koeficientem množství</t>
  </si>
  <si>
    <t>119</t>
  </si>
  <si>
    <t>776411222</t>
  </si>
  <si>
    <t>Montáž tahaných obvodových soklíků z linolea (marmolea) výšky do 100 mm</t>
  </si>
  <si>
    <t>-1192115263</t>
  </si>
  <si>
    <t>https://podminky.urs.cz/item/CS_URS_2023_01/776411222</t>
  </si>
  <si>
    <t>" II-102a Vyšetřovna CT  "     (4,65+0,40+5,62)*2</t>
  </si>
  <si>
    <t>" II-102b ovladovna CT  "       (5,025+2,025)*2</t>
  </si>
  <si>
    <t>120</t>
  </si>
  <si>
    <t>-1887453476</t>
  </si>
  <si>
    <t>35,95*0,22 'Přepočtené koeficientem množství</t>
  </si>
  <si>
    <t>121</t>
  </si>
  <si>
    <t>998776101</t>
  </si>
  <si>
    <t>Přesun hmot tonážní pro podlahy povlakové v objektech v do 6 m</t>
  </si>
  <si>
    <t>-1764347905</t>
  </si>
  <si>
    <t>https://podminky.urs.cz/item/CS_URS_2023_01/998776101</t>
  </si>
  <si>
    <t>122</t>
  </si>
  <si>
    <t>998776181</t>
  </si>
  <si>
    <t>Příplatek k přesunu hmot tonážní 776 prováděný bez použití mechanizace</t>
  </si>
  <si>
    <t>1669084394</t>
  </si>
  <si>
    <t>https://podminky.urs.cz/item/CS_URS_2023_01/998776181</t>
  </si>
  <si>
    <t>777</t>
  </si>
  <si>
    <t>Podlahy lité</t>
  </si>
  <si>
    <t>123</t>
  </si>
  <si>
    <t>777131101</t>
  </si>
  <si>
    <t>Penetrační epoxidový nátěr podlahy na suchý a vyzrálý podklad</t>
  </si>
  <si>
    <t>-1475013530</t>
  </si>
  <si>
    <t>https://podminky.urs.cz/item/CS_URS_2023_01/777131101</t>
  </si>
  <si>
    <t>124</t>
  </si>
  <si>
    <t>777511125</t>
  </si>
  <si>
    <t>Krycí stěrka průmyslová epoxidová elektrostaticky vodivá (viz PD)</t>
  </si>
  <si>
    <t>-1370588962</t>
  </si>
  <si>
    <t>https://podminky.urs.cz/item/CS_URS_2023_01/777511125</t>
  </si>
  <si>
    <t xml:space="preserve">   2,25*0,45  +2,045*0,754</t>
  </si>
  <si>
    <t>125</t>
  </si>
  <si>
    <t>998777101</t>
  </si>
  <si>
    <t>Přesun hmot tonážní pro podlahy lité v objektech v do 6 m, ruční</t>
  </si>
  <si>
    <t>1456347621</t>
  </si>
  <si>
    <t>https://podminky.urs.cz/item/CS_URS_2023_01/998777101</t>
  </si>
  <si>
    <t>781</t>
  </si>
  <si>
    <t>Dokončovací práce - obklady</t>
  </si>
  <si>
    <t>126</t>
  </si>
  <si>
    <t>781121011</t>
  </si>
  <si>
    <t>Nátěr penetrační na stěnu</t>
  </si>
  <si>
    <t>-692298088</t>
  </si>
  <si>
    <t>https://podminky.urs.cz/item/CS_URS_2023_01/781121011</t>
  </si>
  <si>
    <t>127</t>
  </si>
  <si>
    <t>781474114</t>
  </si>
  <si>
    <t>Montáž obkladů vnitřních keramických hladkých přes 19 do 22 ks/m2 lepených flexibilním lepidlem</t>
  </si>
  <si>
    <t>-1879488894</t>
  </si>
  <si>
    <t>https://podminky.urs.cz/item/CS_URS_2023_01/781474114</t>
  </si>
  <si>
    <t>128</t>
  </si>
  <si>
    <t>59761040</t>
  </si>
  <si>
    <t>obklad keramický hladký přes 19 do 22ks/m2</t>
  </si>
  <si>
    <t>-2019896528</t>
  </si>
  <si>
    <t>1,5*1,1 'Přepočtené koeficientem množství</t>
  </si>
  <si>
    <t>129</t>
  </si>
  <si>
    <t>998781101</t>
  </si>
  <si>
    <t>Přesun hmot tonážní pro obklady keramické v objektech v do 6 m, ruční</t>
  </si>
  <si>
    <t>1961645233</t>
  </si>
  <si>
    <t>https://podminky.urs.cz/item/CS_URS_2023_01/998781101</t>
  </si>
  <si>
    <t>783</t>
  </si>
  <si>
    <t>Dokončovací práce - nátěry</t>
  </si>
  <si>
    <t>130</t>
  </si>
  <si>
    <t>783314101</t>
  </si>
  <si>
    <t>Základní jednonásobný syntetický nátěr zámečnických konstrukcí</t>
  </si>
  <si>
    <t>-528898737</t>
  </si>
  <si>
    <t>https://podminky.urs.cz/item/CS_URS_2023_01/783314101</t>
  </si>
  <si>
    <t>" DO1 "   0,25*5,45</t>
  </si>
  <si>
    <t>" DO2 "   0,25*5,25</t>
  </si>
  <si>
    <t>"DO2-3" 0,25*4,90*2</t>
  </si>
  <si>
    <t xml:space="preserve">"DO5"    0,22*4,90 </t>
  </si>
  <si>
    <t>131</t>
  </si>
  <si>
    <t>783315101</t>
  </si>
  <si>
    <t>Mezinátěr jednonásobný syntetický standardní zámečnických konstrukcí</t>
  </si>
  <si>
    <t>-777091377</t>
  </si>
  <si>
    <t>https://podminky.urs.cz/item/CS_URS_2023_01/783315101</t>
  </si>
  <si>
    <t>132</t>
  </si>
  <si>
    <t>783317101</t>
  </si>
  <si>
    <t>Krycí jednonásobný syntetický standardní nátěr zámečnických konstrukcí</t>
  </si>
  <si>
    <t>1661947980</t>
  </si>
  <si>
    <t>https://podminky.urs.cz/item/CS_URS_2023_01/783317101</t>
  </si>
  <si>
    <t>133</t>
  </si>
  <si>
    <t>783801503</t>
  </si>
  <si>
    <t>Omytí omítek tlakovou vodou před provedením nátěru</t>
  </si>
  <si>
    <t>1539930231</t>
  </si>
  <si>
    <t>https://podminky.urs.cz/item/CS_URS_2023_01/783801503</t>
  </si>
  <si>
    <t>134</t>
  </si>
  <si>
    <t>783823133</t>
  </si>
  <si>
    <t>Penetrační silikátový nátěr hladkých, tenkovrstvých zrnitých nebo štukových omítek</t>
  </si>
  <si>
    <t>-176233060</t>
  </si>
  <si>
    <t>https://podminky.urs.cz/item/CS_URS_2023_01/783823133</t>
  </si>
  <si>
    <t>135</t>
  </si>
  <si>
    <t>783827123</t>
  </si>
  <si>
    <t>Krycí jednonásobný silikátový nátěr omítek stupně členitosti 1 a 2</t>
  </si>
  <si>
    <t>619635568</t>
  </si>
  <si>
    <t>https://podminky.urs.cz/item/CS_URS_2023_01/783827123</t>
  </si>
  <si>
    <t>784</t>
  </si>
  <si>
    <t>Dokončovací práce - malby a tapety</t>
  </si>
  <si>
    <t>136</t>
  </si>
  <si>
    <t>784181121</t>
  </si>
  <si>
    <t>Penetrace podkladu jednonásobná hloubková akrylátová bezbarvá v místnostech výšky do 3,80 m</t>
  </si>
  <si>
    <t>-989742357</t>
  </si>
  <si>
    <t>https://podminky.urs.cz/item/CS_URS_2023_01/784181121</t>
  </si>
  <si>
    <t>137</t>
  </si>
  <si>
    <t>784221101</t>
  </si>
  <si>
    <t>Malby z malířských směsí otěruvzdorných za sucha dvojnásobné, bílé za sucha otěruvzdorné dobře v místnostech výšky do 3,80 m</t>
  </si>
  <si>
    <t>-1684446509</t>
  </si>
  <si>
    <t>https://podminky.urs.cz/item/CS_URS_2023_01/784221101</t>
  </si>
  <si>
    <t>"1PP " ( 14,35+7,70*3)*2*3,10</t>
  </si>
  <si>
    <t xml:space="preserve">  "STROP "     36,18+35,55+33,07</t>
  </si>
  <si>
    <t>"II-102a vyšetřovna CT"          26,22</t>
  </si>
  <si>
    <t>Mezisoučet</t>
  </si>
  <si>
    <t xml:space="preserve">   (4,65+0,40+5,62)*2*2,70</t>
  </si>
  <si>
    <t>"II-102b ovladovna CT"              9,73</t>
  </si>
  <si>
    <t xml:space="preserve">   (5,025+2,025)*2*2,70</t>
  </si>
  <si>
    <t xml:space="preserve">"II-11b technická místnost " </t>
  </si>
  <si>
    <t xml:space="preserve">   (2,25+2,15)*2*2,80</t>
  </si>
  <si>
    <t>787</t>
  </si>
  <si>
    <t>Dokončovací práce - zasklívání</t>
  </si>
  <si>
    <t>138</t>
  </si>
  <si>
    <t>787100802</t>
  </si>
  <si>
    <t>Vysklívání stěn a příček, balkónového zábradlí, výtahových šachet skla plochého, plochy přes 1 do 3 m2</t>
  </si>
  <si>
    <t>-1059014556</t>
  </si>
  <si>
    <t>https://podminky.urs.cz/item/CS_URS_2023_01/787100802</t>
  </si>
  <si>
    <t xml:space="preserve">   12,90*2</t>
  </si>
  <si>
    <t>OST</t>
  </si>
  <si>
    <t>Profese - ostatní</t>
  </si>
  <si>
    <t>139</t>
  </si>
  <si>
    <t>OST.001</t>
  </si>
  <si>
    <t xml:space="preserve">Vyrovnávací nájezd z dřevěného bednění (nosnost 2,5 t) z vnějších ploch na úroveň vnitřní podlahy pro návoz zdravotní techniky. Dočasná konstrukce, dodávka, montáž, demontáž. </t>
  </si>
  <si>
    <t>262144</t>
  </si>
  <si>
    <t>1347648545</t>
  </si>
  <si>
    <t>"Nájezd s vyrovnávací rampou" 3,0*10,0</t>
  </si>
  <si>
    <t>140</t>
  </si>
  <si>
    <t>OST.002</t>
  </si>
  <si>
    <t>Provizorní uzavření montážního otvoru pro návoz zdravotní techniky</t>
  </si>
  <si>
    <t>1845814904</t>
  </si>
  <si>
    <t>"OSB desky na dřevěné sloupky" 5,0*3,0</t>
  </si>
  <si>
    <t>141</t>
  </si>
  <si>
    <t>OST.003</t>
  </si>
  <si>
    <t>Bezpečnostní služba na dobu instalace zdravotní techniky včetně stavební připravenosti a zpětného uzavření montážního otvoru</t>
  </si>
  <si>
    <t>-1754756122</t>
  </si>
  <si>
    <t>142</t>
  </si>
  <si>
    <t>OST.011</t>
  </si>
  <si>
    <t>Výrobní a dílenská dokumentace</t>
  </si>
  <si>
    <t>-793011399</t>
  </si>
  <si>
    <t>143</t>
  </si>
  <si>
    <t>OST.012</t>
  </si>
  <si>
    <t>Dokumentace skutečného provedení /DSkP/ ve 4 vyhotoveních (3x tištěná forma + 1x digitální forma ve formátech PDF a zdrojových) včetně vyznačení změn proti dokumentaci pro realizaci stavby</t>
  </si>
  <si>
    <t>-896814309</t>
  </si>
  <si>
    <t>144</t>
  </si>
  <si>
    <t>OST.013</t>
  </si>
  <si>
    <t>Návod k obsluze a údržbě celkové sestavy s popisem hlavních zařízení, jejich ovládacích a regulačních prvků, armatur a podmínek servisu a údržby</t>
  </si>
  <si>
    <t>-1980491117</t>
  </si>
  <si>
    <t>145</t>
  </si>
  <si>
    <t>OST.018</t>
  </si>
  <si>
    <t>Zaškolení obsluhy včetně vyhotovení protokolu o zaškolení</t>
  </si>
  <si>
    <t>1716625084</t>
  </si>
  <si>
    <t>146</t>
  </si>
  <si>
    <t>OST.021</t>
  </si>
  <si>
    <t>Komplexní koordinačně funkční zkouška vyhrazených požárních zařízení včetně vypracování zprávy</t>
  </si>
  <si>
    <t>415067843</t>
  </si>
  <si>
    <t>D1.04.100 - ZTI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</si>
  <si>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</si>
  <si>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</si>
  <si>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</si>
  <si>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požární ochrana</t>
  </si>
  <si>
    <t>721</t>
  </si>
  <si>
    <t>Zdravotechnika - vnitřní kanalizace</t>
  </si>
  <si>
    <t>721171905</t>
  </si>
  <si>
    <t>Potrubí z PP vsazení odbočky do hrdla DN 110</t>
  </si>
  <si>
    <t>976492648</t>
  </si>
  <si>
    <t>721173722</t>
  </si>
  <si>
    <t>Potrubí kanalizační z PE připojovací DN 40</t>
  </si>
  <si>
    <t>-1219421539</t>
  </si>
  <si>
    <t>721173799</t>
  </si>
  <si>
    <t>Potrubí kanalizační z PE připojovací DN 32 + izolace tepelná 6mm</t>
  </si>
  <si>
    <t>-1459300805</t>
  </si>
  <si>
    <t>721194103</t>
  </si>
  <si>
    <t>Vyvedení a upevnění odpadních výpustek DN 32</t>
  </si>
  <si>
    <t>-304666512</t>
  </si>
  <si>
    <t>721194104</t>
  </si>
  <si>
    <t>Vyvedení a upevnění odpadních výpustek DN 40</t>
  </si>
  <si>
    <t>-395471513</t>
  </si>
  <si>
    <t>721211699</t>
  </si>
  <si>
    <t>Přečerpávací stanice kondenzátu ke sbírání a čerpání kondenzátu z chladicích a klimatizačních zařízení. Provedení se zástrčkou a otočným krytem a motorem. Přítoky jsou fixované adaptabilními gumovými přívody. Hmax 4.5 m, Qmax 0.3 m3/h</t>
  </si>
  <si>
    <t>-2101282915</t>
  </si>
  <si>
    <t>721226597</t>
  </si>
  <si>
    <t>Zápachová uzávěrka kondenzační DN 32 pod omítku</t>
  </si>
  <si>
    <t>1468452869</t>
  </si>
  <si>
    <t>998721101</t>
  </si>
  <si>
    <t>Přesun hmot tonážní pro vnitřní kanalizace v objektech v do 6 m</t>
  </si>
  <si>
    <t>-276375381</t>
  </si>
  <si>
    <t>722</t>
  </si>
  <si>
    <t>Zdravotechnika - vnitřní vodovod</t>
  </si>
  <si>
    <t>722171999</t>
  </si>
  <si>
    <t>Potrubí plastové PPR vsazení odbočky D přes 25 do 32 mm</t>
  </si>
  <si>
    <t>902110097</t>
  </si>
  <si>
    <t>722174022</t>
  </si>
  <si>
    <t>Potrubí vodovodní plastové PPR svar polyfúze PN 20 D 20x3,4 mm</t>
  </si>
  <si>
    <t>-939853011</t>
  </si>
  <si>
    <t>722181211</t>
  </si>
  <si>
    <t>Ochrana vodovodního potrubí přilepenými termoizolačními trubicemi z PE tl do 6 mm DN do 22 mm</t>
  </si>
  <si>
    <t>1781434051</t>
  </si>
  <si>
    <t>722181221</t>
  </si>
  <si>
    <t>Ochrana vodovodního potrubí přilepenými termoizolačními trubicemi z PE tl přes 6 do 9 mm DN do 22 mm</t>
  </si>
  <si>
    <t>1193015843</t>
  </si>
  <si>
    <t>722190401</t>
  </si>
  <si>
    <t>Vyvedení a upevnění výpustku DN do 25</t>
  </si>
  <si>
    <t>993386797</t>
  </si>
  <si>
    <t>722190901</t>
  </si>
  <si>
    <t>Uzavření nebo otevření vodovodního potrubí při opravách</t>
  </si>
  <si>
    <t>-2056310925</t>
  </si>
  <si>
    <t>722220111</t>
  </si>
  <si>
    <t>Nástěnka pro výtokový ventil G 1/2" s jedním závitem</t>
  </si>
  <si>
    <t>-2059464830</t>
  </si>
  <si>
    <t>722290226</t>
  </si>
  <si>
    <t>Zkouška těsnosti vodovodního potrubí závitového DN do 50</t>
  </si>
  <si>
    <t>672969302</t>
  </si>
  <si>
    <t>998722101</t>
  </si>
  <si>
    <t>Přesun hmot tonážní pro vnitřní vodovod v objektech v do 6 m</t>
  </si>
  <si>
    <t>179343955</t>
  </si>
  <si>
    <t>725</t>
  </si>
  <si>
    <t>Zdravotechnika - zařizovací předměty</t>
  </si>
  <si>
    <t>725211602</t>
  </si>
  <si>
    <t>Umyvadlo keramické bílé šířky 550 mm bez krytu na sifon připevněné na stěnu šrouby</t>
  </si>
  <si>
    <t>soubor</t>
  </si>
  <si>
    <t>-1635434286</t>
  </si>
  <si>
    <t>725813111</t>
  </si>
  <si>
    <t>Ventil rohový bez připojovací trubičky nebo flexi hadičky G 1/2"</t>
  </si>
  <si>
    <t>1914810410</t>
  </si>
  <si>
    <t>725822613</t>
  </si>
  <si>
    <t>Baterie umyvadlová stojánková páková s výpustí</t>
  </si>
  <si>
    <t>-1432708550</t>
  </si>
  <si>
    <t>998725101</t>
  </si>
  <si>
    <t>Přesun hmot tonážní pro zařizovací předměty v objektech v do 6 m</t>
  </si>
  <si>
    <t>2111002718</t>
  </si>
  <si>
    <t>727</t>
  </si>
  <si>
    <t>Zdravotechnika - požární ochrana</t>
  </si>
  <si>
    <t>727213204</t>
  </si>
  <si>
    <t>Trubní ucpávka plastového potrubí bez izolace D 40 mm stropem tl 150 mm požární odolnost EI 60</t>
  </si>
  <si>
    <t>1286609686</t>
  </si>
  <si>
    <t>-473575875</t>
  </si>
  <si>
    <t>960862014</t>
  </si>
  <si>
    <t>-519345945</t>
  </si>
  <si>
    <t>OST.014</t>
  </si>
  <si>
    <t>Inženýrské a kompletační práce</t>
  </si>
  <si>
    <t>13879252</t>
  </si>
  <si>
    <t>OST.015</t>
  </si>
  <si>
    <t>Tlakové, provozní zkoušky včetně vyhotovení protokolu o jejich provedení a seřízení regulačních armatur</t>
  </si>
  <si>
    <t>1665613846</t>
  </si>
  <si>
    <t>-163560607</t>
  </si>
  <si>
    <t>D1.04.200 - VZT - Vzduchotechnika</t>
  </si>
  <si>
    <t>751.001 - zař.č.1  -vyšetřovna CT</t>
  </si>
  <si>
    <t>751.002 - zař.č.2  -chlazení technické místnosti a vyšetřovny</t>
  </si>
  <si>
    <t>751.003 - zař.č.3 - Ostatní</t>
  </si>
  <si>
    <t>751.001</t>
  </si>
  <si>
    <t>zař.č.1  -vyšetřovna CT</t>
  </si>
  <si>
    <t>751001-1</t>
  </si>
  <si>
    <t>Vzduchotechnická jednotka vnitřní dvouplášťové stojaté kompaktní provedení z pozinkovaného plechu. Jednotka obsahuje kapsové filtry s třídou filtrace F7 na přívodu a M5 na odvodu. Vodní ohřívač o výkonu 2,4kW pro teploty topné vody 70/50°C. Chladič 3,4kW pro R32. Radiální ventilátory s volnými oběžnými koly. Protiproudý deskový rekuperátor s obtokovou klapkou. Určující parametry v pracovním bodu:   Pracovní průtok vzduchu přívod 760m3/hod., dpext=300Pa, odvod 760m3/hod., dpext=350Pa.  Minimální účinnost rekuperace: 88,0 %.  Celková hladina akustického výkonu do přívodního potrubí - výtlak 76dB(A), do přívodního potrubí - sání 68 dB(A)   Celková hladina akustického výkonu do odvodního potrubí - výtlak 76 dB(A), do odvodního potrubí - sání 72 dB(A). Celková hladina akustického výkonu do okolí 55 dB(A).</t>
  </si>
  <si>
    <t>751001-1a</t>
  </si>
  <si>
    <t>Příslušenství těsné uzavírací klapky na vstupu a výstupu, 4xmanžeta, sifony, EC motory, čidla CPG regulace na konstantní průtok vzduchu-přívod i odvod, servisní vypínače, rám s nožičkama, snímač namrzání a připojovací rozvaděč se svorkovnicí. Maximální možné rozměry jednotky 1700x880mm, výška jednotky max.1900mm. Zprovoznění jednotky.</t>
  </si>
  <si>
    <t>751001-2</t>
  </si>
  <si>
    <t>požární klapka 250x250 s požární odolností 90 minut, termické ovládání, servopohon 230V, koncový spínač polohy listu, požární dotěsnění prostupu požární ucpávkou, revize</t>
  </si>
  <si>
    <t>751001-3</t>
  </si>
  <si>
    <t>tlumič hluku buňkový 250x500x1500, útlum na frekvenci 250 Hz 26dB(A)</t>
  </si>
  <si>
    <t>751001-4</t>
  </si>
  <si>
    <t>tlumič hluku buňkový 250x500x1000, útlum na frekvenci 250 Hz 18dB(A)</t>
  </si>
  <si>
    <t>751001-5</t>
  </si>
  <si>
    <t>751001-6</t>
  </si>
  <si>
    <t>obdélníková vyústka dvouřadá 325x125 skryté uchycení, regulace R1</t>
  </si>
  <si>
    <t>751001-7</t>
  </si>
  <si>
    <t>obdélníková vyústka jednořadá 325x125 skryté uchycení, regulace R1</t>
  </si>
  <si>
    <t>751001-8</t>
  </si>
  <si>
    <t>obdélníková vyústka jednořadá 625x125 skryté uchycení, regulace R1</t>
  </si>
  <si>
    <t>751001-9</t>
  </si>
  <si>
    <t>obdélníková vyústka jednořadá 625x325 skryté uchycení, regulace R1</t>
  </si>
  <si>
    <t>751001-10</t>
  </si>
  <si>
    <t>kondenzační jednotka chlazení pro chlazení ve vzduchotechnické jednotce chladící výkon 1,5-4,5kW, systém split, R32, 230V, hlučnost v 1m-do 50dB(A) pro plynulé řízení výkonu 30-100% + příslušenství- řidící box, omezovač výkonu+ silentbloky pro uchycení</t>
  </si>
  <si>
    <t>751001.001</t>
  </si>
  <si>
    <t>Cu potrubí 6/10 s UV chladírenskou izolací tl.13mm, dotěsnění prostupů požární ucpávkou</t>
  </si>
  <si>
    <t>751001.002</t>
  </si>
  <si>
    <t>čištění, tlakování, R32</t>
  </si>
  <si>
    <t>751001-11</t>
  </si>
  <si>
    <t>požární klapka 400x400 s požární odolností 90 minut, termické ovládání, servopohon 230V, koncový spínač polohy listu, požární dotěsnění prostupu požární ucpávkou, revize</t>
  </si>
  <si>
    <t>751001.003</t>
  </si>
  <si>
    <t>tepelná izolace ze syntetického kaučuku tl.40mm s povrchovou úpravou Al folií a se samolepkou</t>
  </si>
  <si>
    <t>751001.004</t>
  </si>
  <si>
    <t>vzduchotechnické potrubí z pozink.plechu sk.I, těsné dle ON120405/30% tvarovek - potrubí přívodu, odvodu vzduchu a překládané potrubí</t>
  </si>
  <si>
    <t>751001.005</t>
  </si>
  <si>
    <t>vzduchotechnické potrubí z pozink.plechu sk.I, vodotěsné dle ON120405/30% tvarovek - sací a výfukové potrubí, dotěsnění prostupů požární ucpávkou</t>
  </si>
  <si>
    <t>751001.006</t>
  </si>
  <si>
    <t>spojovací, těsnící a montážní materiál</t>
  </si>
  <si>
    <t>751.002</t>
  </si>
  <si>
    <t>zař.č.2  -chlazení technické místnosti a vyšetřovny</t>
  </si>
  <si>
    <t>751002-1</t>
  </si>
  <si>
    <t>kondenzační jednotka chlazení pro chlazení technické místnosti, zimní provoz do -15st.C, chladící výkon 0,9-5,5kW, systém split, R32, 230V, hlučnost v 1m-do 53dB(A) + silentbloky pro uchycení</t>
  </si>
  <si>
    <t>751002-2</t>
  </si>
  <si>
    <t>vnitřní nástěnná jednotka k pozici 2-1, kabelový ovladač s češtinou, suchý kontakt</t>
  </si>
  <si>
    <t>751002.001</t>
  </si>
  <si>
    <t>Cu potrubí 6/12 s UV chladírenskou izolací tl.13mm, komunikační kabel</t>
  </si>
  <si>
    <t>bm</t>
  </si>
  <si>
    <t>751002.002</t>
  </si>
  <si>
    <t>751002-3</t>
  </si>
  <si>
    <t>kondenzační jednotka chlazení pro chlazení technické místnosti, zimní provoz do -15st.C, chladící výkon 2,7-8,0kW, systém split, R32, 230V, hlučnost v 1m-do 53dB(A) + silentbloky pro uchycení</t>
  </si>
  <si>
    <t>751002-4</t>
  </si>
  <si>
    <t>vnitřní podstropní jednotka k pozici 2-3, kabelový ovladač s češtinou</t>
  </si>
  <si>
    <t>751002.003</t>
  </si>
  <si>
    <t>Cu potrubí 10/16 s UV chladírenskou izolací tl.13mm, komunikační kabel</t>
  </si>
  <si>
    <t>751002.004</t>
  </si>
  <si>
    <t>751002-5</t>
  </si>
  <si>
    <t>vnitřní kazetová jednotka vč.dekoračního panelu chladící výkon 2,5-3,5kW stejného výrobce jako je stávající klimatizace magnetické rezonance, kabelový ovladač s češtinou</t>
  </si>
  <si>
    <t>751002.005</t>
  </si>
  <si>
    <t>Cu potrubí 6/10 s chladírenskou izolací tl.13mm, komunikační kabel</t>
  </si>
  <si>
    <t>751002.006</t>
  </si>
  <si>
    <t>čištění, tlakování, R410a</t>
  </si>
  <si>
    <t>751002.007</t>
  </si>
  <si>
    <t>napojení na stávající systém VRF. Odzkoušení funkčnosti celého systému</t>
  </si>
  <si>
    <t>751.003</t>
  </si>
  <si>
    <t>zař.č.3 - Ostatní</t>
  </si>
  <si>
    <t>751003.001</t>
  </si>
  <si>
    <t>Doprava zařízení</t>
  </si>
  <si>
    <t>751003.002</t>
  </si>
  <si>
    <t>Přesuny do výšek</t>
  </si>
  <si>
    <t>751003.003</t>
  </si>
  <si>
    <t>Přesuny</t>
  </si>
  <si>
    <t>751003.004</t>
  </si>
  <si>
    <t>Příprava ke komplexnímu vyzkoušení, oživení a vyregulování zařízení</t>
  </si>
  <si>
    <t>hod</t>
  </si>
  <si>
    <t>751003.005</t>
  </si>
  <si>
    <t>Vypracování protokolu o proměření a vyregulování</t>
  </si>
  <si>
    <t>751003.006</t>
  </si>
  <si>
    <t>Komplexní vyzkoušení zařízení</t>
  </si>
  <si>
    <t>751003.008</t>
  </si>
  <si>
    <t>Vypracování provozních předpisů</t>
  </si>
  <si>
    <t>751003.009</t>
  </si>
  <si>
    <t>Zaměření na místě před zahájením výroby potrubí a po zhotovení prostupů</t>
  </si>
  <si>
    <t>751003.011</t>
  </si>
  <si>
    <t>Uzavřené žlaby z pozink.plechu pro potrubí chladiva ve venkovním prostředí</t>
  </si>
  <si>
    <t>751003.012</t>
  </si>
  <si>
    <t>Demontáž stávajícího potrubí + likvidace</t>
  </si>
  <si>
    <t>751003.013</t>
  </si>
  <si>
    <t>Demontáž a montáž stávajícího anemostatu</t>
  </si>
  <si>
    <t>751003.014</t>
  </si>
  <si>
    <t>Odříznutí demontovaného potrubí 400x400, osazení příruby</t>
  </si>
  <si>
    <t>751003.015</t>
  </si>
  <si>
    <t>Napojení na stávající potrubí potrubím 250x250 ve stísněném prostoru</t>
  </si>
  <si>
    <t>751003.016</t>
  </si>
  <si>
    <t>Související dodávky a práce nezahrnuté v ostatních položkách</t>
  </si>
  <si>
    <t>446709599</t>
  </si>
  <si>
    <t>-1087070542</t>
  </si>
  <si>
    <t>1869982477</t>
  </si>
  <si>
    <t>1701245629</t>
  </si>
  <si>
    <t>OST.017</t>
  </si>
  <si>
    <t>Popisy a značky na rozvodných potrubích, bezpečnostní a výstražné tabulky technických prostor</t>
  </si>
  <si>
    <t>1428113928</t>
  </si>
  <si>
    <t>1075946269</t>
  </si>
  <si>
    <t>OST.020</t>
  </si>
  <si>
    <t>Komplexní revize, zpracování revizní zprávy</t>
  </si>
  <si>
    <t>627567410</t>
  </si>
  <si>
    <t>1539173158</t>
  </si>
  <si>
    <t>D1.04.300 - VYT - Vytápění</t>
  </si>
  <si>
    <t xml:space="preserve">- Všechno zařízení na potrubí topné vody (armatury, potrubí, čerpadla, atd.) musí být pro topnou vodu do 100oC, PN6, kvalita materiálu armatur mosaz ev. lepší. - Nedílnou součástí výpisu materiálu je také technická zpráva a výkresy. - Izolace pro potrubí pro uložení do podlah a do stěn musí být určená pro zabetonování (povr-chová úprava izolace) tento výpis materiálu neslouží jako jako dílenská dokumentace. - V případě použití jiných materiálů a zařízení než je zde uvedeno je nutno ověřit technické parametry nových použitých materiálů a zařízení tak, aby parametry nových materiálů a zařízení byly stejné či lepší než navržených. - Výrobky, zařízení a materiály uvedené v této projektové dokumentaci jsou pouze referenčními ve vztahu k požadované architektonické a technické kvalitě. Zhotovitel může nabídnout/ dodat jiné, avšak je povinen v případě, že použije jiné výrobky, zařízení a materiály průkazně doložit objednateli, že jím nabízené/ dodávané výrobky, zařízení a materiály mají stejnou kvalitu nebo vyšší než referenční a mají také atest či certifikaci pro použití v České republice. - Rozvody potrubí  a armatury jsou vč. fitinek, redukcí, přechodek, adaptérů atd. a montáží. Potrubí je z trubek měděných. - Rozpočet neobsahuje položky "přesun hmot" a odvoz do šrotu - toto doplní dodavatel dle svých potřeb a zvyklostí a v komplexu provádění celé stavby. </t>
  </si>
  <si>
    <t xml:space="preserve">    732 - Ústřední vytápění - strojovny</t>
  </si>
  <si>
    <t xml:space="preserve">    733 - Ústřední vytápění - potrubí</t>
  </si>
  <si>
    <t xml:space="preserve">    734 - Ústřední vytápění - armatury</t>
  </si>
  <si>
    <t>713411151</t>
  </si>
  <si>
    <t>Izolace tepelné potrubí otopné vody, potrubí měděné, volně vedené, DN20-15, dod+mtz, komplet</t>
  </si>
  <si>
    <t>1365543202</t>
  </si>
  <si>
    <t>Poznámka k položce:_x000D_
Izolace potrubí topné vody volně vedené - izolováno bude všechno nové potrubí, v tloušťkách : tl.20mm pro potrubí DN15, tl.30mm pro potrubí DN20, 25. Izolace potrubí bude použita taková, která má součinitel tepelné vodivosti λ 0,045 W/m.K a lepší, trubkovou izolací z kamenné vlny kašírovaných hliníkovou fólií.</t>
  </si>
  <si>
    <t>732</t>
  </si>
  <si>
    <t>Ústřední vytápění - strojovny</t>
  </si>
  <si>
    <t>732199101</t>
  </si>
  <si>
    <t>Orientační, popisné, směrové štítky (popisné 11x, směry toku 6x)</t>
  </si>
  <si>
    <t>-107428078</t>
  </si>
  <si>
    <t>732429111</t>
  </si>
  <si>
    <t>Montáž čerpadla oběhového DN 15 do potrubí</t>
  </si>
  <si>
    <t>-189595319</t>
  </si>
  <si>
    <t>732.001</t>
  </si>
  <si>
    <t>Čerpadlo oběhové pro vzd.jednotku,  s elektronickou regulací otáček, vč. tepelné izolace, 230V, 18W, PN6, DN15 - Grundfos Alpha 3 15-40</t>
  </si>
  <si>
    <t>227764354</t>
  </si>
  <si>
    <t>732429119</t>
  </si>
  <si>
    <t>Uvedení zařízení do chodu, napojení na MaR</t>
  </si>
  <si>
    <t>-1917706159</t>
  </si>
  <si>
    <t>733</t>
  </si>
  <si>
    <t>Ústřední vytápění - potrubí</t>
  </si>
  <si>
    <t>733110812</t>
  </si>
  <si>
    <t>Uložení, upevnění potrubí topné a chladicí vody, objímky z pryžovou vložkou</t>
  </si>
  <si>
    <t>-136307834</t>
  </si>
  <si>
    <t>733110814</t>
  </si>
  <si>
    <t>Protipožární utěsnění prostupů potrubí mezi požárními úseky, vč. atestů a certifikátů - POZOR-přesný počet požárních utěsnění musí odpovídat aktuální požární zprávě</t>
  </si>
  <si>
    <t>-1064123870</t>
  </si>
  <si>
    <t>733110815</t>
  </si>
  <si>
    <t>Stavební výpomoce- prostupy stěnami, stropy, úprava prostupů, začištění apod., pomoc při kotvení potrubí, vč.potřebného materiálu atd. - celkem</t>
  </si>
  <si>
    <t>2012827459</t>
  </si>
  <si>
    <t>733110843</t>
  </si>
  <si>
    <t>Konstrukce z ocelových profilů pro uchycení uložení potrubí</t>
  </si>
  <si>
    <t>2076907038</t>
  </si>
  <si>
    <t>Poznámka k položce:_x000D_
- Konstrukce z ocelových profilů pro uchycení potrubí ve strojovně vzd._x000D_
- Konstrukce z ocelových profilů pro uchycení potrubí mimo strojovnu vzd., vč. připevnění na konstrukce</t>
  </si>
  <si>
    <t>733223203</t>
  </si>
  <si>
    <t>Potrubí měděné tvrdé spojované tvrdým pájením D 18x1</t>
  </si>
  <si>
    <t>197685135</t>
  </si>
  <si>
    <t>733223204</t>
  </si>
  <si>
    <t>Potrubí měděné tvrdé spojované tvrdým pájením D 22x1</t>
  </si>
  <si>
    <t>280013782</t>
  </si>
  <si>
    <t>733224203</t>
  </si>
  <si>
    <t>Příplatek k potrubí měděnému za potrubí vedené v kotelnách nebo strojovnách D 18x1 mm</t>
  </si>
  <si>
    <t>903086284</t>
  </si>
  <si>
    <t>733224223</t>
  </si>
  <si>
    <t>Příplatek k potrubí měděnému za zhotovení přípojky z trubek měděných D 18x1</t>
  </si>
  <si>
    <t>-492296060</t>
  </si>
  <si>
    <t>733291101</t>
  </si>
  <si>
    <t>Zkouška těsnosti potrubí měděné do D 35x1,5</t>
  </si>
  <si>
    <t>-1962140088</t>
  </si>
  <si>
    <t>733293904</t>
  </si>
  <si>
    <t>Vsazení odbočky na potrubí měděné o rozměru D 22x1,5 mm</t>
  </si>
  <si>
    <t>-1400190726</t>
  </si>
  <si>
    <t>734</t>
  </si>
  <si>
    <t>Ústřední vytápění - armatury</t>
  </si>
  <si>
    <t>734211128</t>
  </si>
  <si>
    <t>Trojcestný směšovací elektroventil - mtz (dodávka je v MaR)</t>
  </si>
  <si>
    <t>940967924</t>
  </si>
  <si>
    <t>734211129</t>
  </si>
  <si>
    <t>Ventil závitový odvzdušňovací G 1/2 PN 14 do 120°C automatický se zpětnou klapkou</t>
  </si>
  <si>
    <t>-1353874021</t>
  </si>
  <si>
    <t>734220110</t>
  </si>
  <si>
    <t>Ventil závitový regulační přímý, vyvažovací, se stupnicí, s vypouštěním, s měřícími vsuvkami, PN10, DN15, kv 2,67</t>
  </si>
  <si>
    <t>157144511</t>
  </si>
  <si>
    <t>734242422</t>
  </si>
  <si>
    <t>Ventil závitový zpětný přímý DN15 PN6, kv4, do 95°C, mosazná kuželka, pružina nerez</t>
  </si>
  <si>
    <t>-317981505</t>
  </si>
  <si>
    <t>734291123</t>
  </si>
  <si>
    <t>Kohout plnící a vypouštěcí G 1/2 PN 10 do 90°C závitový</t>
  </si>
  <si>
    <t>198736363</t>
  </si>
  <si>
    <t>734291263</t>
  </si>
  <si>
    <t>Filtr závitový přímý G 3/4 PN 30 do 110°C s vnitřními závity</t>
  </si>
  <si>
    <t>-1036714143</t>
  </si>
  <si>
    <t>734292772</t>
  </si>
  <si>
    <t>Kohout kulový přímý G 1/2 PN 42 do 185°C plnoprůtokový s koulí DADO vnitřní závit</t>
  </si>
  <si>
    <t>389742179</t>
  </si>
  <si>
    <t>734292773</t>
  </si>
  <si>
    <t>Kohout kulový přímý G 3/4 PN 42 do 185°C plnoprůtokový s koulí DADO vnitřní závit</t>
  </si>
  <si>
    <t>1301132436</t>
  </si>
  <si>
    <t>734411139</t>
  </si>
  <si>
    <t>Teploměr technický s pevným stonkem a jímkou, (0-120 st.C - dl.stonku 60mm-4x)</t>
  </si>
  <si>
    <t>26850527</t>
  </si>
  <si>
    <t>734421130</t>
  </si>
  <si>
    <t>Tlakoměr nízkotlaký kruhový D 160 spodní připojení, vč. manom.kohoutu a smyčky... rozsah 0-1 MPa</t>
  </si>
  <si>
    <t>1019593436</t>
  </si>
  <si>
    <t>734494219</t>
  </si>
  <si>
    <t xml:space="preserve">Návarek pro MaR </t>
  </si>
  <si>
    <t>-1733432300</t>
  </si>
  <si>
    <t>735000913</t>
  </si>
  <si>
    <t>Vypuštění, napuštění, odvzdušnění systému (vč. vody)</t>
  </si>
  <si>
    <t>-319597733</t>
  </si>
  <si>
    <t>735000914</t>
  </si>
  <si>
    <t>Vyregulování systémů</t>
  </si>
  <si>
    <t>954352709</t>
  </si>
  <si>
    <t>783425430</t>
  </si>
  <si>
    <t>Nátěry ocelových doplňkových konstrukcí pro uložení potrubí</t>
  </si>
  <si>
    <t>84620359</t>
  </si>
  <si>
    <t>Poznámka k položce:_x000D_
bude natřeno základním a syntetickým dvojnásobným nátěrem s 1x emailem</t>
  </si>
  <si>
    <t>Včetně očištění, obroušení, 2x základní, 2x krycí nátěr</t>
  </si>
  <si>
    <t>"Doplňkové konstrukce" 0,80</t>
  </si>
  <si>
    <t>"Stávající rozvody 1.PP" 40,0*0,4</t>
  </si>
  <si>
    <t>"Stávající tělesa" 10*2,50</t>
  </si>
  <si>
    <t>77777h</t>
  </si>
  <si>
    <t>Topná zkouška</t>
  </si>
  <si>
    <t>1246096992</t>
  </si>
  <si>
    <t>77779h</t>
  </si>
  <si>
    <t>Provozní řád strojovny</t>
  </si>
  <si>
    <t>h</t>
  </si>
  <si>
    <t>1800335373</t>
  </si>
  <si>
    <t>944474062</t>
  </si>
  <si>
    <t>181487173</t>
  </si>
  <si>
    <t>1108095590</t>
  </si>
  <si>
    <t>54948702</t>
  </si>
  <si>
    <t>-1336199233</t>
  </si>
  <si>
    <t>Popisy a značky na rozvodných potrubích, bezpečnostní a výstražné tabulky u tlakových nádob, zařízeních s teplým povrchem a technických prostor</t>
  </si>
  <si>
    <t>-1152161598</t>
  </si>
  <si>
    <t>1336022174</t>
  </si>
  <si>
    <t>274516769</t>
  </si>
  <si>
    <t>D1.04.500 - MaR - Měření a regulace</t>
  </si>
  <si>
    <t>M36.001 - Regulace pro  strojovnu VZT  - rozvaděč RA-01</t>
  </si>
  <si>
    <t>M36.002 - Přístroje pro VZT č. 1 - vyšetřovna CT</t>
  </si>
  <si>
    <t>M36.003 - Kabely, nosné prvky, montáže pro strojovnu VZT</t>
  </si>
  <si>
    <t>M36.001</t>
  </si>
  <si>
    <t>Regulace pro  strojovnu VZT  - rozvaděč RA-01</t>
  </si>
  <si>
    <t>M36001.CPU, AI, DI/1</t>
  </si>
  <si>
    <t>Kompaktní řídíci procesní DDC podstanice volně programovatelná, s I/O moduly pro 16xAI, 8xAO, 32xDI, 32xDO a web serverem. Komunikace Ethernet, napájení 24VDC, možnost připojení k vizualizaci a integrace cizích systémů na bázi Mod-bus, ref. výrobek DOMAT Sada PFC100 + 16 AI, 8AO, 32DI, 32DO: w750-8102, -497, -451, -1405, -597, -1504, -600, Merbon runtime</t>
  </si>
  <si>
    <t>M36001-88-4321/S1</t>
  </si>
  <si>
    <t>osazení stanice</t>
  </si>
  <si>
    <t>M36001.LCD</t>
  </si>
  <si>
    <t>Ovládací panel s kapacitním dotykovým displejem 7", 800×480, pro ARM, 256MB RAM, Ethernet, mikroSD (není součástí dodávky), Linux,komunikace Ethernet, napájení 24 VDC. Montáž do dveří rozvaděče, IP65, ref výrobek DOMAT HT200</t>
  </si>
  <si>
    <t>M36-42-0091/S</t>
  </si>
  <si>
    <t>připojení a osazení ovládací jednotky</t>
  </si>
  <si>
    <t>M36001.5</t>
  </si>
  <si>
    <t>modul zakončení sběrnice, montáž na DIN lištu napájení 24V DC po sběrnici, vstup 24V DC referenční výrobek 750-600</t>
  </si>
  <si>
    <t>M36001-88-4321/S2</t>
  </si>
  <si>
    <t>osazení modulu</t>
  </si>
  <si>
    <t>M36001.ZDR</t>
  </si>
  <si>
    <t>zdroj napájení systému, referenční výrobek SBVK-G12024 Omron</t>
  </si>
  <si>
    <t>M36001-88-4321/S3</t>
  </si>
  <si>
    <t>osazení zdroje</t>
  </si>
  <si>
    <t>M36001.CF</t>
  </si>
  <si>
    <t>přepěťová ochrana pro 230V/50Hz 10A - stupeň T3 , refernční výrobek DA-275 DF10</t>
  </si>
  <si>
    <t>M36001-88-4321/S4</t>
  </si>
  <si>
    <t>osazení ochrany</t>
  </si>
  <si>
    <t>M36001.RA-01</t>
  </si>
  <si>
    <t>1x rozvaděč MaR - OCEP 600x1000x300 (upřesní dodavatel) , hlavní vypínač 230V AC jištění z elektro pro 1kW 230V/50Hz 16A, jističe, pomocné kontakty, stykače, pomocné relé, ovladače , signálky, vývody pro oběhová čerpadla a ovládání motorů , svorky s pojistkou, svorky, kabelové vývody, kabelový žlab, ostatní montážní materiál dle zapojovacích schemat a dodavatele - a dle schématu obvodů str.1 až xy, silové připojení čerpadel dle MaR, motory ventilátorů a přímého chlazení dle elektro</t>
  </si>
  <si>
    <t>M36001.12</t>
  </si>
  <si>
    <t>montáž náplně do rozvaděče (systém, displej,relé, svorky, jističe….)</t>
  </si>
  <si>
    <t>M36001.13</t>
  </si>
  <si>
    <t>vyzkoušení funkce - test 1:1</t>
  </si>
  <si>
    <t>M36001.CPU</t>
  </si>
  <si>
    <t>Naprogramování regulátoru - řízení jednotlivých VZT jednotek dle popisu TZ projektu vzduchotechnika, seřízení a oživení regulace ,programování řídícího systému</t>
  </si>
  <si>
    <t>dat.bod</t>
  </si>
  <si>
    <t>M36001.HT200</t>
  </si>
  <si>
    <t>Naprogramování displeje a jeho grafického rozhraní v autonomním nezávislém provedení.</t>
  </si>
  <si>
    <t>M36001.CPU.1</t>
  </si>
  <si>
    <t>integrace do stávajícího dispečerského systému který je Merbon SCADA umístěný na servu objednavatele s následnými funkcemi a to je monitorování provozních hodnot jednotlivých zařízení s jeho ukládáním do databáze pro možnost vynášením do grafu, možnost nastavování parametrů jako je žádaná teplota, tlaky, provozní stupně, parametry regulace a jiné. Možnost kvitace poruch či jejich uvědomění že k nim nastalo.Posílání SMS o poruchách na zařízení. -</t>
  </si>
  <si>
    <t>M36.002</t>
  </si>
  <si>
    <t>Přístroje pro VZT č. 1 - vyšetřovna CT</t>
  </si>
  <si>
    <t>M36002.10..01,03,04</t>
  </si>
  <si>
    <t>Kanálové čidlo průměrné teploty teploty do potrubí VZT ---30 až 80 °C, výstup Pt 1000(Ni1000), délka stontku 400mm např.MWTF1 nebo TF65</t>
  </si>
  <si>
    <t>M36002/41-0001/S</t>
  </si>
  <si>
    <t>montáž snímače teploty do potrubí VZT</t>
  </si>
  <si>
    <t>M36002.10.05</t>
  </si>
  <si>
    <t>Snímač teploty příložný -30/110 °C, výstup Pt 1000 alt.Ni1000, např. ALTF02, IP54, kontaktní plíšek, sathovací pásek</t>
  </si>
  <si>
    <t>M36002/41-0025/S</t>
  </si>
  <si>
    <t>montáž snímače teploty příložného</t>
  </si>
  <si>
    <t>M36002.10.11,10.12</t>
  </si>
  <si>
    <t>Snímač diferenčního tlaku pro vzduch výstup 0-10V, napájení 24VDC, rozsah -100 až +100Pa,-300 až 300P,-500 až +500Pa např Pramasgara 2111-U,</t>
  </si>
  <si>
    <t>M36002/41-0084/S</t>
  </si>
  <si>
    <t>montáž snímač tlaku</t>
  </si>
  <si>
    <t>M36002.1.01,02</t>
  </si>
  <si>
    <t>Snímač teploty venkovní -50/90 °C,výstup Pt1000 nebo Ni 1000 , referenční výrobek ATF2</t>
  </si>
  <si>
    <t>M36002/41-0025/S.1</t>
  </si>
  <si>
    <t>montáž snímače venkovní teploty</t>
  </si>
  <si>
    <t>M36002.10.08</t>
  </si>
  <si>
    <t>Ventil regulační trojcestný typ směšovací, DN15, PN16 Kvs=0.63m3/h, šroubení,zdvih 5.5mm se servopohonem typ, napájení 24V AC/DC, ovládání spojité 0-10V- Kv dle UT - např VXG44.15-4 šroubení ALG s pohonem SSC 61. - pro zdvih 5.5mm</t>
  </si>
  <si>
    <t>M36002/43-0031/S</t>
  </si>
  <si>
    <t>montáž pro servopohon -</t>
  </si>
  <si>
    <t>M36002.10.10</t>
  </si>
  <si>
    <t>Mrazový termostat s kapilárou činnou po celé délce s aut. resetem, -10/12 °C, včetně úchytů, např FST-1D délka kapiláry 6m</t>
  </si>
  <si>
    <t>M36002/41-0050/S</t>
  </si>
  <si>
    <t>montáž regulátoru kapilárového</t>
  </si>
  <si>
    <t>M36002/41-0043/S</t>
  </si>
  <si>
    <t>montáž kapiláry 6m</t>
  </si>
  <si>
    <t>M36002.10.14a,b,</t>
  </si>
  <si>
    <t>Klapkový servopohon napájení 24V AC, ovládání ON/OFF zpětný chod pružinou, napr. LF 24, např. Belimo , pracovní úhel 0-90 o kroutící moment 4Nm (dle podkladu pož.2.6Nm)</t>
  </si>
  <si>
    <t>M36002/43-0021/S</t>
  </si>
  <si>
    <t>montáž elektrického servopohonu pákového</t>
  </si>
  <si>
    <t>M36002.10.06</t>
  </si>
  <si>
    <t>Klapkový servopohon napájení 24V AC, ovládání spojité 0-10V kroutící moment 10Nm,</t>
  </si>
  <si>
    <t>M36002/43-0031/S.1</t>
  </si>
  <si>
    <t>montáž pro servopohon</t>
  </si>
  <si>
    <t>M36002.18</t>
  </si>
  <si>
    <t>Upřesnění návazností na stávající chlazení v MR</t>
  </si>
  <si>
    <t>M36002.19</t>
  </si>
  <si>
    <t>přípravné a montážní práce(upřesnění návzností) pro připojení EC motorů a přímého chlazení pro VZ1</t>
  </si>
  <si>
    <t>M36.003</t>
  </si>
  <si>
    <t>Kabely, nosné prvky, montáže pro strojovnu VZT</t>
  </si>
  <si>
    <t>M36003.01</t>
  </si>
  <si>
    <t>Kabel komunikační, UTP kat.5e</t>
  </si>
  <si>
    <t>M36003.02</t>
  </si>
  <si>
    <t>Vodič CY 6mm - pospojení</t>
  </si>
  <si>
    <t>M36003.03</t>
  </si>
  <si>
    <t>Kabel 1x2x0.8 J-Y(St)Y-stíněný</t>
  </si>
  <si>
    <t>M36003.04</t>
  </si>
  <si>
    <t>Kabel 2x2x0.8 J-Y(St)Y-stíněný</t>
  </si>
  <si>
    <t>M36003.05</t>
  </si>
  <si>
    <t>Kabel silový, PVC, 4kV 3x1.5 CYKY-J</t>
  </si>
  <si>
    <t>M36003.06</t>
  </si>
  <si>
    <t>Kabel 1x2 JYTY-stíněný</t>
  </si>
  <si>
    <t>M36003.07</t>
  </si>
  <si>
    <t>Montážní žlab 62/50 s víkem</t>
  </si>
  <si>
    <t>M36003.08</t>
  </si>
  <si>
    <t>Montážní a instalační materiál, trubky, chráničky ..</t>
  </si>
  <si>
    <t>M36003.09</t>
  </si>
  <si>
    <t>Drobný montážní a spojovací materiál</t>
  </si>
  <si>
    <t>M36003.10</t>
  </si>
  <si>
    <t>Montážní práce MaR (uložení kabelů, prozvonění, připojení na svorkovnice..)</t>
  </si>
  <si>
    <t>M36003.11</t>
  </si>
  <si>
    <t>Inženýrské a kompletační práce, doprava</t>
  </si>
  <si>
    <t>M36003.13</t>
  </si>
  <si>
    <t xml:space="preserve">Komplexní zkoušky seřízení </t>
  </si>
  <si>
    <t>M36003.15</t>
  </si>
  <si>
    <t>Protipožární tmel např. Hilti CP611A-INT</t>
  </si>
  <si>
    <t>-1523480661</t>
  </si>
  <si>
    <t>125319838</t>
  </si>
  <si>
    <t>-596349326</t>
  </si>
  <si>
    <t>-1179846312</t>
  </si>
  <si>
    <t>813472623</t>
  </si>
  <si>
    <t>1620488150</t>
  </si>
  <si>
    <t>-1546326579</t>
  </si>
  <si>
    <t>D1.04.700 - ESIL - Silnoproudá elektrotechnika</t>
  </si>
  <si>
    <t>741.001 - Svítidla včetně zdrojů, poplatku za recyklaci a montáže</t>
  </si>
  <si>
    <t>741.002 - Elektroinstalace - materiál a montáže</t>
  </si>
  <si>
    <t>741.003 - Dozbrojení rozvaděče HR.113</t>
  </si>
  <si>
    <t>741.004 - Dozbrojení rozvaděče VZT v 1.PP</t>
  </si>
  <si>
    <t>741.005 - Sběrna MET2</t>
  </si>
  <si>
    <t>741.990 - Demontáže</t>
  </si>
  <si>
    <t>741.001</t>
  </si>
  <si>
    <t>Svítidla včetně zdrojů, poplatku za recyklaci a montáže</t>
  </si>
  <si>
    <t>741001.01</t>
  </si>
  <si>
    <t>Index A1 - přisazené LED svítidlo s mikroprismatickou optikou, zdroj 54W, 4850lm, RA90, 4000K, krytí IP54, stmívatelný DALI předřadník</t>
  </si>
  <si>
    <t>741001.02</t>
  </si>
  <si>
    <t>Index A2 - přisazené LED svítidlo s mikroprismatickou optikou, zdroj 113W, 10888lm, RA90, 4000K, krytí IP54, stmívatelný DALI předřadník</t>
  </si>
  <si>
    <t>741001.03</t>
  </si>
  <si>
    <t>Index A3 - přisazené LED průmyslové svítidlo, zdroj 45W, 3650lm, Ra80, 4000K, krytí IP66</t>
  </si>
  <si>
    <t>741001.04</t>
  </si>
  <si>
    <t>Výstražné nástěnné přisazené svítidlo s nápisem "NEVSTUPOVAT"</t>
  </si>
  <si>
    <t>741001.05</t>
  </si>
  <si>
    <t>Montáž a připojení přisazeného svítidla</t>
  </si>
  <si>
    <t>741001.06</t>
  </si>
  <si>
    <t>Index N1 - nouzoné nástěnné přisazené LED svítidlo s piktogramem směru úniku. Nezávislý zdroj 3 hodiny, autotest, zdroj 1W, 80lm, RA80, 4000K, krytí IP65</t>
  </si>
  <si>
    <t>741001.07</t>
  </si>
  <si>
    <t>Index N2 - nouzoné stropní přisazené LED svítidlo s plošnou optikou. Nezávislý zdroj 3 hodiny, autotest, zdroj 6W, 620lm, RA80, 4000K, krytí IP54</t>
  </si>
  <si>
    <t>741001.08</t>
  </si>
  <si>
    <t>Montáž nouzového svítidla</t>
  </si>
  <si>
    <t>741001.09</t>
  </si>
  <si>
    <t>Přesun materiálu</t>
  </si>
  <si>
    <t>741.002</t>
  </si>
  <si>
    <t>Elektroinstalace - materiál a montáže</t>
  </si>
  <si>
    <t>741002.01</t>
  </si>
  <si>
    <t>Přístrojová instalační krabice plastová, universální (montáž do dutých stěn i pod omítku)</t>
  </si>
  <si>
    <t>741002.02</t>
  </si>
  <si>
    <t>Instalace přístrojové instalační plastové krabice 68 mm do do dutých stěn i pod omítku</t>
  </si>
  <si>
    <t>741002.03</t>
  </si>
  <si>
    <t>Rozvodná instalační krabice plastová, samozhášivá, pr. 68 mm, universální (montáž do dutých stěn i pod omítku), pro svorkování a odbočování kabelů typu CYKY, se svorkovnicí a víčkem.</t>
  </si>
  <si>
    <t>741002.04</t>
  </si>
  <si>
    <t>Instalace rozvodné instalační plastové krabice 68 mm do do dutých stěn i pod omítku</t>
  </si>
  <si>
    <t>741002.05</t>
  </si>
  <si>
    <t>Rozvodná krabice nástěná IP54 pro svorkování a odbočování kabelů typu CYKY, se svorkovnicí a průchodkami.</t>
  </si>
  <si>
    <t>741002.06</t>
  </si>
  <si>
    <t>Instalace nástěnné rozvodné krabice IP54</t>
  </si>
  <si>
    <t>741002.07</t>
  </si>
  <si>
    <t>Servisní spínač jednopólový v nástěnném provedení, 20A/230V, barva bílá, plastové provedení, krytí IP66 (typ např. PROTECTA), (dodáváno včetně jednoduché krabice)</t>
  </si>
  <si>
    <t>741002.08</t>
  </si>
  <si>
    <t>Servisní spínač třípólový v nástěnném provedení 25A, krytí IP65</t>
  </si>
  <si>
    <t>741002.09</t>
  </si>
  <si>
    <t>Instalace průmyslového spínače do 25A v nástěnném provedení</t>
  </si>
  <si>
    <t>741002.10</t>
  </si>
  <si>
    <t>Stmívač pro systém DALI, s otočným ovládáním a tlačítkovým spínáním, Jmenovité napětí: 230 V AC ±10 %, 50/60 Hz Proudová spotřeba: 7 až 15 mA Výstupní napětí naprázdno: 15,5V DC Výstupní proud: max. 75 m, antibakteriální provedení s chemickou odolností, s</t>
  </si>
  <si>
    <t>741002.11</t>
  </si>
  <si>
    <t>Instalace tlačítkového ovladače osvětlení systému DALI v provedení pod omítku</t>
  </si>
  <si>
    <t>741002.12</t>
  </si>
  <si>
    <t>Zásuvka jednonásobná jednofázová s ochranným kolíkem a clonkami v provedení pod omítku s víčkem, rámeček s popisovým polem, 16A/230V, barva BÍLÁ, antibakteriální provedení s chemickou odolností, samozhášivé provedení, krytí IP44 , např. ABB řada Reflex SI</t>
  </si>
  <si>
    <t>741002.13</t>
  </si>
  <si>
    <t>Zásuvka jednonásobná jednofázová s přepěťovou ochranou s ochranným kolíkem a clonkami v provedení pod omítku s víčkem, rámeček s popisovým polem, 16A/230V, barva BÍLÁ, antibakteriální provedení s chemickou odolností, samozhášivé provedení, krytí IP44 , na</t>
  </si>
  <si>
    <t>741002.14</t>
  </si>
  <si>
    <t>Zásuvka jednonásobná jednofázová s ochranným kolíkem a clonkami v provedení pod omítku s víčkem, se signalizací provozního stavu, rámeček s popisovým polem, 16A/230V, barva ŽLUTÁ, antibakteriální provedení s chemickou odolností, samozhášivé provedení, kry</t>
  </si>
  <si>
    <t>741002.15</t>
  </si>
  <si>
    <t>Zásuvka jednonásobná jednofázová s ochranným kolíkem a clonkami v provedení pod omítku s víčkem, se signalizací provozního stavu, rámeček s popisovým polem, 16A/230V, barva ZELENÁ, antibakteriální provedení s chemickou odolností, samozhášivé provedení, kr</t>
  </si>
  <si>
    <t>741002.16</t>
  </si>
  <si>
    <t>Zásuvka jednonásobná jednofázová s přepěťovou ochranou s ochranným kolíkem a clonkami v provedení pod omítku s víčkem, se signalizací provozního stavu, rámeček s popisovým polem, 16A/230V, barva ZELENÁ, antibakteriální provedení s chemickou odolností, sam</t>
  </si>
  <si>
    <t>741002.17</t>
  </si>
  <si>
    <t>Instalace zásuvky 230V se signalizací v provedení pod omítku</t>
  </si>
  <si>
    <t>741002.18</t>
  </si>
  <si>
    <t>Zásuvka pro připojení funkčních uzemňovacích vodičů. Svorka pro vyrovnání potenciálů dvojnásobná, zapuštěná. Zapuštěné provedení do instalační krabice. Barva bílá, antibakteriální provedení s chemickou odolností, samozhášivé provedení, např. ABB řada Re</t>
  </si>
  <si>
    <t>741002.19</t>
  </si>
  <si>
    <t>Instalace zásuvky pro zemnící vodiče v provedení pod omítku</t>
  </si>
  <si>
    <t>741002.20</t>
  </si>
  <si>
    <t>Ekvipotencionální svorkovnice pro připojení antistatické podlahy v instalační krabici s víčkem.</t>
  </si>
  <si>
    <t>741002.21</t>
  </si>
  <si>
    <t>Instalace ekvipotencionální svorkovnice pro připojení antistatické podlahy v instalační krabici s víčkem.</t>
  </si>
  <si>
    <t>741002.22</t>
  </si>
  <si>
    <t>Monitorovací panel izolačního stavu Bender Izomed MK7</t>
  </si>
  <si>
    <t>741002.23</t>
  </si>
  <si>
    <t>Instalace panelu dálkové signalizace HIS</t>
  </si>
  <si>
    <t>741002.24</t>
  </si>
  <si>
    <t>Kabel CXKH-R-O 2x1,5 B2S1D0</t>
  </si>
  <si>
    <t>741002.25</t>
  </si>
  <si>
    <t>Instalace kabelu do 2x2,5mm2 pevně</t>
  </si>
  <si>
    <t>741002.26</t>
  </si>
  <si>
    <t>Kabel CXKH-R-J 3Cx1,5 B2S1D0</t>
  </si>
  <si>
    <t>741002.27</t>
  </si>
  <si>
    <t>Kabel CXKH-R-J 3Cx2,5 B2S1D0</t>
  </si>
  <si>
    <t>741002.28</t>
  </si>
  <si>
    <t>Instalace kabelu do 3x2,5mm2 pevně</t>
  </si>
  <si>
    <t>741002.29</t>
  </si>
  <si>
    <t>Kabel CXKH-R-J 3x6 B2S1D0</t>
  </si>
  <si>
    <t>741002.30</t>
  </si>
  <si>
    <t>Instalace kabelu 3x6mm2 pevně</t>
  </si>
  <si>
    <t>741002.31</t>
  </si>
  <si>
    <t>Kabel CXKH-R-J 5x1,5 B2S1D0</t>
  </si>
  <si>
    <t>741002.32</t>
  </si>
  <si>
    <t>Instalace kabelu do 5x2,5mm2 pevně</t>
  </si>
  <si>
    <t>741002.33</t>
  </si>
  <si>
    <t>Kabel CXKH-R-J 5x70 B2S1D0</t>
  </si>
  <si>
    <t>741002.34</t>
  </si>
  <si>
    <t>Instalace kabelu 5x70mm2 pevně</t>
  </si>
  <si>
    <t>741002.35</t>
  </si>
  <si>
    <t>Vodič CY4 zelenožlutý bezhalogenové provedení B2s1d0</t>
  </si>
  <si>
    <t>741002.36</t>
  </si>
  <si>
    <t>Vodič CY6 zelenožlutý bezhalogenové provedení B2s1d0</t>
  </si>
  <si>
    <t>741002.37</t>
  </si>
  <si>
    <t>Instalace vodiče do 6mm2 pevně</t>
  </si>
  <si>
    <t>741002.38</t>
  </si>
  <si>
    <t>Vodič CY16 zelenožlutý bezhalogenové provedení B2s1d0</t>
  </si>
  <si>
    <t>741002.39</t>
  </si>
  <si>
    <t>Instalace vodiče 16mm2 pevně</t>
  </si>
  <si>
    <t>741002.40</t>
  </si>
  <si>
    <t>Vodič CYA50 zelenožlutý bezhalogenové provedení B2s1d0</t>
  </si>
  <si>
    <t>741002.41</t>
  </si>
  <si>
    <t>Instalace vodiče 50mm2 pevně</t>
  </si>
  <si>
    <t>741002.42</t>
  </si>
  <si>
    <t>Protipožární prostup E60 ve stavební konstrukci včetně atestu</t>
  </si>
  <si>
    <t>741002.43</t>
  </si>
  <si>
    <t>Instalace protipožárního prostupu E60 ve stavební konstrukci včetně atestu</t>
  </si>
  <si>
    <t>741002.44</t>
  </si>
  <si>
    <t>Příchytky samozhášivé provedení, pro použití v mezistropech s hmoždinkou a šroubem max. pro 8 kabelů 3x2,5mm²</t>
  </si>
  <si>
    <t>741002.45</t>
  </si>
  <si>
    <t>Instalace příchytky pro 8 kabelů</t>
  </si>
  <si>
    <t>741002.46</t>
  </si>
  <si>
    <t>El.instal. trubka PE32 pevná + příchytky</t>
  </si>
  <si>
    <t>741002.47</t>
  </si>
  <si>
    <t>Instalace ohebné trubky PE32 pevná + příchytky</t>
  </si>
  <si>
    <t>741002.48</t>
  </si>
  <si>
    <t>Drátěný kabelový žlab žárově zinkovaný s integrovanou spojkou 60x100mm. Žlab vedený pod stropem na závěsech do 1 metru, kotvených po cca 2 metrech. Cena včetně kotvících prvků a závěsů.</t>
  </si>
  <si>
    <t>741002.49</t>
  </si>
  <si>
    <t>Instalace drátěného kabelového žlabu 60/100 na závěsech o délce do 1 metru.</t>
  </si>
  <si>
    <t>741002.50</t>
  </si>
  <si>
    <t>Stahovací pásek 2,6mm/200</t>
  </si>
  <si>
    <t>741002.51</t>
  </si>
  <si>
    <t>Instalace stahovací pásky</t>
  </si>
  <si>
    <t>741002.52</t>
  </si>
  <si>
    <t>Svorka na spojování vodičů 2x1-2,5</t>
  </si>
  <si>
    <t>741002.53</t>
  </si>
  <si>
    <t>Svorka na spojování vodičů 3x1-2,5</t>
  </si>
  <si>
    <t>741002.54</t>
  </si>
  <si>
    <t>Instalace svorky na propojování vodičů</t>
  </si>
  <si>
    <t>741002.55</t>
  </si>
  <si>
    <t>Hmoždinka HM8 + vrut</t>
  </si>
  <si>
    <t>741002.56</t>
  </si>
  <si>
    <t>Montáž hmoždinky HM8 + vrutu</t>
  </si>
  <si>
    <t>741002.57</t>
  </si>
  <si>
    <t>Průraz cihelnou zdí 300-500mm. Včetně úklidu a likvidace sutě.</t>
  </si>
  <si>
    <t>741002.58</t>
  </si>
  <si>
    <t>Průraz stropní konstrukcí hloubka 300-400x150x30mm. Včetně úklidu a likvidace sutě.</t>
  </si>
  <si>
    <t>741002.59</t>
  </si>
  <si>
    <t>Demontáž a opětovná montáž rastrového podhledu 600/600</t>
  </si>
  <si>
    <t>741002.60</t>
  </si>
  <si>
    <t>Připojení VZT</t>
  </si>
  <si>
    <t>741002.61</t>
  </si>
  <si>
    <t>Ukončení drátu do 6mm2</t>
  </si>
  <si>
    <t>741002.62</t>
  </si>
  <si>
    <t>Ukončení drátu do 16mm2</t>
  </si>
  <si>
    <t>741002.63</t>
  </si>
  <si>
    <t>Ukončení drátu do 50mm2</t>
  </si>
  <si>
    <t>741002.64</t>
  </si>
  <si>
    <t>Ukončení kabelu do 3x4mm2</t>
  </si>
  <si>
    <t>741002.65</t>
  </si>
  <si>
    <t>Ukončení kabelu do 3x10mm2</t>
  </si>
  <si>
    <t>148</t>
  </si>
  <si>
    <t>741002.66</t>
  </si>
  <si>
    <t>Ukončení kabelu do 5x4mm2</t>
  </si>
  <si>
    <t>150</t>
  </si>
  <si>
    <t>741002.67</t>
  </si>
  <si>
    <t>Ukončení kabelu do 5x70mm2</t>
  </si>
  <si>
    <t>152</t>
  </si>
  <si>
    <t>741002.68</t>
  </si>
  <si>
    <t>Montáž rozvodnice sběrny MET</t>
  </si>
  <si>
    <t>154</t>
  </si>
  <si>
    <t>741002.69</t>
  </si>
  <si>
    <t>Drobný pomocný materiál</t>
  </si>
  <si>
    <t>156</t>
  </si>
  <si>
    <t>741002.70</t>
  </si>
  <si>
    <t>Stavební přípomoci</t>
  </si>
  <si>
    <t>158</t>
  </si>
  <si>
    <t>741002.71</t>
  </si>
  <si>
    <t>160</t>
  </si>
  <si>
    <t>741002.72</t>
  </si>
  <si>
    <t>Doprava materiálu a pracovníků</t>
  </si>
  <si>
    <t>162</t>
  </si>
  <si>
    <t>741002.73</t>
  </si>
  <si>
    <t>Zkouška a prohlídka rozvodných zařízení</t>
  </si>
  <si>
    <t>164</t>
  </si>
  <si>
    <t>741002.74</t>
  </si>
  <si>
    <t>Ekologická likvidace odpadu</t>
  </si>
  <si>
    <t>166</t>
  </si>
  <si>
    <t>741.003</t>
  </si>
  <si>
    <t>Dozbrojení rozvaděče HR.113</t>
  </si>
  <si>
    <t>741003.01</t>
  </si>
  <si>
    <t>Demontáž čtyř jednopólových a dvou třípólových jističů</t>
  </si>
  <si>
    <t>168</t>
  </si>
  <si>
    <t>741003.02</t>
  </si>
  <si>
    <t>Jistič s proudovým chráničem 10 kA, 1+N, B16A, 30 mA, A</t>
  </si>
  <si>
    <t>170</t>
  </si>
  <si>
    <t>741003.03</t>
  </si>
  <si>
    <t>Jistič s proudovým chráničem 10 kA, 1+N, C16A, 30 mA, A</t>
  </si>
  <si>
    <t>172</t>
  </si>
  <si>
    <t>741003.04</t>
  </si>
  <si>
    <t>Jistič s proudovým chráničem 10 kA, 1+N, C25A, 30 mA, A</t>
  </si>
  <si>
    <t>174</t>
  </si>
  <si>
    <t>741003.05</t>
  </si>
  <si>
    <t>Montáž čtyř jednofázových jističů jističů s proudovým chráničem</t>
  </si>
  <si>
    <t>176</t>
  </si>
  <si>
    <t>741003.06</t>
  </si>
  <si>
    <t>Popis přístrojů, svorek a okruhů</t>
  </si>
  <si>
    <t>178</t>
  </si>
  <si>
    <t>741003.07</t>
  </si>
  <si>
    <t>180</t>
  </si>
  <si>
    <t>741003.08</t>
  </si>
  <si>
    <t>Protokol o kusové zkoušce a kompletnosti rozvaděče</t>
  </si>
  <si>
    <t>182</t>
  </si>
  <si>
    <t>741.004</t>
  </si>
  <si>
    <t>Dozbrojení rozvaděče VZT v 1.PP</t>
  </si>
  <si>
    <t>741004.01</t>
  </si>
  <si>
    <t>Jistič jednopólový B2/1</t>
  </si>
  <si>
    <t>184</t>
  </si>
  <si>
    <t>741004.02</t>
  </si>
  <si>
    <t>Jistič jednopólový C6/1</t>
  </si>
  <si>
    <t>186</t>
  </si>
  <si>
    <t>741004.03</t>
  </si>
  <si>
    <t>Jistič jednopólový C10/1</t>
  </si>
  <si>
    <t>188</t>
  </si>
  <si>
    <t>741004.04</t>
  </si>
  <si>
    <t>Jistič jednopólový B16/1</t>
  </si>
  <si>
    <t>190</t>
  </si>
  <si>
    <t>741004.05</t>
  </si>
  <si>
    <t>Napájecí zdroj na DIN lištu 30W 24V DC 1,25A</t>
  </si>
  <si>
    <t>192</t>
  </si>
  <si>
    <t>741004.06</t>
  </si>
  <si>
    <t>Instalační stykač 20A/1Z/24VDC</t>
  </si>
  <si>
    <t>194</t>
  </si>
  <si>
    <t>741004.07</t>
  </si>
  <si>
    <t>Řadová svorka 2 až 4 mm2</t>
  </si>
  <si>
    <t>196</t>
  </si>
  <si>
    <t>741004.08</t>
  </si>
  <si>
    <t>198</t>
  </si>
  <si>
    <t>741004.09</t>
  </si>
  <si>
    <t>200</t>
  </si>
  <si>
    <t>741004.10</t>
  </si>
  <si>
    <t>Montáž prvků do rozvaděče</t>
  </si>
  <si>
    <t>k</t>
  </si>
  <si>
    <t>202</t>
  </si>
  <si>
    <t>741004.11</t>
  </si>
  <si>
    <t>204</t>
  </si>
  <si>
    <t>741.005</t>
  </si>
  <si>
    <t>Sběrna MET2</t>
  </si>
  <si>
    <t>741005.01</t>
  </si>
  <si>
    <t>Oceloplechová zapuštěná rozvodnice 2U-07 o rozměrech 590 x 410 x 160 mm přispůsobená pro instalaci dvou měděných sběren PA a PE. Světle šedá barva, krytí IP30/00.</t>
  </si>
  <si>
    <t>206</t>
  </si>
  <si>
    <t>741005.02</t>
  </si>
  <si>
    <t>Cu sběrnice 30/5mm</t>
  </si>
  <si>
    <t>208</t>
  </si>
  <si>
    <t>741005.03</t>
  </si>
  <si>
    <t>Nosný izolátor M8x35</t>
  </si>
  <si>
    <t>210</t>
  </si>
  <si>
    <t>741005.04</t>
  </si>
  <si>
    <t>Šroub šestihranný celý závit M6x25 pozink + vějířová podložka</t>
  </si>
  <si>
    <t>212</t>
  </si>
  <si>
    <t>741005.05</t>
  </si>
  <si>
    <t>Šroub šestihranný celý závit M8x25 pozink + vějířová podložka</t>
  </si>
  <si>
    <t>214</t>
  </si>
  <si>
    <t>741005.06</t>
  </si>
  <si>
    <t>216</t>
  </si>
  <si>
    <t>741005.08</t>
  </si>
  <si>
    <t>218</t>
  </si>
  <si>
    <t>741005.09</t>
  </si>
  <si>
    <t>220</t>
  </si>
  <si>
    <t>741005.10</t>
  </si>
  <si>
    <t>Montáž rozvodnice</t>
  </si>
  <si>
    <t>222</t>
  </si>
  <si>
    <t>741005.11</t>
  </si>
  <si>
    <t>224</t>
  </si>
  <si>
    <t>741005.12</t>
  </si>
  <si>
    <t>Výrobní štítek</t>
  </si>
  <si>
    <t>226</t>
  </si>
  <si>
    <t>741.990</t>
  </si>
  <si>
    <t>Demontáže</t>
  </si>
  <si>
    <t>741990.01</t>
  </si>
  <si>
    <t>Demontáže stávajících rozvodů a zařízení</t>
  </si>
  <si>
    <t>141981250</t>
  </si>
  <si>
    <t>Spolupráce s hlavním energetikem při realizaci stavby (koordinace časového průběhu prací a připojení stávající funkční kabeláže)</t>
  </si>
  <si>
    <t>230</t>
  </si>
  <si>
    <t>970801047</t>
  </si>
  <si>
    <t>-2042815655</t>
  </si>
  <si>
    <t>1629261280</t>
  </si>
  <si>
    <t>1456843031</t>
  </si>
  <si>
    <t>-738592600</t>
  </si>
  <si>
    <t>OST.019</t>
  </si>
  <si>
    <t>Ohlášení, projednání s TIČR a zajištění vydání odborného a souhlasného závazného stanoviska</t>
  </si>
  <si>
    <t>-719871992</t>
  </si>
  <si>
    <t>538679707</t>
  </si>
  <si>
    <t>1071533590</t>
  </si>
  <si>
    <t>D1.04.800 - ESLB - Slaboproudá elektrotechnika</t>
  </si>
  <si>
    <t>742330 - Strukturovaný kabelážní systém</t>
  </si>
  <si>
    <t>742210 - Rozvody EPS</t>
  </si>
  <si>
    <t>742330</t>
  </si>
  <si>
    <t>Strukturovaný kabelážní systém</t>
  </si>
  <si>
    <t>742330.001</t>
  </si>
  <si>
    <t>742330.002</t>
  </si>
  <si>
    <t>742330.003</t>
  </si>
  <si>
    <t>Instalační kabel Cat6A S/FTP 4P 650 MHz, FRLSZH, B2ca s1a-d1-a1</t>
  </si>
  <si>
    <t>742330.004</t>
  </si>
  <si>
    <t>Instalace kabelu Cat6A</t>
  </si>
  <si>
    <t>742330.005</t>
  </si>
  <si>
    <t>Datová zásuvka DM Global Outlet R&amp;MhealthLine, 80x86, 2x1-port</t>
  </si>
  <si>
    <t>742330.006</t>
  </si>
  <si>
    <t>Instalace datové zásuvky</t>
  </si>
  <si>
    <t>742330.007</t>
  </si>
  <si>
    <t>Module RJ45/s-C6A EL-sp-100</t>
  </si>
  <si>
    <t>742330.008</t>
  </si>
  <si>
    <t>Instalace modulu RJ45/s-C6A</t>
  </si>
  <si>
    <t>742330.009</t>
  </si>
  <si>
    <t>Měření segmentu CAT6A</t>
  </si>
  <si>
    <t>742330.010</t>
  </si>
  <si>
    <t>Drátěný kabelový mřížkový žlab, žárově zinkovaný s integrovanou spojkou 60x100mm. Včetně stropních závěsů do 1 metru, kotvených po cca 2 metrech. Cena včetně kotvících prvků a závěsů.</t>
  </si>
  <si>
    <t>742330.011</t>
  </si>
  <si>
    <t>742330.012</t>
  </si>
  <si>
    <t>742330.013</t>
  </si>
  <si>
    <t>742330.014</t>
  </si>
  <si>
    <t>Trubka ohebná 23mm</t>
  </si>
  <si>
    <t>742330.015</t>
  </si>
  <si>
    <t>Instalace ohebné trubky do 16 až 23 mm</t>
  </si>
  <si>
    <t>742330.016</t>
  </si>
  <si>
    <t>742330.017</t>
  </si>
  <si>
    <t>742330.018</t>
  </si>
  <si>
    <t>742330.019</t>
  </si>
  <si>
    <t>Spolupráce se správcem sítě při realizaci stavby (koordinace časového průběhu prací a připojení stávající funkční kabeláže)</t>
  </si>
  <si>
    <t>742330.020</t>
  </si>
  <si>
    <t>742330.021</t>
  </si>
  <si>
    <t>Výchozí revize elektro</t>
  </si>
  <si>
    <t>742330.022</t>
  </si>
  <si>
    <t>742210</t>
  </si>
  <si>
    <t>Rozvody EPS</t>
  </si>
  <si>
    <t>742210.001</t>
  </si>
  <si>
    <t>Prvek vstupně /výstupní (2xIN/1xOUT) vč. krabice a průchodek</t>
  </si>
  <si>
    <t>742210.002</t>
  </si>
  <si>
    <t>Instalace prvku vstupně /výstupní (2xIN/1xOUT) vč. krabice a průchodek</t>
  </si>
  <si>
    <t>742210.003</t>
  </si>
  <si>
    <t>Hlásič kouře optický interaktivní OK+T, včetně patice</t>
  </si>
  <si>
    <t>742210.004</t>
  </si>
  <si>
    <t>Instalace hlásiče</t>
  </si>
  <si>
    <t>742210.005</t>
  </si>
  <si>
    <t>Paralelni optická signalizace pro hlásiče nad podhledem</t>
  </si>
  <si>
    <t>742210.006</t>
  </si>
  <si>
    <t>Instalace paralelni optické signalizace pro hlásiče nad podhledem</t>
  </si>
  <si>
    <t>742210.007</t>
  </si>
  <si>
    <t>Kabel J-H(St)H 2x2x0,8</t>
  </si>
  <si>
    <t>742210.008</t>
  </si>
  <si>
    <t>Instalace kabelu J-H(St)H 2x2x0,8</t>
  </si>
  <si>
    <t>742210.009</t>
  </si>
  <si>
    <t>PRAFlaGuard F PH 120R 3x2x0,8</t>
  </si>
  <si>
    <t>742210.010</t>
  </si>
  <si>
    <t>Instalace kabelu PRAFlaGuard F PH 120R 3x2x0,8</t>
  </si>
  <si>
    <t>742210.011</t>
  </si>
  <si>
    <t>Krabice se svorkovnicí</t>
  </si>
  <si>
    <t>742210.012</t>
  </si>
  <si>
    <t>Instalace krabice se svorkovnicí</t>
  </si>
  <si>
    <t>742210.013</t>
  </si>
  <si>
    <t>PO krabice se zachováním funkčnosti při požáru KSK 175 DPO - svorkovnice pro 14 vodičů s průřezem od 0,5 do 4 mm2</t>
  </si>
  <si>
    <t>742210.014</t>
  </si>
  <si>
    <t>Instalace PO krabice se svorkovnicí</t>
  </si>
  <si>
    <t>742210.015</t>
  </si>
  <si>
    <t>Normovaná příchytka pro nehořlavé trasy - 1 kabel; + šroub</t>
  </si>
  <si>
    <t>742210.016</t>
  </si>
  <si>
    <t>Instalace normované příchytky pro nehořlavé trasy - 1 kabel; + šroub</t>
  </si>
  <si>
    <t>742210.017</t>
  </si>
  <si>
    <t>Příchytka pro 1 kabel; + šroub + hmoždinka</t>
  </si>
  <si>
    <t>742210.018</t>
  </si>
  <si>
    <t>Instalace příchytky pro 1 kabel; + šroub + hmoždinku</t>
  </si>
  <si>
    <t>742210.019</t>
  </si>
  <si>
    <t>742210.020</t>
  </si>
  <si>
    <t>742210.021</t>
  </si>
  <si>
    <t>742210.022</t>
  </si>
  <si>
    <t>742210.023</t>
  </si>
  <si>
    <t>742210.024</t>
  </si>
  <si>
    <t>Spolupráce se správcem systému EPS při realizaci stavby (koordinace časového průběhu prací a připojení stávající funkční kabeláže)</t>
  </si>
  <si>
    <t>742210.025</t>
  </si>
  <si>
    <t>742210.026</t>
  </si>
  <si>
    <t>Výchozí revize</t>
  </si>
  <si>
    <t>742210.027</t>
  </si>
  <si>
    <t>742210.029</t>
  </si>
  <si>
    <t>Konfigurace systému a ústředny</t>
  </si>
  <si>
    <t>742210.030</t>
  </si>
  <si>
    <t>Uvedení do provozu, funkční zkoušky</t>
  </si>
  <si>
    <t>1055472124</t>
  </si>
  <si>
    <t>Dokumentace skutečného provedení /DSkP/ ve 4 vyhotoveních (3x tištěná forma + 1x digitální forma ve formátech PDF a zdrojových) včetně vyznačení změn proti dokumentaci pro realizaci stavby (odděleně EPS a ostatní slaboporudy)</t>
  </si>
  <si>
    <t>-475871315</t>
  </si>
  <si>
    <t>-1482984856</t>
  </si>
  <si>
    <t>-98517370</t>
  </si>
  <si>
    <t>-5090184</t>
  </si>
  <si>
    <t>161108701</t>
  </si>
  <si>
    <t>-370629851</t>
  </si>
  <si>
    <t>VORN - Vedlejší a ostatní rozpočtové náklady</t>
  </si>
  <si>
    <t>0.10001 - Průzkumné, geodetické a projektové práce</t>
  </si>
  <si>
    <t>0.20001 - Příprava staveniště</t>
  </si>
  <si>
    <t>0.30001 - Zařízení staveniště</t>
  </si>
  <si>
    <t>0.60001 - Územní vlivy</t>
  </si>
  <si>
    <t>0.70001 - Provozní vlivy</t>
  </si>
  <si>
    <t>0.90001 - Ostatní náklady stavby</t>
  </si>
  <si>
    <t>0.10001</t>
  </si>
  <si>
    <t>Průzkumné, geodetické a projektové práce</t>
  </si>
  <si>
    <t>0.10001.001</t>
  </si>
  <si>
    <t>Vytýčení stavby, průběžná činnost geodeta po celou dobu realizace stavby.</t>
  </si>
  <si>
    <t>1024</t>
  </si>
  <si>
    <t>Poznámka k položce:_x000D_
Veškeré geodetické práce pro vytýčení a ověření geodetických prvků celou dobu stavby. Výstupem dokumentace geodetických prací, odevzdání v digitální i tištěné formě.</t>
  </si>
  <si>
    <t>0.10001.003</t>
  </si>
  <si>
    <t>Výrobní a dílenská dokumentace, celková kompletace, schvalování, zapracování změn</t>
  </si>
  <si>
    <t>Poznámka k položce:_x000D_
Kompletní výrobní a dílenská dokumentace v roszahu dle specifikace uvedené v Souhrnné technické zprávě. Odevzdání v digitální i tištěné formě.</t>
  </si>
  <si>
    <t>0.10001.005</t>
  </si>
  <si>
    <t>Průzkumy stávajících konstrukcí - rozkrytí a ověření stávajících konstrukcí</t>
  </si>
  <si>
    <t>Poznámka k položce:_x000D_
Provedení veškerých průzkumů před zahájením vlastních prací. Výstupem dokumentace průzkumných prací s fotodokumentací a závěry případných zkoušek a laboratorních testů odběrových vzorků. Odevzdání v digitální i tištěné formě.</t>
  </si>
  <si>
    <t>0.10001.006</t>
  </si>
  <si>
    <t>Celková kompletace a koordinace dokumentace skutečného provedení (dále jen „DSkP“) ve 4 vyhotoveních (3x tisk + 1x dig. forma - PDF a zdrojový formát)</t>
  </si>
  <si>
    <t>Poznámka k položce:_x000D_
Dokumentace skutečného provedení ve skladbě DPS po jednotlivých částech stavby. Zpracování v digitální formě s uvedením rozdílů proti DPS, předání v digitální i tištěné formě dle popisu.</t>
  </si>
  <si>
    <t>0.10001.009</t>
  </si>
  <si>
    <t>Dokumentace požárních ucpávek a požárních uzávěrů</t>
  </si>
  <si>
    <t>588802429</t>
  </si>
  <si>
    <t xml:space="preserve">Poznámka k položce:_x000D_
- Kniha PO ucpávek a PO uzávěrů_x000D_
- Půdorysy s označením_x000D_
- Technické listy </t>
  </si>
  <si>
    <t>0.20001</t>
  </si>
  <si>
    <t>Příprava staveniště</t>
  </si>
  <si>
    <t>0.20001.002</t>
  </si>
  <si>
    <t>Přípojky vody, elektro a dalších IS nutných pro realizaci zakázky včetně měření spotřeby, přičemž spotřebu těchto energií v průběhu provádění prací hradí uchazeč.</t>
  </si>
  <si>
    <t>Poznámka k položce:_x000D_
Připojení zařízení staveniště včetně měření a úhrady spotřeby. Položka obsahuje i dokumentaci přípojek, ochranných opatření a případné přeložky nebo úpravy pro zřízení napojovacích bodů. Odevzdání v digitální i tištěné formě.</t>
  </si>
  <si>
    <t>0.30001</t>
  </si>
  <si>
    <t>Zařízení staveniště</t>
  </si>
  <si>
    <t>0.30001.001</t>
  </si>
  <si>
    <t>Zařízení staveniště v minimální skladbě 1 ks buňky kancelářské, 1 ks buňky šatní pro zaměstnance, 1ks buňky sociální s WC a sprchou, 1 ks skladového kontejneru po celou dobu stavby.</t>
  </si>
  <si>
    <t>Poznámka k položce:_x000D_
Položka obsahuje výstavbu zařízení staveniště, pronájem zařízení a jeho demontáž včetně dovozu, odvozu a montážních prostředků a zařízení. Součástí je i vyrovnání podkladu, montáž, pronájem a demontáž silničních panelů pod zařízení  a doprava. Součástí je i projektová dokumentace ZS, zajištění stavebního povolení, správní poplatky a případné poplatky za zábor veřejného prostranství. Položka obsahuje i zpracování dokumentace zařízení staveniště včetně případného projednání  a zajištění souvisejících povolení včetně správních poplatků, odevzdání v digitální i tištěné formě.</t>
  </si>
  <si>
    <t>0.30001.002</t>
  </si>
  <si>
    <t>Oplocení staveniště po celou dobu stavby</t>
  </si>
  <si>
    <t xml:space="preserve">Poznámka k položce:_x000D_
Oplocení staveniště včetně vjezdových a vstupních bran, oplocení pevné z plotových dílců, označení bezpečnostní páskou s viditelným upozorněním o zákazu vstupu. Součástí položky jsou i změny oplocení v průběhu výstavby dle postupu prací a změn staveniště. </t>
  </si>
  <si>
    <t>"přední prostor" (5,0+20,0+8,0)</t>
  </si>
  <si>
    <t>0.30001.003</t>
  </si>
  <si>
    <t xml:space="preserve">Odvoz a likvidace odpadů vzniklých při plnění zakázky včetně poplatků ve smyslu platné legislativy (mimo stavební odpady obsažené v jednotlivých stavebních částech) včetně evidence množství a způsobu likvidace. </t>
  </si>
  <si>
    <t>0.30001.004</t>
  </si>
  <si>
    <t>Vyklizení a provedení celkového úklidu staveniště a likvidace všech zařízení používaných k plnění zakázky.</t>
  </si>
  <si>
    <t>Poznámka k položce:_x000D_
Vyklizení staveniště a jeho úklid po dokončení, bude prováděno vždy po dokončení jednotlivých etap.</t>
  </si>
  <si>
    <t>0.30001.005</t>
  </si>
  <si>
    <t>Uvedení pozemků, jejichž úpravy nejsou součástí zakázky, ale budou prováděním zakázky dotčeny, do původního stavu</t>
  </si>
  <si>
    <t>Poznámka k položce:_x000D_
Úklid, vyčištění, případně oprava stávajících zpevněných ploch, ozelenění vegetačních ploch, ošetření zeleně.</t>
  </si>
  <si>
    <t>0.60001</t>
  </si>
  <si>
    <t>Územní vlivy</t>
  </si>
  <si>
    <t>0.60001.001</t>
  </si>
  <si>
    <t>Zajištění bezpečnosti při plnění předmětu zakázky a zajištění ochrany životního prostředí zhotovitelem v průběhu realizace bez ovlivnění a nepříznivých dopadů na životní prostředí a okolí</t>
  </si>
  <si>
    <t>Poznámka k položce:_x000D_
0</t>
  </si>
  <si>
    <t>0.60001.002</t>
  </si>
  <si>
    <t>Zajištění čistoty staveniště a zejména okolí, v případě potřeby zajištění čištění komunikací dotčených provozem zhotovitele, zejména výjezd a příjezd na staveniště a obslužné plochy</t>
  </si>
  <si>
    <t>Poznámka k položce:_x000D_
Pravidelný úklid staveniště a přístupových a příjezdových tras.</t>
  </si>
  <si>
    <t>0.70001</t>
  </si>
  <si>
    <t>Provozní vlivy</t>
  </si>
  <si>
    <t>0.70001.001</t>
  </si>
  <si>
    <t>Ztížené výrobní podmínky související s umístěním stavby a provozními omezeními z důvodu zajištění provozu investora.</t>
  </si>
  <si>
    <t>Poznámka k položce:_x000D_
Omezení prací v době mimořádných situací - akutní operační výkony, nepřekonatelné negativní vlivy v průběhu stavebních prací, atd…</t>
  </si>
  <si>
    <t>0.70001.004</t>
  </si>
  <si>
    <t>Ochrana stávajících podlah geotextílií a PVC fólií proti poškození při provádění prací ve vnitřních prostorech</t>
  </si>
  <si>
    <t>"vestibul" 30,0</t>
  </si>
  <si>
    <t>"vstup" 15,0</t>
  </si>
  <si>
    <t>"ostatní" 50,0</t>
  </si>
  <si>
    <t>0.70001.005</t>
  </si>
  <si>
    <t>Ochrana stávajících konstrukcí geotextílií a PVC fólií při provádění prací ve vnitřních prostorech</t>
  </si>
  <si>
    <t>1583049102</t>
  </si>
  <si>
    <t>"vestibul" 15,0</t>
  </si>
  <si>
    <t>"stávající MRI" 8,0</t>
  </si>
  <si>
    <t>"1.PP" 10,0</t>
  </si>
  <si>
    <t>0.90001</t>
  </si>
  <si>
    <t>Ostatní náklady stavby</t>
  </si>
  <si>
    <t>0.90001.001</t>
  </si>
  <si>
    <t>Průběžná fotodokumentace z průběhu provádění zakázky (digitální forma) v počtu min. 40 ks fotek měsíčně. Soubory fotodokumentace řazené po datech jejich provedení.</t>
  </si>
  <si>
    <t>Poznámka k položce:_x000D_
Řazení fotodokumentace do adresářů po jednotlivých datech s popisem zachycených stavů stavby.</t>
  </si>
  <si>
    <t>0.90001.002</t>
  </si>
  <si>
    <t>Kooridnace a zajištění provedení všech provozních, tlakových a revizních zkoušek a dalších nutných úředních zkoušek a testů k prokázání kvality a bezpečné provozuschopnosti díla a jeho součástí včetně podrobných záznamů a zpráv o průběhu a výsledcích těchto zkoušek</t>
  </si>
  <si>
    <t>0.90001.003</t>
  </si>
  <si>
    <t>Předání prohlášení o shodě na všechny použité dodávky, materiály a zařízení a další doklady, související s plněním předmětu zakázky, které jsou nezbytné ke kolaudačnímu řízení a převzetí a předání díla (atesty, revize, certifikáty, o likvidaci odpadů v souladu s platnou legislativou atd.);</t>
  </si>
  <si>
    <t>Poznámka k položce:_x000D_
Doklady pro kolaudaci stavby, předávané po dokončených etapác, odevzdání v digitální i tištěné formě.</t>
  </si>
  <si>
    <t>0.90001.004</t>
  </si>
  <si>
    <t>Vývěsní tabule "STAVBA POVOLENA" s identifikacemi stavby a jejích účastníků. Součástí ocelová konstrukce s dočasným kotvením do země.</t>
  </si>
  <si>
    <t>0.90001.005</t>
  </si>
  <si>
    <t>Zajištění publicity díla dle podmínek poskytovatele dotace.</t>
  </si>
  <si>
    <t>"Plachta do ocelového rámu na ocelovém podstavci se stabilizací betonovými těžítky, velikost 5,0*2,50 m"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</si>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</sst>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49" fontId="43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361315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44</xdr:row>
      <xdr:rowOff>301625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89</xdr:row>
      <xdr:rowOff>0</xdr:rowOff>
    </xdr:from>
    <xdr:to>
      <xdr:col>9</xdr:col>
      <xdr:colOff>1214120</xdr:colOff>
      <xdr:row>93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1214120</xdr:colOff>
      <xdr:row>75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1214120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1214120</xdr:colOff>
      <xdr:row>77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1214120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72</xdr:row>
      <xdr:rowOff>0</xdr:rowOff>
    </xdr:from>
    <xdr:to>
      <xdr:col>9</xdr:col>
      <xdr:colOff>1214120</xdr:colOff>
      <xdr:row>76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1214120</xdr:colOff>
      <xdr:row>72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1214120</xdr:colOff>
      <xdr:row>75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622511112" TargetMode="External"/><Relationship Id="rId21" Type="http://schemas.openxmlformats.org/officeDocument/2006/relationships/hyperlink" Target="https://podminky.urs.cz/item/CS_URS_2023_01/622131300" TargetMode="External"/><Relationship Id="rId42" Type="http://schemas.openxmlformats.org/officeDocument/2006/relationships/hyperlink" Target="https://podminky.urs.cz/item/CS_URS_2023_01/972054341" TargetMode="External"/><Relationship Id="rId47" Type="http://schemas.openxmlformats.org/officeDocument/2006/relationships/hyperlink" Target="https://podminky.urs.cz/item/CS_URS_2023_01/741920114" TargetMode="External"/><Relationship Id="rId63" Type="http://schemas.openxmlformats.org/officeDocument/2006/relationships/hyperlink" Target="https://podminky.urs.cz/item/CS_URS_2023_01/763181811" TargetMode="External"/><Relationship Id="rId68" Type="http://schemas.openxmlformats.org/officeDocument/2006/relationships/hyperlink" Target="https://podminky.urs.cz/item/CS_URS_2023_01/766691914" TargetMode="External"/><Relationship Id="rId84" Type="http://schemas.openxmlformats.org/officeDocument/2006/relationships/hyperlink" Target="https://podminky.urs.cz/item/CS_URS_2023_01/781121011" TargetMode="External"/><Relationship Id="rId89" Type="http://schemas.openxmlformats.org/officeDocument/2006/relationships/hyperlink" Target="https://podminky.urs.cz/item/CS_URS_2023_01/783317101" TargetMode="External"/><Relationship Id="rId16" Type="http://schemas.openxmlformats.org/officeDocument/2006/relationships/hyperlink" Target="https://podminky.urs.cz/item/CS_URS_2023_01/612831121" TargetMode="External"/><Relationship Id="rId11" Type="http://schemas.openxmlformats.org/officeDocument/2006/relationships/hyperlink" Target="https://podminky.urs.cz/item/CS_URS_2023_01/411386611" TargetMode="External"/><Relationship Id="rId32" Type="http://schemas.openxmlformats.org/officeDocument/2006/relationships/hyperlink" Target="https://podminky.urs.cz/item/CS_URS_2023_01/642942111" TargetMode="External"/><Relationship Id="rId37" Type="http://schemas.openxmlformats.org/officeDocument/2006/relationships/hyperlink" Target="https://podminky.urs.cz/item/CS_URS_2023_01/962031133" TargetMode="External"/><Relationship Id="rId53" Type="http://schemas.openxmlformats.org/officeDocument/2006/relationships/hyperlink" Target="https://podminky.urs.cz/item/CS_URS_2023_01/713131141" TargetMode="External"/><Relationship Id="rId58" Type="http://schemas.openxmlformats.org/officeDocument/2006/relationships/hyperlink" Target="https://podminky.urs.cz/item/CS_URS_2023_01/763131621" TargetMode="External"/><Relationship Id="rId74" Type="http://schemas.openxmlformats.org/officeDocument/2006/relationships/hyperlink" Target="https://podminky.urs.cz/item/CS_URS_2023_01/776111311" TargetMode="External"/><Relationship Id="rId79" Type="http://schemas.openxmlformats.org/officeDocument/2006/relationships/hyperlink" Target="https://podminky.urs.cz/item/CS_URS_2023_01/998776101" TargetMode="External"/><Relationship Id="rId5" Type="http://schemas.openxmlformats.org/officeDocument/2006/relationships/hyperlink" Target="https://podminky.urs.cz/item/CS_URS_2023_01/317168053" TargetMode="External"/><Relationship Id="rId90" Type="http://schemas.openxmlformats.org/officeDocument/2006/relationships/hyperlink" Target="https://podminky.urs.cz/item/CS_URS_2023_01/783801503" TargetMode="External"/><Relationship Id="rId95" Type="http://schemas.openxmlformats.org/officeDocument/2006/relationships/hyperlink" Target="https://podminky.urs.cz/item/CS_URS_2023_01/787100802" TargetMode="External"/><Relationship Id="rId22" Type="http://schemas.openxmlformats.org/officeDocument/2006/relationships/hyperlink" Target="https://podminky.urs.cz/item/CS_URS_2023_01/622143003" TargetMode="External"/><Relationship Id="rId27" Type="http://schemas.openxmlformats.org/officeDocument/2006/relationships/hyperlink" Target="https://podminky.urs.cz/item/CS_URS_2023_01/622521012" TargetMode="External"/><Relationship Id="rId43" Type="http://schemas.openxmlformats.org/officeDocument/2006/relationships/hyperlink" Target="https://podminky.urs.cz/item/CS_URS_2023_01/972054491" TargetMode="External"/><Relationship Id="rId48" Type="http://schemas.openxmlformats.org/officeDocument/2006/relationships/hyperlink" Target="https://podminky.urs.cz/item/CS_URS_2023_01/741920204" TargetMode="External"/><Relationship Id="rId64" Type="http://schemas.openxmlformats.org/officeDocument/2006/relationships/hyperlink" Target="https://podminky.urs.cz/item/CS_URS_2023_01/763232811" TargetMode="External"/><Relationship Id="rId69" Type="http://schemas.openxmlformats.org/officeDocument/2006/relationships/hyperlink" Target="https://podminky.urs.cz/item/CS_URS_2023_01/766694116" TargetMode="External"/><Relationship Id="rId80" Type="http://schemas.openxmlformats.org/officeDocument/2006/relationships/hyperlink" Target="https://podminky.urs.cz/item/CS_URS_2023_01/998776181" TargetMode="External"/><Relationship Id="rId85" Type="http://schemas.openxmlformats.org/officeDocument/2006/relationships/hyperlink" Target="https://podminky.urs.cz/item/CS_URS_2023_01/781474114" TargetMode="External"/><Relationship Id="rId3" Type="http://schemas.openxmlformats.org/officeDocument/2006/relationships/hyperlink" Target="https://podminky.urs.cz/item/CS_URS_2023_01/311361821" TargetMode="External"/><Relationship Id="rId12" Type="http://schemas.openxmlformats.org/officeDocument/2006/relationships/hyperlink" Target="https://podminky.urs.cz/item/CS_URS_2023_01/611315223" TargetMode="External"/><Relationship Id="rId17" Type="http://schemas.openxmlformats.org/officeDocument/2006/relationships/hyperlink" Target="https://podminky.urs.cz/item/CS_URS_2023_01/619995001" TargetMode="External"/><Relationship Id="rId25" Type="http://schemas.openxmlformats.org/officeDocument/2006/relationships/hyperlink" Target="https://podminky.urs.cz/item/CS_URS_2023_01/622321121" TargetMode="External"/><Relationship Id="rId33" Type="http://schemas.openxmlformats.org/officeDocument/2006/relationships/hyperlink" Target="https://podminky.urs.cz/item/CS_URS_2023_01/642942221" TargetMode="External"/><Relationship Id="rId38" Type="http://schemas.openxmlformats.org/officeDocument/2006/relationships/hyperlink" Target="https://podminky.urs.cz/item/CS_URS_2023_01/965042121" TargetMode="External"/><Relationship Id="rId46" Type="http://schemas.openxmlformats.org/officeDocument/2006/relationships/hyperlink" Target="https://podminky.urs.cz/item/CS_URS_2023_01/978013191" TargetMode="External"/><Relationship Id="rId59" Type="http://schemas.openxmlformats.org/officeDocument/2006/relationships/hyperlink" Target="https://podminky.urs.cz/item/CS_URS_2023_01/763131721" TargetMode="External"/><Relationship Id="rId67" Type="http://schemas.openxmlformats.org/officeDocument/2006/relationships/hyperlink" Target="https://podminky.urs.cz/item/CS_URS_2023_01/998764101" TargetMode="External"/><Relationship Id="rId20" Type="http://schemas.openxmlformats.org/officeDocument/2006/relationships/hyperlink" Target="https://podminky.urs.cz/item/CS_URS_2023_01/621225134" TargetMode="External"/><Relationship Id="rId41" Type="http://schemas.openxmlformats.org/officeDocument/2006/relationships/hyperlink" Target="https://podminky.urs.cz/item/CS_URS_2023_01/971033521" TargetMode="External"/><Relationship Id="rId54" Type="http://schemas.openxmlformats.org/officeDocument/2006/relationships/hyperlink" Target="https://podminky.urs.cz/item/CS_URS_2023_01/998713101" TargetMode="External"/><Relationship Id="rId62" Type="http://schemas.openxmlformats.org/officeDocument/2006/relationships/hyperlink" Target="https://podminky.urs.cz/item/CS_URS_2023_01/763172394" TargetMode="External"/><Relationship Id="rId70" Type="http://schemas.openxmlformats.org/officeDocument/2006/relationships/hyperlink" Target="https://podminky.urs.cz/item/CS_URS_2023_01/767112812" TargetMode="External"/><Relationship Id="rId75" Type="http://schemas.openxmlformats.org/officeDocument/2006/relationships/hyperlink" Target="https://podminky.urs.cz/item/CS_URS_2023_01/776121321" TargetMode="External"/><Relationship Id="rId83" Type="http://schemas.openxmlformats.org/officeDocument/2006/relationships/hyperlink" Target="https://podminky.urs.cz/item/CS_URS_2023_01/998777101" TargetMode="External"/><Relationship Id="rId88" Type="http://schemas.openxmlformats.org/officeDocument/2006/relationships/hyperlink" Target="https://podminky.urs.cz/item/CS_URS_2023_01/783315101" TargetMode="External"/><Relationship Id="rId91" Type="http://schemas.openxmlformats.org/officeDocument/2006/relationships/hyperlink" Target="https://podminky.urs.cz/item/CS_URS_2023_01/783823133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podminky.urs.cz/item/CS_URS_2023_01/311113146" TargetMode="External"/><Relationship Id="rId6" Type="http://schemas.openxmlformats.org/officeDocument/2006/relationships/hyperlink" Target="https://podminky.urs.cz/item/CS_URS_2023_01/317168054" TargetMode="External"/><Relationship Id="rId15" Type="http://schemas.openxmlformats.org/officeDocument/2006/relationships/hyperlink" Target="https://podminky.urs.cz/item/CS_URS_2023_01/612321141" TargetMode="External"/><Relationship Id="rId23" Type="http://schemas.openxmlformats.org/officeDocument/2006/relationships/hyperlink" Target="https://podminky.urs.cz/item/CS_URS_2023_01/622143004" TargetMode="External"/><Relationship Id="rId28" Type="http://schemas.openxmlformats.org/officeDocument/2006/relationships/hyperlink" Target="https://podminky.urs.cz/item/CS_URS_2023_01/622525104" TargetMode="External"/><Relationship Id="rId36" Type="http://schemas.openxmlformats.org/officeDocument/2006/relationships/hyperlink" Target="https://podminky.urs.cz/item/CS_URS_2023_01/952901111" TargetMode="External"/><Relationship Id="rId49" Type="http://schemas.openxmlformats.org/officeDocument/2006/relationships/hyperlink" Target="https://podminky.urs.cz/item/CS_URS_2023_01/997013211" TargetMode="External"/><Relationship Id="rId57" Type="http://schemas.openxmlformats.org/officeDocument/2006/relationships/hyperlink" Target="https://podminky.urs.cz/item/CS_URS_2023_01/763131411" TargetMode="External"/><Relationship Id="rId10" Type="http://schemas.openxmlformats.org/officeDocument/2006/relationships/hyperlink" Target="https://podminky.urs.cz/item/CS_URS_2023_01/389381001" TargetMode="External"/><Relationship Id="rId31" Type="http://schemas.openxmlformats.org/officeDocument/2006/relationships/hyperlink" Target="https://podminky.urs.cz/item/CS_URS_2023_01/634112113" TargetMode="External"/><Relationship Id="rId44" Type="http://schemas.openxmlformats.org/officeDocument/2006/relationships/hyperlink" Target="https://podminky.urs.cz/item/CS_URS_2023_01/977211112" TargetMode="External"/><Relationship Id="rId52" Type="http://schemas.openxmlformats.org/officeDocument/2006/relationships/hyperlink" Target="https://podminky.urs.cz/item/CS_URS_2023_01/998018001" TargetMode="External"/><Relationship Id="rId60" Type="http://schemas.openxmlformats.org/officeDocument/2006/relationships/hyperlink" Target="https://podminky.urs.cz/item/CS_URS_2023_01/763135611" TargetMode="External"/><Relationship Id="rId65" Type="http://schemas.openxmlformats.org/officeDocument/2006/relationships/hyperlink" Target="https://podminky.urs.cz/item/CS_URS_2023_01/998763301" TargetMode="External"/><Relationship Id="rId73" Type="http://schemas.openxmlformats.org/officeDocument/2006/relationships/hyperlink" Target="https://podminky.urs.cz/item/CS_URS_2023_01/776111117" TargetMode="External"/><Relationship Id="rId78" Type="http://schemas.openxmlformats.org/officeDocument/2006/relationships/hyperlink" Target="https://podminky.urs.cz/item/CS_URS_2023_01/776411222" TargetMode="External"/><Relationship Id="rId81" Type="http://schemas.openxmlformats.org/officeDocument/2006/relationships/hyperlink" Target="https://podminky.urs.cz/item/CS_URS_2023_01/777131101" TargetMode="External"/><Relationship Id="rId86" Type="http://schemas.openxmlformats.org/officeDocument/2006/relationships/hyperlink" Target="https://podminky.urs.cz/item/CS_URS_2023_01/998781101" TargetMode="External"/><Relationship Id="rId94" Type="http://schemas.openxmlformats.org/officeDocument/2006/relationships/hyperlink" Target="https://podminky.urs.cz/item/CS_URS_2023_01/784221101" TargetMode="External"/><Relationship Id="rId4" Type="http://schemas.openxmlformats.org/officeDocument/2006/relationships/hyperlink" Target="https://podminky.urs.cz/item/CS_URS_2023_01/317168052" TargetMode="External"/><Relationship Id="rId9" Type="http://schemas.openxmlformats.org/officeDocument/2006/relationships/hyperlink" Target="https://podminky.urs.cz/item/CS_URS_2023_01/342241162" TargetMode="External"/><Relationship Id="rId13" Type="http://schemas.openxmlformats.org/officeDocument/2006/relationships/hyperlink" Target="https://podminky.urs.cz/item/CS_URS_2023_01/612131301" TargetMode="External"/><Relationship Id="rId18" Type="http://schemas.openxmlformats.org/officeDocument/2006/relationships/hyperlink" Target="https://podminky.urs.cz/item/CS_URS_2023_01/621211021" TargetMode="External"/><Relationship Id="rId39" Type="http://schemas.openxmlformats.org/officeDocument/2006/relationships/hyperlink" Target="https://podminky.urs.cz/item/CS_URS_2023_01/965046111" TargetMode="External"/><Relationship Id="rId34" Type="http://schemas.openxmlformats.org/officeDocument/2006/relationships/hyperlink" Target="https://podminky.urs.cz/item/CS_URS_2023_01/642945111" TargetMode="External"/><Relationship Id="rId50" Type="http://schemas.openxmlformats.org/officeDocument/2006/relationships/hyperlink" Target="https://podminky.urs.cz/item/CS_URS_2023_01/997013219" TargetMode="External"/><Relationship Id="rId55" Type="http://schemas.openxmlformats.org/officeDocument/2006/relationships/hyperlink" Target="https://podminky.urs.cz/item/CS_URS_2023_01/735111810" TargetMode="External"/><Relationship Id="rId76" Type="http://schemas.openxmlformats.org/officeDocument/2006/relationships/hyperlink" Target="https://podminky.urs.cz/item/CS_URS_2023_01/776141122" TargetMode="External"/><Relationship Id="rId97" Type="http://schemas.openxmlformats.org/officeDocument/2006/relationships/drawing" Target="../drawings/drawing2.xml"/><Relationship Id="rId7" Type="http://schemas.openxmlformats.org/officeDocument/2006/relationships/hyperlink" Target="https://podminky.urs.cz/item/CS_URS_2023_01/331273013" TargetMode="External"/><Relationship Id="rId71" Type="http://schemas.openxmlformats.org/officeDocument/2006/relationships/hyperlink" Target="https://podminky.urs.cz/item/CS_URS_2023_01/998767101" TargetMode="External"/><Relationship Id="rId92" Type="http://schemas.openxmlformats.org/officeDocument/2006/relationships/hyperlink" Target="https://podminky.urs.cz/item/CS_URS_2023_01/783827123" TargetMode="External"/><Relationship Id="rId2" Type="http://schemas.openxmlformats.org/officeDocument/2006/relationships/hyperlink" Target="https://podminky.urs.cz/item/CS_URS_2023_01/311235151" TargetMode="External"/><Relationship Id="rId29" Type="http://schemas.openxmlformats.org/officeDocument/2006/relationships/hyperlink" Target="https://podminky.urs.cz/item/CS_URS_2023_01/629991011" TargetMode="External"/><Relationship Id="rId24" Type="http://schemas.openxmlformats.org/officeDocument/2006/relationships/hyperlink" Target="https://podminky.urs.cz/item/CS_URS_2023_01/622225134" TargetMode="External"/><Relationship Id="rId40" Type="http://schemas.openxmlformats.org/officeDocument/2006/relationships/hyperlink" Target="https://podminky.urs.cz/item/CS_URS_2023_01/966080113" TargetMode="External"/><Relationship Id="rId45" Type="http://schemas.openxmlformats.org/officeDocument/2006/relationships/hyperlink" Target="https://podminky.urs.cz/item/CS_URS_2023_01/977312112" TargetMode="External"/><Relationship Id="rId66" Type="http://schemas.openxmlformats.org/officeDocument/2006/relationships/hyperlink" Target="https://podminky.urs.cz/item/CS_URS_2023_01/764216604" TargetMode="External"/><Relationship Id="rId87" Type="http://schemas.openxmlformats.org/officeDocument/2006/relationships/hyperlink" Target="https://podminky.urs.cz/item/CS_URS_2023_01/783314101" TargetMode="External"/><Relationship Id="rId61" Type="http://schemas.openxmlformats.org/officeDocument/2006/relationships/hyperlink" Target="https://podminky.urs.cz/item/CS_URS_2023_01/763135881" TargetMode="External"/><Relationship Id="rId82" Type="http://schemas.openxmlformats.org/officeDocument/2006/relationships/hyperlink" Target="https://podminky.urs.cz/item/CS_URS_2023_01/777511125" TargetMode="External"/><Relationship Id="rId19" Type="http://schemas.openxmlformats.org/officeDocument/2006/relationships/hyperlink" Target="https://podminky.urs.cz/item/CS_URS_2023_01/621221031" TargetMode="External"/><Relationship Id="rId14" Type="http://schemas.openxmlformats.org/officeDocument/2006/relationships/hyperlink" Target="https://podminky.urs.cz/item/CS_URS_2023_01/612315223" TargetMode="External"/><Relationship Id="rId30" Type="http://schemas.openxmlformats.org/officeDocument/2006/relationships/hyperlink" Target="https://podminky.urs.cz/item/CS_URS_2023_01/632450122" TargetMode="External"/><Relationship Id="rId35" Type="http://schemas.openxmlformats.org/officeDocument/2006/relationships/hyperlink" Target="https://podminky.urs.cz/item/CS_URS_2023_01/949101111" TargetMode="External"/><Relationship Id="rId56" Type="http://schemas.openxmlformats.org/officeDocument/2006/relationships/hyperlink" Target="https://podminky.urs.cz/item/CS_URS_2023_01/763111812" TargetMode="External"/><Relationship Id="rId77" Type="http://schemas.openxmlformats.org/officeDocument/2006/relationships/hyperlink" Target="https://podminky.urs.cz/item/CS_URS_2023_01/776221121" TargetMode="External"/><Relationship Id="rId8" Type="http://schemas.openxmlformats.org/officeDocument/2006/relationships/hyperlink" Target="https://podminky.urs.cz/item/CS_URS_2023_01/340238211" TargetMode="External"/><Relationship Id="rId51" Type="http://schemas.openxmlformats.org/officeDocument/2006/relationships/hyperlink" Target="https://podminky.urs.cz/item/CS_URS_2023_01/997013871" TargetMode="External"/><Relationship Id="rId72" Type="http://schemas.openxmlformats.org/officeDocument/2006/relationships/hyperlink" Target="https://podminky.urs.cz/item/CS_URS_2023_01/771571810" TargetMode="External"/><Relationship Id="rId93" Type="http://schemas.openxmlformats.org/officeDocument/2006/relationships/hyperlink" Target="https://podminky.urs.cz/item/CS_URS_2023_01/7841811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abSelected="1" topLeftCell="A19" workbookViewId="0">
      <selection activeCell="J60" sqref="J60:AF60"/>
    </sheetView>
  </sheetViews>
  <sheetFormatPr defaultRowHeight="16.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1" t="s">
        <v>14</v>
      </c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24"/>
      <c r="AL5" s="24"/>
      <c r="AM5" s="24"/>
      <c r="AN5" s="24"/>
      <c r="AO5" s="24"/>
      <c r="AP5" s="24"/>
      <c r="AQ5" s="24"/>
      <c r="AR5" s="22"/>
      <c r="BE5" s="358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3" t="s">
        <v>17</v>
      </c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24"/>
      <c r="AL6" s="24"/>
      <c r="AM6" s="24"/>
      <c r="AN6" s="24"/>
      <c r="AO6" s="24"/>
      <c r="AP6" s="24"/>
      <c r="AQ6" s="24"/>
      <c r="AR6" s="22"/>
      <c r="BE6" s="359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59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59"/>
      <c r="BS8" s="19" t="s">
        <v>6</v>
      </c>
    </row>
    <row r="9" spans="1:74" s="1" customFormat="1" ht="29.25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3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3" t="s">
        <v>29</v>
      </c>
      <c r="AO9" s="24"/>
      <c r="AP9" s="24"/>
      <c r="AQ9" s="24"/>
      <c r="AR9" s="22"/>
      <c r="BE9" s="359"/>
      <c r="BS9" s="19" t="s">
        <v>6</v>
      </c>
    </row>
    <row r="10" spans="1:74" s="1" customFormat="1" ht="12" customHeight="1">
      <c r="B10" s="23"/>
      <c r="C10" s="24"/>
      <c r="D10" s="31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59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34</v>
      </c>
      <c r="AL11" s="24"/>
      <c r="AM11" s="24"/>
      <c r="AN11" s="29" t="s">
        <v>35</v>
      </c>
      <c r="AO11" s="24"/>
      <c r="AP11" s="24"/>
      <c r="AQ11" s="24"/>
      <c r="AR11" s="22"/>
      <c r="BE11" s="359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9"/>
      <c r="BS12" s="19" t="s">
        <v>6</v>
      </c>
    </row>
    <row r="13" spans="1:74" s="1" customFormat="1" ht="12" customHeight="1">
      <c r="B13" s="23"/>
      <c r="C13" s="24"/>
      <c r="D13" s="31" t="s">
        <v>36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31</v>
      </c>
      <c r="AL13" s="24"/>
      <c r="AM13" s="24"/>
      <c r="AN13" s="34" t="s">
        <v>37</v>
      </c>
      <c r="AO13" s="24"/>
      <c r="AP13" s="24"/>
      <c r="AQ13" s="24"/>
      <c r="AR13" s="22"/>
      <c r="BE13" s="359"/>
      <c r="BS13" s="19" t="s">
        <v>6</v>
      </c>
    </row>
    <row r="14" spans="1:74" ht="12.75">
      <c r="B14" s="23"/>
      <c r="C14" s="24"/>
      <c r="D14" s="24"/>
      <c r="E14" s="364" t="s">
        <v>37</v>
      </c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1" t="s">
        <v>34</v>
      </c>
      <c r="AL14" s="24"/>
      <c r="AM14" s="24"/>
      <c r="AN14" s="34" t="s">
        <v>37</v>
      </c>
      <c r="AO14" s="24"/>
      <c r="AP14" s="24"/>
      <c r="AQ14" s="24"/>
      <c r="AR14" s="22"/>
      <c r="BE14" s="359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9"/>
      <c r="BS15" s="19" t="s">
        <v>4</v>
      </c>
    </row>
    <row r="16" spans="1:74" s="1" customFormat="1" ht="12" customHeight="1">
      <c r="B16" s="23"/>
      <c r="C16" s="24"/>
      <c r="D16" s="31" t="s">
        <v>38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31</v>
      </c>
      <c r="AL16" s="24"/>
      <c r="AM16" s="24"/>
      <c r="AN16" s="29" t="s">
        <v>39</v>
      </c>
      <c r="AO16" s="24"/>
      <c r="AP16" s="24"/>
      <c r="AQ16" s="24"/>
      <c r="AR16" s="22"/>
      <c r="BE16" s="359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40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34</v>
      </c>
      <c r="AL17" s="24"/>
      <c r="AM17" s="24"/>
      <c r="AN17" s="29" t="s">
        <v>41</v>
      </c>
      <c r="AO17" s="24"/>
      <c r="AP17" s="24"/>
      <c r="AQ17" s="24"/>
      <c r="AR17" s="22"/>
      <c r="BE17" s="359"/>
      <c r="BS17" s="19" t="s">
        <v>42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9"/>
      <c r="BS18" s="19" t="s">
        <v>6</v>
      </c>
    </row>
    <row r="19" spans="1:71" s="1" customFormat="1" ht="12" customHeight="1">
      <c r="B19" s="23"/>
      <c r="C19" s="24"/>
      <c r="D19" s="31" t="s">
        <v>43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31</v>
      </c>
      <c r="AL19" s="24"/>
      <c r="AM19" s="24"/>
      <c r="AN19" s="29" t="s">
        <v>44</v>
      </c>
      <c r="AO19" s="24"/>
      <c r="AP19" s="24"/>
      <c r="AQ19" s="24"/>
      <c r="AR19" s="22"/>
      <c r="BE19" s="359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45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34</v>
      </c>
      <c r="AL20" s="24"/>
      <c r="AM20" s="24"/>
      <c r="AN20" s="29" t="s">
        <v>44</v>
      </c>
      <c r="AO20" s="24"/>
      <c r="AP20" s="24"/>
      <c r="AQ20" s="24"/>
      <c r="AR20" s="22"/>
      <c r="BE20" s="359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9"/>
    </row>
    <row r="22" spans="1:71" s="1" customFormat="1" ht="12" customHeight="1">
      <c r="B22" s="23"/>
      <c r="C22" s="24"/>
      <c r="D22" s="31" t="s">
        <v>46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9"/>
    </row>
    <row r="23" spans="1:71" s="1" customFormat="1" ht="47.25" customHeight="1">
      <c r="B23" s="23"/>
      <c r="C23" s="24"/>
      <c r="D23" s="24"/>
      <c r="E23" s="366" t="s">
        <v>47</v>
      </c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24"/>
      <c r="AP23" s="24"/>
      <c r="AQ23" s="24"/>
      <c r="AR23" s="22"/>
      <c r="BE23" s="359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9"/>
    </row>
    <row r="25" spans="1:71" s="1" customFormat="1" ht="6.95" customHeight="1">
      <c r="B25" s="23"/>
      <c r="C25" s="2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4"/>
      <c r="AQ25" s="24"/>
      <c r="AR25" s="22"/>
      <c r="BE25" s="359"/>
    </row>
    <row r="26" spans="1:71" s="2" customFormat="1" ht="25.9" customHeight="1">
      <c r="A26" s="37"/>
      <c r="B26" s="38"/>
      <c r="C26" s="39"/>
      <c r="D26" s="40" t="s">
        <v>48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67">
        <f>ROUND(AG54,2)</f>
        <v>0</v>
      </c>
      <c r="AL26" s="368"/>
      <c r="AM26" s="368"/>
      <c r="AN26" s="368"/>
      <c r="AO26" s="368"/>
      <c r="AP26" s="39"/>
      <c r="AQ26" s="39"/>
      <c r="AR26" s="42"/>
      <c r="BE26" s="359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59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69" t="s">
        <v>49</v>
      </c>
      <c r="M28" s="369"/>
      <c r="N28" s="369"/>
      <c r="O28" s="369"/>
      <c r="P28" s="369"/>
      <c r="Q28" s="39"/>
      <c r="R28" s="39"/>
      <c r="S28" s="39"/>
      <c r="T28" s="39"/>
      <c r="U28" s="39"/>
      <c r="V28" s="39"/>
      <c r="W28" s="369" t="s">
        <v>50</v>
      </c>
      <c r="X28" s="369"/>
      <c r="Y28" s="369"/>
      <c r="Z28" s="369"/>
      <c r="AA28" s="369"/>
      <c r="AB28" s="369"/>
      <c r="AC28" s="369"/>
      <c r="AD28" s="369"/>
      <c r="AE28" s="369"/>
      <c r="AF28" s="39"/>
      <c r="AG28" s="39"/>
      <c r="AH28" s="39"/>
      <c r="AI28" s="39"/>
      <c r="AJ28" s="39"/>
      <c r="AK28" s="369" t="s">
        <v>51</v>
      </c>
      <c r="AL28" s="369"/>
      <c r="AM28" s="369"/>
      <c r="AN28" s="369"/>
      <c r="AO28" s="369"/>
      <c r="AP28" s="39"/>
      <c r="AQ28" s="39"/>
      <c r="AR28" s="42"/>
      <c r="BE28" s="359"/>
    </row>
    <row r="29" spans="1:71" s="3" customFormat="1" ht="14.45" customHeight="1">
      <c r="B29" s="43"/>
      <c r="C29" s="44"/>
      <c r="D29" s="31" t="s">
        <v>52</v>
      </c>
      <c r="E29" s="44"/>
      <c r="F29" s="31" t="s">
        <v>53</v>
      </c>
      <c r="G29" s="44"/>
      <c r="H29" s="44"/>
      <c r="I29" s="44"/>
      <c r="J29" s="44"/>
      <c r="K29" s="44"/>
      <c r="L29" s="372">
        <v>0.21</v>
      </c>
      <c r="M29" s="371"/>
      <c r="N29" s="371"/>
      <c r="O29" s="371"/>
      <c r="P29" s="371"/>
      <c r="Q29" s="44"/>
      <c r="R29" s="44"/>
      <c r="S29" s="44"/>
      <c r="T29" s="44"/>
      <c r="U29" s="44"/>
      <c r="V29" s="44"/>
      <c r="W29" s="370">
        <f>ROUND(AZ54, 2)</f>
        <v>0</v>
      </c>
      <c r="X29" s="371"/>
      <c r="Y29" s="371"/>
      <c r="Z29" s="371"/>
      <c r="AA29" s="371"/>
      <c r="AB29" s="371"/>
      <c r="AC29" s="371"/>
      <c r="AD29" s="371"/>
      <c r="AE29" s="371"/>
      <c r="AF29" s="44"/>
      <c r="AG29" s="44"/>
      <c r="AH29" s="44"/>
      <c r="AI29" s="44"/>
      <c r="AJ29" s="44"/>
      <c r="AK29" s="370">
        <f>ROUND(AV54, 2)</f>
        <v>0</v>
      </c>
      <c r="AL29" s="371"/>
      <c r="AM29" s="371"/>
      <c r="AN29" s="371"/>
      <c r="AO29" s="371"/>
      <c r="AP29" s="44"/>
      <c r="AQ29" s="44"/>
      <c r="AR29" s="45"/>
      <c r="BE29" s="360"/>
    </row>
    <row r="30" spans="1:71" s="3" customFormat="1" ht="14.45" customHeight="1">
      <c r="B30" s="43"/>
      <c r="C30" s="44"/>
      <c r="D30" s="44"/>
      <c r="E30" s="44"/>
      <c r="F30" s="31" t="s">
        <v>54</v>
      </c>
      <c r="G30" s="44"/>
      <c r="H30" s="44"/>
      <c r="I30" s="44"/>
      <c r="J30" s="44"/>
      <c r="K30" s="44"/>
      <c r="L30" s="372">
        <v>0.15</v>
      </c>
      <c r="M30" s="371"/>
      <c r="N30" s="371"/>
      <c r="O30" s="371"/>
      <c r="P30" s="371"/>
      <c r="Q30" s="44"/>
      <c r="R30" s="44"/>
      <c r="S30" s="44"/>
      <c r="T30" s="44"/>
      <c r="U30" s="44"/>
      <c r="V30" s="44"/>
      <c r="W30" s="370">
        <f>ROUND(BA54, 2)</f>
        <v>0</v>
      </c>
      <c r="X30" s="371"/>
      <c r="Y30" s="371"/>
      <c r="Z30" s="371"/>
      <c r="AA30" s="371"/>
      <c r="AB30" s="371"/>
      <c r="AC30" s="371"/>
      <c r="AD30" s="371"/>
      <c r="AE30" s="371"/>
      <c r="AF30" s="44"/>
      <c r="AG30" s="44"/>
      <c r="AH30" s="44"/>
      <c r="AI30" s="44"/>
      <c r="AJ30" s="44"/>
      <c r="AK30" s="370">
        <f>ROUND(AW54, 2)</f>
        <v>0</v>
      </c>
      <c r="AL30" s="371"/>
      <c r="AM30" s="371"/>
      <c r="AN30" s="371"/>
      <c r="AO30" s="371"/>
      <c r="AP30" s="44"/>
      <c r="AQ30" s="44"/>
      <c r="AR30" s="45"/>
      <c r="BE30" s="360"/>
    </row>
    <row r="31" spans="1:71" s="3" customFormat="1" ht="14.45" hidden="1" customHeight="1">
      <c r="B31" s="43"/>
      <c r="C31" s="44"/>
      <c r="D31" s="44"/>
      <c r="E31" s="44"/>
      <c r="F31" s="31" t="s">
        <v>55</v>
      </c>
      <c r="G31" s="44"/>
      <c r="H31" s="44"/>
      <c r="I31" s="44"/>
      <c r="J31" s="44"/>
      <c r="K31" s="44"/>
      <c r="L31" s="372">
        <v>0.21</v>
      </c>
      <c r="M31" s="371"/>
      <c r="N31" s="371"/>
      <c r="O31" s="371"/>
      <c r="P31" s="371"/>
      <c r="Q31" s="44"/>
      <c r="R31" s="44"/>
      <c r="S31" s="44"/>
      <c r="T31" s="44"/>
      <c r="U31" s="44"/>
      <c r="V31" s="44"/>
      <c r="W31" s="370">
        <f>ROUND(BB54, 2)</f>
        <v>0</v>
      </c>
      <c r="X31" s="371"/>
      <c r="Y31" s="371"/>
      <c r="Z31" s="371"/>
      <c r="AA31" s="371"/>
      <c r="AB31" s="371"/>
      <c r="AC31" s="371"/>
      <c r="AD31" s="371"/>
      <c r="AE31" s="371"/>
      <c r="AF31" s="44"/>
      <c r="AG31" s="44"/>
      <c r="AH31" s="44"/>
      <c r="AI31" s="44"/>
      <c r="AJ31" s="44"/>
      <c r="AK31" s="370">
        <v>0</v>
      </c>
      <c r="AL31" s="371"/>
      <c r="AM31" s="371"/>
      <c r="AN31" s="371"/>
      <c r="AO31" s="371"/>
      <c r="AP31" s="44"/>
      <c r="AQ31" s="44"/>
      <c r="AR31" s="45"/>
      <c r="BE31" s="360"/>
    </row>
    <row r="32" spans="1:71" s="3" customFormat="1" ht="14.45" hidden="1" customHeight="1">
      <c r="B32" s="43"/>
      <c r="C32" s="44"/>
      <c r="D32" s="44"/>
      <c r="E32" s="44"/>
      <c r="F32" s="31" t="s">
        <v>56</v>
      </c>
      <c r="G32" s="44"/>
      <c r="H32" s="44"/>
      <c r="I32" s="44"/>
      <c r="J32" s="44"/>
      <c r="K32" s="44"/>
      <c r="L32" s="372">
        <v>0.15</v>
      </c>
      <c r="M32" s="371"/>
      <c r="N32" s="371"/>
      <c r="O32" s="371"/>
      <c r="P32" s="371"/>
      <c r="Q32" s="44"/>
      <c r="R32" s="44"/>
      <c r="S32" s="44"/>
      <c r="T32" s="44"/>
      <c r="U32" s="44"/>
      <c r="V32" s="44"/>
      <c r="W32" s="370">
        <f>ROUND(BC54, 2)</f>
        <v>0</v>
      </c>
      <c r="X32" s="371"/>
      <c r="Y32" s="371"/>
      <c r="Z32" s="371"/>
      <c r="AA32" s="371"/>
      <c r="AB32" s="371"/>
      <c r="AC32" s="371"/>
      <c r="AD32" s="371"/>
      <c r="AE32" s="371"/>
      <c r="AF32" s="44"/>
      <c r="AG32" s="44"/>
      <c r="AH32" s="44"/>
      <c r="AI32" s="44"/>
      <c r="AJ32" s="44"/>
      <c r="AK32" s="370">
        <v>0</v>
      </c>
      <c r="AL32" s="371"/>
      <c r="AM32" s="371"/>
      <c r="AN32" s="371"/>
      <c r="AO32" s="371"/>
      <c r="AP32" s="44"/>
      <c r="AQ32" s="44"/>
      <c r="AR32" s="45"/>
      <c r="BE32" s="360"/>
    </row>
    <row r="33" spans="1:57" s="3" customFormat="1" ht="14.45" hidden="1" customHeight="1">
      <c r="B33" s="43"/>
      <c r="C33" s="44"/>
      <c r="D33" s="44"/>
      <c r="E33" s="44"/>
      <c r="F33" s="31" t="s">
        <v>57</v>
      </c>
      <c r="G33" s="44"/>
      <c r="H33" s="44"/>
      <c r="I33" s="44"/>
      <c r="J33" s="44"/>
      <c r="K33" s="44"/>
      <c r="L33" s="372">
        <v>0</v>
      </c>
      <c r="M33" s="371"/>
      <c r="N33" s="371"/>
      <c r="O33" s="371"/>
      <c r="P33" s="371"/>
      <c r="Q33" s="44"/>
      <c r="R33" s="44"/>
      <c r="S33" s="44"/>
      <c r="T33" s="44"/>
      <c r="U33" s="44"/>
      <c r="V33" s="44"/>
      <c r="W33" s="370">
        <f>ROUND(BD54, 2)</f>
        <v>0</v>
      </c>
      <c r="X33" s="371"/>
      <c r="Y33" s="371"/>
      <c r="Z33" s="371"/>
      <c r="AA33" s="371"/>
      <c r="AB33" s="371"/>
      <c r="AC33" s="371"/>
      <c r="AD33" s="371"/>
      <c r="AE33" s="371"/>
      <c r="AF33" s="44"/>
      <c r="AG33" s="44"/>
      <c r="AH33" s="44"/>
      <c r="AI33" s="44"/>
      <c r="AJ33" s="44"/>
      <c r="AK33" s="370">
        <v>0</v>
      </c>
      <c r="AL33" s="371"/>
      <c r="AM33" s="371"/>
      <c r="AN33" s="371"/>
      <c r="AO33" s="371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59</v>
      </c>
      <c r="U35" s="48"/>
      <c r="V35" s="48"/>
      <c r="W35" s="48"/>
      <c r="X35" s="376" t="s">
        <v>60</v>
      </c>
      <c r="Y35" s="374"/>
      <c r="Z35" s="374"/>
      <c r="AA35" s="374"/>
      <c r="AB35" s="374"/>
      <c r="AC35" s="48"/>
      <c r="AD35" s="48"/>
      <c r="AE35" s="48"/>
      <c r="AF35" s="48"/>
      <c r="AG35" s="48"/>
      <c r="AH35" s="48"/>
      <c r="AI35" s="48"/>
      <c r="AJ35" s="48"/>
      <c r="AK35" s="373">
        <f>SUM(AK26:AK33)</f>
        <v>0</v>
      </c>
      <c r="AL35" s="374"/>
      <c r="AM35" s="374"/>
      <c r="AN35" s="374"/>
      <c r="AO35" s="375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5" t="s">
        <v>61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1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2227_DPS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38" t="str">
        <f>K6</f>
        <v>Stavební úpravy CT</v>
      </c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59"/>
      <c r="AL45" s="59"/>
      <c r="AM45" s="59"/>
      <c r="AN45" s="59"/>
      <c r="AO45" s="5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Česká Lípa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340" t="str">
        <f>IF(AN8= "","",AN8)</f>
        <v>4. 5. 2023</v>
      </c>
      <c r="AN47" s="340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1" t="s">
        <v>30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Nemocnice s poliklinikou Česká Lípa,a.s.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38</v>
      </c>
      <c r="AJ49" s="39"/>
      <c r="AK49" s="39"/>
      <c r="AL49" s="39"/>
      <c r="AM49" s="341" t="str">
        <f>IF(E17="","",E17)</f>
        <v>STORING spol.s r.o., Liberec</v>
      </c>
      <c r="AN49" s="342"/>
      <c r="AO49" s="342"/>
      <c r="AP49" s="342"/>
      <c r="AQ49" s="39"/>
      <c r="AR49" s="42"/>
      <c r="AS49" s="343" t="s">
        <v>62</v>
      </c>
      <c r="AT49" s="344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1" t="s">
        <v>36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43</v>
      </c>
      <c r="AJ50" s="39"/>
      <c r="AK50" s="39"/>
      <c r="AL50" s="39"/>
      <c r="AM50" s="341" t="str">
        <f>IF(E20="","",E20)</f>
        <v>Zuzana Morávková</v>
      </c>
      <c r="AN50" s="342"/>
      <c r="AO50" s="342"/>
      <c r="AP50" s="342"/>
      <c r="AQ50" s="39"/>
      <c r="AR50" s="42"/>
      <c r="AS50" s="345"/>
      <c r="AT50" s="346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47"/>
      <c r="AT51" s="348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49" t="s">
        <v>63</v>
      </c>
      <c r="D52" s="350"/>
      <c r="E52" s="350"/>
      <c r="F52" s="350"/>
      <c r="G52" s="350"/>
      <c r="H52" s="69"/>
      <c r="I52" s="352" t="s">
        <v>64</v>
      </c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1" t="s">
        <v>65</v>
      </c>
      <c r="AH52" s="350"/>
      <c r="AI52" s="350"/>
      <c r="AJ52" s="350"/>
      <c r="AK52" s="350"/>
      <c r="AL52" s="350"/>
      <c r="AM52" s="350"/>
      <c r="AN52" s="352" t="s">
        <v>66</v>
      </c>
      <c r="AO52" s="350"/>
      <c r="AP52" s="350"/>
      <c r="AQ52" s="70" t="s">
        <v>67</v>
      </c>
      <c r="AR52" s="42"/>
      <c r="AS52" s="71" t="s">
        <v>68</v>
      </c>
      <c r="AT52" s="72" t="s">
        <v>69</v>
      </c>
      <c r="AU52" s="72" t="s">
        <v>70</v>
      </c>
      <c r="AV52" s="72" t="s">
        <v>71</v>
      </c>
      <c r="AW52" s="72" t="s">
        <v>72</v>
      </c>
      <c r="AX52" s="72" t="s">
        <v>73</v>
      </c>
      <c r="AY52" s="72" t="s">
        <v>74</v>
      </c>
      <c r="AZ52" s="72" t="s">
        <v>75</v>
      </c>
      <c r="BA52" s="72" t="s">
        <v>76</v>
      </c>
      <c r="BB52" s="72" t="s">
        <v>77</v>
      </c>
      <c r="BC52" s="72" t="s">
        <v>78</v>
      </c>
      <c r="BD52" s="73" t="s">
        <v>79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80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56">
        <f>ROUND(SUM(AG55:AG62),2)</f>
        <v>0</v>
      </c>
      <c r="AH54" s="356"/>
      <c r="AI54" s="356"/>
      <c r="AJ54" s="356"/>
      <c r="AK54" s="356"/>
      <c r="AL54" s="356"/>
      <c r="AM54" s="356"/>
      <c r="AN54" s="357">
        <f t="shared" ref="AN54:AN62" si="0">SUM(AG54,AT54)</f>
        <v>0</v>
      </c>
      <c r="AO54" s="357"/>
      <c r="AP54" s="357"/>
      <c r="AQ54" s="81" t="s">
        <v>44</v>
      </c>
      <c r="AR54" s="82"/>
      <c r="AS54" s="83">
        <f>ROUND(SUM(AS55:AS62),2)</f>
        <v>0</v>
      </c>
      <c r="AT54" s="84">
        <f t="shared" ref="AT54:AT62" si="1">ROUND(SUM(AV54:AW54),2)</f>
        <v>0</v>
      </c>
      <c r="AU54" s="85">
        <f>ROUND(SUM(AU55:AU62),5)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ROUND(SUM(AZ55:AZ62),2)</f>
        <v>0</v>
      </c>
      <c r="BA54" s="84">
        <f>ROUND(SUM(BA55:BA62),2)</f>
        <v>0</v>
      </c>
      <c r="BB54" s="84">
        <f>ROUND(SUM(BB55:BB62),2)</f>
        <v>0</v>
      </c>
      <c r="BC54" s="84">
        <f>ROUND(SUM(BC55:BC62),2)</f>
        <v>0</v>
      </c>
      <c r="BD54" s="86">
        <f>ROUND(SUM(BD55:BD62),2)</f>
        <v>0</v>
      </c>
      <c r="BS54" s="87" t="s">
        <v>81</v>
      </c>
      <c r="BT54" s="87" t="s">
        <v>82</v>
      </c>
      <c r="BU54" s="88" t="s">
        <v>83</v>
      </c>
      <c r="BV54" s="87" t="s">
        <v>84</v>
      </c>
      <c r="BW54" s="87" t="s">
        <v>5</v>
      </c>
      <c r="BX54" s="87" t="s">
        <v>85</v>
      </c>
      <c r="CL54" s="87" t="s">
        <v>19</v>
      </c>
    </row>
    <row r="55" spans="1:91" s="7" customFormat="1" ht="24.75" customHeight="1">
      <c r="A55" s="89" t="s">
        <v>86</v>
      </c>
      <c r="B55" s="90"/>
      <c r="C55" s="91"/>
      <c r="D55" s="353" t="s">
        <v>87</v>
      </c>
      <c r="E55" s="353"/>
      <c r="F55" s="353"/>
      <c r="G55" s="353"/>
      <c r="H55" s="353"/>
      <c r="I55" s="92"/>
      <c r="J55" s="353" t="s">
        <v>88</v>
      </c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4">
        <f>'D1.01.100 - ARS - Archite...'!J30</f>
        <v>0</v>
      </c>
      <c r="AH55" s="355"/>
      <c r="AI55" s="355"/>
      <c r="AJ55" s="355"/>
      <c r="AK55" s="355"/>
      <c r="AL55" s="355"/>
      <c r="AM55" s="355"/>
      <c r="AN55" s="354">
        <f t="shared" si="0"/>
        <v>0</v>
      </c>
      <c r="AO55" s="355"/>
      <c r="AP55" s="355"/>
      <c r="AQ55" s="93" t="s">
        <v>89</v>
      </c>
      <c r="AR55" s="94"/>
      <c r="AS55" s="95">
        <v>0</v>
      </c>
      <c r="AT55" s="96">
        <f t="shared" si="1"/>
        <v>0</v>
      </c>
      <c r="AU55" s="97">
        <f>'D1.01.100 - ARS - Archite...'!P103</f>
        <v>0</v>
      </c>
      <c r="AV55" s="96">
        <f>'D1.01.100 - ARS - Archite...'!J33</f>
        <v>0</v>
      </c>
      <c r="AW55" s="96">
        <f>'D1.01.100 - ARS - Archite...'!J34</f>
        <v>0</v>
      </c>
      <c r="AX55" s="96">
        <f>'D1.01.100 - ARS - Archite...'!J35</f>
        <v>0</v>
      </c>
      <c r="AY55" s="96">
        <f>'D1.01.100 - ARS - Archite...'!J36</f>
        <v>0</v>
      </c>
      <c r="AZ55" s="96">
        <f>'D1.01.100 - ARS - Archite...'!F33</f>
        <v>0</v>
      </c>
      <c r="BA55" s="96">
        <f>'D1.01.100 - ARS - Archite...'!F34</f>
        <v>0</v>
      </c>
      <c r="BB55" s="96">
        <f>'D1.01.100 - ARS - Archite...'!F35</f>
        <v>0</v>
      </c>
      <c r="BC55" s="96">
        <f>'D1.01.100 - ARS - Archite...'!F36</f>
        <v>0</v>
      </c>
      <c r="BD55" s="98">
        <f>'D1.01.100 - ARS - Archite...'!F37</f>
        <v>0</v>
      </c>
      <c r="BT55" s="99" t="s">
        <v>90</v>
      </c>
      <c r="BV55" s="99" t="s">
        <v>84</v>
      </c>
      <c r="BW55" s="99" t="s">
        <v>91</v>
      </c>
      <c r="BX55" s="99" t="s">
        <v>5</v>
      </c>
      <c r="CL55" s="99" t="s">
        <v>44</v>
      </c>
      <c r="CM55" s="99" t="s">
        <v>92</v>
      </c>
    </row>
    <row r="56" spans="1:91" s="7" customFormat="1" ht="24.75" customHeight="1">
      <c r="A56" s="89" t="s">
        <v>86</v>
      </c>
      <c r="B56" s="90"/>
      <c r="C56" s="91"/>
      <c r="D56" s="353" t="s">
        <v>93</v>
      </c>
      <c r="E56" s="353"/>
      <c r="F56" s="353"/>
      <c r="G56" s="353"/>
      <c r="H56" s="353"/>
      <c r="I56" s="92"/>
      <c r="J56" s="353" t="s">
        <v>94</v>
      </c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3"/>
      <c r="AG56" s="354">
        <f>'D1.04.100 - ZTI - Zdravot...'!J30</f>
        <v>0</v>
      </c>
      <c r="AH56" s="355"/>
      <c r="AI56" s="355"/>
      <c r="AJ56" s="355"/>
      <c r="AK56" s="355"/>
      <c r="AL56" s="355"/>
      <c r="AM56" s="355"/>
      <c r="AN56" s="354">
        <f t="shared" si="0"/>
        <v>0</v>
      </c>
      <c r="AO56" s="355"/>
      <c r="AP56" s="355"/>
      <c r="AQ56" s="93" t="s">
        <v>89</v>
      </c>
      <c r="AR56" s="94"/>
      <c r="AS56" s="95">
        <v>0</v>
      </c>
      <c r="AT56" s="96">
        <f t="shared" si="1"/>
        <v>0</v>
      </c>
      <c r="AU56" s="97">
        <f>'D1.04.100 - ZTI - Zdravot...'!P85</f>
        <v>0</v>
      </c>
      <c r="AV56" s="96">
        <f>'D1.04.100 - ZTI - Zdravot...'!J33</f>
        <v>0</v>
      </c>
      <c r="AW56" s="96">
        <f>'D1.04.100 - ZTI - Zdravot...'!J34</f>
        <v>0</v>
      </c>
      <c r="AX56" s="96">
        <f>'D1.04.100 - ZTI - Zdravot...'!J35</f>
        <v>0</v>
      </c>
      <c r="AY56" s="96">
        <f>'D1.04.100 - ZTI - Zdravot...'!J36</f>
        <v>0</v>
      </c>
      <c r="AZ56" s="96">
        <f>'D1.04.100 - ZTI - Zdravot...'!F33</f>
        <v>0</v>
      </c>
      <c r="BA56" s="96">
        <f>'D1.04.100 - ZTI - Zdravot...'!F34</f>
        <v>0</v>
      </c>
      <c r="BB56" s="96">
        <f>'D1.04.100 - ZTI - Zdravot...'!F35</f>
        <v>0</v>
      </c>
      <c r="BC56" s="96">
        <f>'D1.04.100 - ZTI - Zdravot...'!F36</f>
        <v>0</v>
      </c>
      <c r="BD56" s="98">
        <f>'D1.04.100 - ZTI - Zdravot...'!F37</f>
        <v>0</v>
      </c>
      <c r="BT56" s="99" t="s">
        <v>90</v>
      </c>
      <c r="BV56" s="99" t="s">
        <v>84</v>
      </c>
      <c r="BW56" s="99" t="s">
        <v>95</v>
      </c>
      <c r="BX56" s="99" t="s">
        <v>5</v>
      </c>
      <c r="CL56" s="99" t="s">
        <v>44</v>
      </c>
      <c r="CM56" s="99" t="s">
        <v>92</v>
      </c>
    </row>
    <row r="57" spans="1:91" s="7" customFormat="1" ht="24.75" customHeight="1">
      <c r="A57" s="89" t="s">
        <v>86</v>
      </c>
      <c r="B57" s="90"/>
      <c r="C57" s="91"/>
      <c r="D57" s="353" t="s">
        <v>96</v>
      </c>
      <c r="E57" s="353"/>
      <c r="F57" s="353"/>
      <c r="G57" s="353"/>
      <c r="H57" s="353"/>
      <c r="I57" s="92"/>
      <c r="J57" s="353" t="s">
        <v>97</v>
      </c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4">
        <f>'D1.04.200 - VZT - Vzducho...'!J30</f>
        <v>0</v>
      </c>
      <c r="AH57" s="355"/>
      <c r="AI57" s="355"/>
      <c r="AJ57" s="355"/>
      <c r="AK57" s="355"/>
      <c r="AL57" s="355"/>
      <c r="AM57" s="355"/>
      <c r="AN57" s="354">
        <f t="shared" si="0"/>
        <v>0</v>
      </c>
      <c r="AO57" s="355"/>
      <c r="AP57" s="355"/>
      <c r="AQ57" s="93" t="s">
        <v>89</v>
      </c>
      <c r="AR57" s="94"/>
      <c r="AS57" s="95">
        <v>0</v>
      </c>
      <c r="AT57" s="96">
        <f t="shared" si="1"/>
        <v>0</v>
      </c>
      <c r="AU57" s="97">
        <f>'D1.04.200 - VZT - Vzducho...'!P83</f>
        <v>0</v>
      </c>
      <c r="AV57" s="96">
        <f>'D1.04.200 - VZT - Vzducho...'!J33</f>
        <v>0</v>
      </c>
      <c r="AW57" s="96">
        <f>'D1.04.200 - VZT - Vzducho...'!J34</f>
        <v>0</v>
      </c>
      <c r="AX57" s="96">
        <f>'D1.04.200 - VZT - Vzducho...'!J35</f>
        <v>0</v>
      </c>
      <c r="AY57" s="96">
        <f>'D1.04.200 - VZT - Vzducho...'!J36</f>
        <v>0</v>
      </c>
      <c r="AZ57" s="96">
        <f>'D1.04.200 - VZT - Vzducho...'!F33</f>
        <v>0</v>
      </c>
      <c r="BA57" s="96">
        <f>'D1.04.200 - VZT - Vzducho...'!F34</f>
        <v>0</v>
      </c>
      <c r="BB57" s="96">
        <f>'D1.04.200 - VZT - Vzducho...'!F35</f>
        <v>0</v>
      </c>
      <c r="BC57" s="96">
        <f>'D1.04.200 - VZT - Vzducho...'!F36</f>
        <v>0</v>
      </c>
      <c r="BD57" s="98">
        <f>'D1.04.200 - VZT - Vzducho...'!F37</f>
        <v>0</v>
      </c>
      <c r="BT57" s="99" t="s">
        <v>90</v>
      </c>
      <c r="BV57" s="99" t="s">
        <v>84</v>
      </c>
      <c r="BW57" s="99" t="s">
        <v>98</v>
      </c>
      <c r="BX57" s="99" t="s">
        <v>5</v>
      </c>
      <c r="CL57" s="99" t="s">
        <v>44</v>
      </c>
      <c r="CM57" s="99" t="s">
        <v>92</v>
      </c>
    </row>
    <row r="58" spans="1:91" s="7" customFormat="1" ht="24.75" customHeight="1">
      <c r="A58" s="89" t="s">
        <v>86</v>
      </c>
      <c r="B58" s="90"/>
      <c r="C58" s="91"/>
      <c r="D58" s="353" t="s">
        <v>99</v>
      </c>
      <c r="E58" s="353"/>
      <c r="F58" s="353"/>
      <c r="G58" s="353"/>
      <c r="H58" s="353"/>
      <c r="I58" s="92"/>
      <c r="J58" s="353" t="s">
        <v>100</v>
      </c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4">
        <f>'D1.04.300 - VYT - Vytápění'!J30</f>
        <v>0</v>
      </c>
      <c r="AH58" s="355"/>
      <c r="AI58" s="355"/>
      <c r="AJ58" s="355"/>
      <c r="AK58" s="355"/>
      <c r="AL58" s="355"/>
      <c r="AM58" s="355"/>
      <c r="AN58" s="354">
        <f t="shared" si="0"/>
        <v>0</v>
      </c>
      <c r="AO58" s="355"/>
      <c r="AP58" s="355"/>
      <c r="AQ58" s="93" t="s">
        <v>89</v>
      </c>
      <c r="AR58" s="94"/>
      <c r="AS58" s="95">
        <v>0</v>
      </c>
      <c r="AT58" s="96">
        <f t="shared" si="1"/>
        <v>0</v>
      </c>
      <c r="AU58" s="97">
        <f>'D1.04.300 - VYT - Vytápění'!P87</f>
        <v>0</v>
      </c>
      <c r="AV58" s="96">
        <f>'D1.04.300 - VYT - Vytápění'!J33</f>
        <v>0</v>
      </c>
      <c r="AW58" s="96">
        <f>'D1.04.300 - VYT - Vytápění'!J34</f>
        <v>0</v>
      </c>
      <c r="AX58" s="96">
        <f>'D1.04.300 - VYT - Vytápění'!J35</f>
        <v>0</v>
      </c>
      <c r="AY58" s="96">
        <f>'D1.04.300 - VYT - Vytápění'!J36</f>
        <v>0</v>
      </c>
      <c r="AZ58" s="96">
        <f>'D1.04.300 - VYT - Vytápění'!F33</f>
        <v>0</v>
      </c>
      <c r="BA58" s="96">
        <f>'D1.04.300 - VYT - Vytápění'!F34</f>
        <v>0</v>
      </c>
      <c r="BB58" s="96">
        <f>'D1.04.300 - VYT - Vytápění'!F35</f>
        <v>0</v>
      </c>
      <c r="BC58" s="96">
        <f>'D1.04.300 - VYT - Vytápění'!F36</f>
        <v>0</v>
      </c>
      <c r="BD58" s="98">
        <f>'D1.04.300 - VYT - Vytápění'!F37</f>
        <v>0</v>
      </c>
      <c r="BT58" s="99" t="s">
        <v>90</v>
      </c>
      <c r="BV58" s="99" t="s">
        <v>84</v>
      </c>
      <c r="BW58" s="99" t="s">
        <v>101</v>
      </c>
      <c r="BX58" s="99" t="s">
        <v>5</v>
      </c>
      <c r="CL58" s="99" t="s">
        <v>44</v>
      </c>
      <c r="CM58" s="99" t="s">
        <v>92</v>
      </c>
    </row>
    <row r="59" spans="1:91" s="7" customFormat="1" ht="24.75" customHeight="1">
      <c r="A59" s="89" t="s">
        <v>86</v>
      </c>
      <c r="B59" s="90"/>
      <c r="C59" s="91"/>
      <c r="D59" s="353" t="s">
        <v>102</v>
      </c>
      <c r="E59" s="353"/>
      <c r="F59" s="353"/>
      <c r="G59" s="353"/>
      <c r="H59" s="353"/>
      <c r="I59" s="92"/>
      <c r="J59" s="353" t="s">
        <v>103</v>
      </c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4">
        <f>'D1.04.500 - MaR - Měření ...'!J30</f>
        <v>0</v>
      </c>
      <c r="AH59" s="355"/>
      <c r="AI59" s="355"/>
      <c r="AJ59" s="355"/>
      <c r="AK59" s="355"/>
      <c r="AL59" s="355"/>
      <c r="AM59" s="355"/>
      <c r="AN59" s="354">
        <f t="shared" si="0"/>
        <v>0</v>
      </c>
      <c r="AO59" s="355"/>
      <c r="AP59" s="355"/>
      <c r="AQ59" s="93" t="s">
        <v>89</v>
      </c>
      <c r="AR59" s="94"/>
      <c r="AS59" s="95">
        <v>0</v>
      </c>
      <c r="AT59" s="96">
        <f t="shared" si="1"/>
        <v>0</v>
      </c>
      <c r="AU59" s="97">
        <f>'D1.04.500 - MaR - Měření ...'!P83</f>
        <v>0</v>
      </c>
      <c r="AV59" s="96">
        <f>'D1.04.500 - MaR - Měření ...'!J33</f>
        <v>0</v>
      </c>
      <c r="AW59" s="96">
        <f>'D1.04.500 - MaR - Měření ...'!J34</f>
        <v>0</v>
      </c>
      <c r="AX59" s="96">
        <f>'D1.04.500 - MaR - Měření ...'!J35</f>
        <v>0</v>
      </c>
      <c r="AY59" s="96">
        <f>'D1.04.500 - MaR - Měření ...'!J36</f>
        <v>0</v>
      </c>
      <c r="AZ59" s="96">
        <f>'D1.04.500 - MaR - Měření ...'!F33</f>
        <v>0</v>
      </c>
      <c r="BA59" s="96">
        <f>'D1.04.500 - MaR - Měření ...'!F34</f>
        <v>0</v>
      </c>
      <c r="BB59" s="96">
        <f>'D1.04.500 - MaR - Měření ...'!F35</f>
        <v>0</v>
      </c>
      <c r="BC59" s="96">
        <f>'D1.04.500 - MaR - Měření ...'!F36</f>
        <v>0</v>
      </c>
      <c r="BD59" s="98">
        <f>'D1.04.500 - MaR - Měření ...'!F37</f>
        <v>0</v>
      </c>
      <c r="BT59" s="99" t="s">
        <v>90</v>
      </c>
      <c r="BV59" s="99" t="s">
        <v>84</v>
      </c>
      <c r="BW59" s="99" t="s">
        <v>104</v>
      </c>
      <c r="BX59" s="99" t="s">
        <v>5</v>
      </c>
      <c r="CL59" s="99" t="s">
        <v>44</v>
      </c>
      <c r="CM59" s="99" t="s">
        <v>92</v>
      </c>
    </row>
    <row r="60" spans="1:91" s="7" customFormat="1" ht="24.75" customHeight="1">
      <c r="A60" s="89" t="s">
        <v>86</v>
      </c>
      <c r="B60" s="90"/>
      <c r="C60" s="91"/>
      <c r="D60" s="353" t="s">
        <v>105</v>
      </c>
      <c r="E60" s="353"/>
      <c r="F60" s="353"/>
      <c r="G60" s="353"/>
      <c r="H60" s="353"/>
      <c r="I60" s="92"/>
      <c r="J60" s="353" t="s">
        <v>106</v>
      </c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4">
        <f>'D1.04.700 - ESIL - Silnop...'!J30</f>
        <v>0</v>
      </c>
      <c r="AH60" s="355"/>
      <c r="AI60" s="355"/>
      <c r="AJ60" s="355"/>
      <c r="AK60" s="355"/>
      <c r="AL60" s="355"/>
      <c r="AM60" s="355"/>
      <c r="AN60" s="354">
        <f t="shared" si="0"/>
        <v>0</v>
      </c>
      <c r="AO60" s="355"/>
      <c r="AP60" s="355"/>
      <c r="AQ60" s="93" t="s">
        <v>89</v>
      </c>
      <c r="AR60" s="94"/>
      <c r="AS60" s="95">
        <v>0</v>
      </c>
      <c r="AT60" s="96">
        <f t="shared" si="1"/>
        <v>0</v>
      </c>
      <c r="AU60" s="97">
        <f>'D1.04.700 - ESIL - Silnop...'!P86</f>
        <v>0</v>
      </c>
      <c r="AV60" s="96">
        <f>'D1.04.700 - ESIL - Silnop...'!J33</f>
        <v>0</v>
      </c>
      <c r="AW60" s="96">
        <f>'D1.04.700 - ESIL - Silnop...'!J34</f>
        <v>0</v>
      </c>
      <c r="AX60" s="96">
        <f>'D1.04.700 - ESIL - Silnop...'!J35</f>
        <v>0</v>
      </c>
      <c r="AY60" s="96">
        <f>'D1.04.700 - ESIL - Silnop...'!J36</f>
        <v>0</v>
      </c>
      <c r="AZ60" s="96">
        <f>'D1.04.700 - ESIL - Silnop...'!F33</f>
        <v>0</v>
      </c>
      <c r="BA60" s="96">
        <f>'D1.04.700 - ESIL - Silnop...'!F34</f>
        <v>0</v>
      </c>
      <c r="BB60" s="96">
        <f>'D1.04.700 - ESIL - Silnop...'!F35</f>
        <v>0</v>
      </c>
      <c r="BC60" s="96">
        <f>'D1.04.700 - ESIL - Silnop...'!F36</f>
        <v>0</v>
      </c>
      <c r="BD60" s="98">
        <f>'D1.04.700 - ESIL - Silnop...'!F37</f>
        <v>0</v>
      </c>
      <c r="BT60" s="99" t="s">
        <v>90</v>
      </c>
      <c r="BV60" s="99" t="s">
        <v>84</v>
      </c>
      <c r="BW60" s="99" t="s">
        <v>107</v>
      </c>
      <c r="BX60" s="99" t="s">
        <v>5</v>
      </c>
      <c r="CL60" s="99" t="s">
        <v>44</v>
      </c>
      <c r="CM60" s="99" t="s">
        <v>92</v>
      </c>
    </row>
    <row r="61" spans="1:91" s="7" customFormat="1" ht="24.75" customHeight="1">
      <c r="A61" s="89" t="s">
        <v>86</v>
      </c>
      <c r="B61" s="90"/>
      <c r="C61" s="91"/>
      <c r="D61" s="353" t="s">
        <v>108</v>
      </c>
      <c r="E61" s="353"/>
      <c r="F61" s="353"/>
      <c r="G61" s="353"/>
      <c r="H61" s="353"/>
      <c r="I61" s="92"/>
      <c r="J61" s="353" t="s">
        <v>109</v>
      </c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4">
        <f>'D1.04.800 - ESLB - Slabop...'!J30</f>
        <v>0</v>
      </c>
      <c r="AH61" s="355"/>
      <c r="AI61" s="355"/>
      <c r="AJ61" s="355"/>
      <c r="AK61" s="355"/>
      <c r="AL61" s="355"/>
      <c r="AM61" s="355"/>
      <c r="AN61" s="354">
        <f t="shared" si="0"/>
        <v>0</v>
      </c>
      <c r="AO61" s="355"/>
      <c r="AP61" s="355"/>
      <c r="AQ61" s="93" t="s">
        <v>89</v>
      </c>
      <c r="AR61" s="94"/>
      <c r="AS61" s="95">
        <v>0</v>
      </c>
      <c r="AT61" s="96">
        <f t="shared" si="1"/>
        <v>0</v>
      </c>
      <c r="AU61" s="97">
        <f>'D1.04.800 - ESLB - Slabop...'!P82</f>
        <v>0</v>
      </c>
      <c r="AV61" s="96">
        <f>'D1.04.800 - ESLB - Slabop...'!J33</f>
        <v>0</v>
      </c>
      <c r="AW61" s="96">
        <f>'D1.04.800 - ESLB - Slabop...'!J34</f>
        <v>0</v>
      </c>
      <c r="AX61" s="96">
        <f>'D1.04.800 - ESLB - Slabop...'!J35</f>
        <v>0</v>
      </c>
      <c r="AY61" s="96">
        <f>'D1.04.800 - ESLB - Slabop...'!J36</f>
        <v>0</v>
      </c>
      <c r="AZ61" s="96">
        <f>'D1.04.800 - ESLB - Slabop...'!F33</f>
        <v>0</v>
      </c>
      <c r="BA61" s="96">
        <f>'D1.04.800 - ESLB - Slabop...'!F34</f>
        <v>0</v>
      </c>
      <c r="BB61" s="96">
        <f>'D1.04.800 - ESLB - Slabop...'!F35</f>
        <v>0</v>
      </c>
      <c r="BC61" s="96">
        <f>'D1.04.800 - ESLB - Slabop...'!F36</f>
        <v>0</v>
      </c>
      <c r="BD61" s="98">
        <f>'D1.04.800 - ESLB - Slabop...'!F37</f>
        <v>0</v>
      </c>
      <c r="BT61" s="99" t="s">
        <v>90</v>
      </c>
      <c r="BV61" s="99" t="s">
        <v>84</v>
      </c>
      <c r="BW61" s="99" t="s">
        <v>110</v>
      </c>
      <c r="BX61" s="99" t="s">
        <v>5</v>
      </c>
      <c r="CL61" s="99" t="s">
        <v>44</v>
      </c>
      <c r="CM61" s="99" t="s">
        <v>92</v>
      </c>
    </row>
    <row r="62" spans="1:91" s="7" customFormat="1" ht="16.5" customHeight="1">
      <c r="A62" s="89" t="s">
        <v>86</v>
      </c>
      <c r="B62" s="90"/>
      <c r="C62" s="91"/>
      <c r="D62" s="353" t="s">
        <v>111</v>
      </c>
      <c r="E62" s="353"/>
      <c r="F62" s="353"/>
      <c r="G62" s="353"/>
      <c r="H62" s="353"/>
      <c r="I62" s="92"/>
      <c r="J62" s="353" t="s">
        <v>112</v>
      </c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4">
        <f>'VORN - Vedlejší a ostatní...'!J30</f>
        <v>0</v>
      </c>
      <c r="AH62" s="355"/>
      <c r="AI62" s="355"/>
      <c r="AJ62" s="355"/>
      <c r="AK62" s="355"/>
      <c r="AL62" s="355"/>
      <c r="AM62" s="355"/>
      <c r="AN62" s="354">
        <f t="shared" si="0"/>
        <v>0</v>
      </c>
      <c r="AO62" s="355"/>
      <c r="AP62" s="355"/>
      <c r="AQ62" s="93" t="s">
        <v>89</v>
      </c>
      <c r="AR62" s="94"/>
      <c r="AS62" s="100">
        <v>0</v>
      </c>
      <c r="AT62" s="101">
        <f t="shared" si="1"/>
        <v>0</v>
      </c>
      <c r="AU62" s="102">
        <f>'VORN - Vedlejší a ostatní...'!P85</f>
        <v>0</v>
      </c>
      <c r="AV62" s="101">
        <f>'VORN - Vedlejší a ostatní...'!J33</f>
        <v>0</v>
      </c>
      <c r="AW62" s="101">
        <f>'VORN - Vedlejší a ostatní...'!J34</f>
        <v>0</v>
      </c>
      <c r="AX62" s="101">
        <f>'VORN - Vedlejší a ostatní...'!J35</f>
        <v>0</v>
      </c>
      <c r="AY62" s="101">
        <f>'VORN - Vedlejší a ostatní...'!J36</f>
        <v>0</v>
      </c>
      <c r="AZ62" s="101">
        <f>'VORN - Vedlejší a ostatní...'!F33</f>
        <v>0</v>
      </c>
      <c r="BA62" s="101">
        <f>'VORN - Vedlejší a ostatní...'!F34</f>
        <v>0</v>
      </c>
      <c r="BB62" s="101">
        <f>'VORN - Vedlejší a ostatní...'!F35</f>
        <v>0</v>
      </c>
      <c r="BC62" s="101">
        <f>'VORN - Vedlejší a ostatní...'!F36</f>
        <v>0</v>
      </c>
      <c r="BD62" s="103">
        <f>'VORN - Vedlejší a ostatní...'!F37</f>
        <v>0</v>
      </c>
      <c r="BT62" s="99" t="s">
        <v>90</v>
      </c>
      <c r="BV62" s="99" t="s">
        <v>84</v>
      </c>
      <c r="BW62" s="99" t="s">
        <v>113</v>
      </c>
      <c r="BX62" s="99" t="s">
        <v>5</v>
      </c>
      <c r="CL62" s="99" t="s">
        <v>44</v>
      </c>
      <c r="CM62" s="99" t="s">
        <v>92</v>
      </c>
    </row>
    <row r="63" spans="1:91" s="2" customFormat="1" ht="30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42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91" s="2" customFormat="1" ht="6.95" customHeight="1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42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</sheetData>
  <sheetProtection algorithmName="SHA-512" hashValue="CwSPhJkiByeuYy/2MCvImVGnSwEEVv4jsYH/uDVSYqZIqdyUqBXVzPmwbU5IcY/gpTmP2lB6mKP0IY8BJA1eBQ==" saltValue="RW031lEspVkTMPC7j38nVm2+DVzQv+kigUWQa6uGIZ86LpCOQBUkR0vA9ZK47IGTRUE69HXj1ojR3ptXupDF2w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J45"/>
    <mergeCell ref="AM47:AN47"/>
    <mergeCell ref="AM49:AP49"/>
    <mergeCell ref="AS49:AT51"/>
    <mergeCell ref="AM50:AP50"/>
  </mergeCells>
  <hyperlinks>
    <hyperlink ref="A55" location="'D1.01.100 - ARS - Archite...'!C2" display="/" xr:uid="{00000000-0004-0000-0000-000000000000}"/>
    <hyperlink ref="A56" location="'D1.04.100 - ZTI - Zdravot...'!C2" display="/" xr:uid="{00000000-0004-0000-0000-000001000000}"/>
    <hyperlink ref="A57" location="'D1.04.200 - VZT - Vzducho...'!C2" display="/" xr:uid="{00000000-0004-0000-0000-000002000000}"/>
    <hyperlink ref="A58" location="'D1.04.300 - VYT - Vytápění'!C2" display="/" xr:uid="{00000000-0004-0000-0000-000003000000}"/>
    <hyperlink ref="A59" location="'D1.04.500 - MaR - Měření ...'!C2" display="/" xr:uid="{00000000-0004-0000-0000-000004000000}"/>
    <hyperlink ref="A60" location="'D1.04.700 - ESIL - Silnop...'!C2" display="/" xr:uid="{00000000-0004-0000-0000-000005000000}"/>
    <hyperlink ref="A61" location="'D1.04.800 - ESLB - Slabop...'!C2" display="/" xr:uid="{00000000-0004-0000-0000-000006000000}"/>
    <hyperlink ref="A62" location="'VORN - Vedlejší a ostatní...'!C2" display="/" xr:uid="{00000000-0004-0000-0000-000007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8"/>
  <sheetViews>
    <sheetView showGridLines="0" zoomScale="110" zoomScaleNormal="110" workbookViewId="0">
      <selection activeCell="J60" sqref="J60:AF60"/>
    </sheetView>
  </sheetViews>
  <sheetFormatPr defaultRowHeight="16.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>
      <c r="B3" s="261"/>
      <c r="C3" s="389" t="s">
        <v>1939</v>
      </c>
      <c r="D3" s="389"/>
      <c r="E3" s="389"/>
      <c r="F3" s="389"/>
      <c r="G3" s="389"/>
      <c r="H3" s="389"/>
      <c r="I3" s="389"/>
      <c r="J3" s="389"/>
      <c r="K3" s="262"/>
    </row>
    <row r="4" spans="2:11" s="1" customFormat="1" ht="25.5" customHeight="1">
      <c r="B4" s="263"/>
      <c r="C4" s="394" t="s">
        <v>1940</v>
      </c>
      <c r="D4" s="394"/>
      <c r="E4" s="394"/>
      <c r="F4" s="394"/>
      <c r="G4" s="394"/>
      <c r="H4" s="394"/>
      <c r="I4" s="394"/>
      <c r="J4" s="394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393" t="s">
        <v>1941</v>
      </c>
      <c r="D6" s="393"/>
      <c r="E6" s="393"/>
      <c r="F6" s="393"/>
      <c r="G6" s="393"/>
      <c r="H6" s="393"/>
      <c r="I6" s="393"/>
      <c r="J6" s="393"/>
      <c r="K6" s="264"/>
    </row>
    <row r="7" spans="2:11" s="1" customFormat="1" ht="15" customHeight="1">
      <c r="B7" s="267"/>
      <c r="C7" s="393" t="s">
        <v>1942</v>
      </c>
      <c r="D7" s="393"/>
      <c r="E7" s="393"/>
      <c r="F7" s="393"/>
      <c r="G7" s="393"/>
      <c r="H7" s="393"/>
      <c r="I7" s="393"/>
      <c r="J7" s="393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393" t="s">
        <v>1943</v>
      </c>
      <c r="D9" s="393"/>
      <c r="E9" s="393"/>
      <c r="F9" s="393"/>
      <c r="G9" s="393"/>
      <c r="H9" s="393"/>
      <c r="I9" s="393"/>
      <c r="J9" s="393"/>
      <c r="K9" s="264"/>
    </row>
    <row r="10" spans="2:11" s="1" customFormat="1" ht="15" customHeight="1">
      <c r="B10" s="267"/>
      <c r="C10" s="266"/>
      <c r="D10" s="393" t="s">
        <v>1944</v>
      </c>
      <c r="E10" s="393"/>
      <c r="F10" s="393"/>
      <c r="G10" s="393"/>
      <c r="H10" s="393"/>
      <c r="I10" s="393"/>
      <c r="J10" s="393"/>
      <c r="K10" s="264"/>
    </row>
    <row r="11" spans="2:11" s="1" customFormat="1" ht="15" customHeight="1">
      <c r="B11" s="267"/>
      <c r="C11" s="268"/>
      <c r="D11" s="393" t="s">
        <v>1945</v>
      </c>
      <c r="E11" s="393"/>
      <c r="F11" s="393"/>
      <c r="G11" s="393"/>
      <c r="H11" s="393"/>
      <c r="I11" s="393"/>
      <c r="J11" s="393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1946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393" t="s">
        <v>1947</v>
      </c>
      <c r="E15" s="393"/>
      <c r="F15" s="393"/>
      <c r="G15" s="393"/>
      <c r="H15" s="393"/>
      <c r="I15" s="393"/>
      <c r="J15" s="393"/>
      <c r="K15" s="264"/>
    </row>
    <row r="16" spans="2:11" s="1" customFormat="1" ht="15" customHeight="1">
      <c r="B16" s="267"/>
      <c r="C16" s="268"/>
      <c r="D16" s="393" t="s">
        <v>1948</v>
      </c>
      <c r="E16" s="393"/>
      <c r="F16" s="393"/>
      <c r="G16" s="393"/>
      <c r="H16" s="393"/>
      <c r="I16" s="393"/>
      <c r="J16" s="393"/>
      <c r="K16" s="264"/>
    </row>
    <row r="17" spans="2:11" s="1" customFormat="1" ht="15" customHeight="1">
      <c r="B17" s="267"/>
      <c r="C17" s="268"/>
      <c r="D17" s="393" t="s">
        <v>1949</v>
      </c>
      <c r="E17" s="393"/>
      <c r="F17" s="393"/>
      <c r="G17" s="393"/>
      <c r="H17" s="393"/>
      <c r="I17" s="393"/>
      <c r="J17" s="393"/>
      <c r="K17" s="264"/>
    </row>
    <row r="18" spans="2:11" s="1" customFormat="1" ht="15" customHeight="1">
      <c r="B18" s="267"/>
      <c r="C18" s="268"/>
      <c r="D18" s="268"/>
      <c r="E18" s="270" t="s">
        <v>89</v>
      </c>
      <c r="F18" s="393" t="s">
        <v>1950</v>
      </c>
      <c r="G18" s="393"/>
      <c r="H18" s="393"/>
      <c r="I18" s="393"/>
      <c r="J18" s="393"/>
      <c r="K18" s="264"/>
    </row>
    <row r="19" spans="2:11" s="1" customFormat="1" ht="15" customHeight="1">
      <c r="B19" s="267"/>
      <c r="C19" s="268"/>
      <c r="D19" s="268"/>
      <c r="E19" s="270" t="s">
        <v>1951</v>
      </c>
      <c r="F19" s="393" t="s">
        <v>1952</v>
      </c>
      <c r="G19" s="393"/>
      <c r="H19" s="393"/>
      <c r="I19" s="393"/>
      <c r="J19" s="393"/>
      <c r="K19" s="264"/>
    </row>
    <row r="20" spans="2:11" s="1" customFormat="1" ht="15" customHeight="1">
      <c r="B20" s="267"/>
      <c r="C20" s="268"/>
      <c r="D20" s="268"/>
      <c r="E20" s="270" t="s">
        <v>1953</v>
      </c>
      <c r="F20" s="393" t="s">
        <v>1954</v>
      </c>
      <c r="G20" s="393"/>
      <c r="H20" s="393"/>
      <c r="I20" s="393"/>
      <c r="J20" s="393"/>
      <c r="K20" s="264"/>
    </row>
    <row r="21" spans="2:11" s="1" customFormat="1" ht="15" customHeight="1">
      <c r="B21" s="267"/>
      <c r="C21" s="268"/>
      <c r="D21" s="268"/>
      <c r="E21" s="270" t="s">
        <v>1955</v>
      </c>
      <c r="F21" s="393" t="s">
        <v>1956</v>
      </c>
      <c r="G21" s="393"/>
      <c r="H21" s="393"/>
      <c r="I21" s="393"/>
      <c r="J21" s="393"/>
      <c r="K21" s="264"/>
    </row>
    <row r="22" spans="2:11" s="1" customFormat="1" ht="15" customHeight="1">
      <c r="B22" s="267"/>
      <c r="C22" s="268"/>
      <c r="D22" s="268"/>
      <c r="E22" s="270" t="s">
        <v>989</v>
      </c>
      <c r="F22" s="393" t="s">
        <v>1957</v>
      </c>
      <c r="G22" s="393"/>
      <c r="H22" s="393"/>
      <c r="I22" s="393"/>
      <c r="J22" s="393"/>
      <c r="K22" s="264"/>
    </row>
    <row r="23" spans="2:11" s="1" customFormat="1" ht="15" customHeight="1">
      <c r="B23" s="267"/>
      <c r="C23" s="268"/>
      <c r="D23" s="268"/>
      <c r="E23" s="270" t="s">
        <v>1958</v>
      </c>
      <c r="F23" s="393" t="s">
        <v>1959</v>
      </c>
      <c r="G23" s="393"/>
      <c r="H23" s="393"/>
      <c r="I23" s="393"/>
      <c r="J23" s="393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393" t="s">
        <v>1960</v>
      </c>
      <c r="D25" s="393"/>
      <c r="E25" s="393"/>
      <c r="F25" s="393"/>
      <c r="G25" s="393"/>
      <c r="H25" s="393"/>
      <c r="I25" s="393"/>
      <c r="J25" s="393"/>
      <c r="K25" s="264"/>
    </row>
    <row r="26" spans="2:11" s="1" customFormat="1" ht="15" customHeight="1">
      <c r="B26" s="267"/>
      <c r="C26" s="393" t="s">
        <v>1961</v>
      </c>
      <c r="D26" s="393"/>
      <c r="E26" s="393"/>
      <c r="F26" s="393"/>
      <c r="G26" s="393"/>
      <c r="H26" s="393"/>
      <c r="I26" s="393"/>
      <c r="J26" s="393"/>
      <c r="K26" s="264"/>
    </row>
    <row r="27" spans="2:11" s="1" customFormat="1" ht="15" customHeight="1">
      <c r="B27" s="267"/>
      <c r="C27" s="266"/>
      <c r="D27" s="393" t="s">
        <v>1962</v>
      </c>
      <c r="E27" s="393"/>
      <c r="F27" s="393"/>
      <c r="G27" s="393"/>
      <c r="H27" s="393"/>
      <c r="I27" s="393"/>
      <c r="J27" s="393"/>
      <c r="K27" s="264"/>
    </row>
    <row r="28" spans="2:11" s="1" customFormat="1" ht="15" customHeight="1">
      <c r="B28" s="267"/>
      <c r="C28" s="268"/>
      <c r="D28" s="393" t="s">
        <v>1963</v>
      </c>
      <c r="E28" s="393"/>
      <c r="F28" s="393"/>
      <c r="G28" s="393"/>
      <c r="H28" s="393"/>
      <c r="I28" s="393"/>
      <c r="J28" s="393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393" t="s">
        <v>1964</v>
      </c>
      <c r="E30" s="393"/>
      <c r="F30" s="393"/>
      <c r="G30" s="393"/>
      <c r="H30" s="393"/>
      <c r="I30" s="393"/>
      <c r="J30" s="393"/>
      <c r="K30" s="264"/>
    </row>
    <row r="31" spans="2:11" s="1" customFormat="1" ht="15" customHeight="1">
      <c r="B31" s="267"/>
      <c r="C31" s="268"/>
      <c r="D31" s="393" t="s">
        <v>1965</v>
      </c>
      <c r="E31" s="393"/>
      <c r="F31" s="393"/>
      <c r="G31" s="393"/>
      <c r="H31" s="393"/>
      <c r="I31" s="393"/>
      <c r="J31" s="393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393" t="s">
        <v>1966</v>
      </c>
      <c r="E33" s="393"/>
      <c r="F33" s="393"/>
      <c r="G33" s="393"/>
      <c r="H33" s="393"/>
      <c r="I33" s="393"/>
      <c r="J33" s="393"/>
      <c r="K33" s="264"/>
    </row>
    <row r="34" spans="2:11" s="1" customFormat="1" ht="15" customHeight="1">
      <c r="B34" s="267"/>
      <c r="C34" s="268"/>
      <c r="D34" s="393" t="s">
        <v>1967</v>
      </c>
      <c r="E34" s="393"/>
      <c r="F34" s="393"/>
      <c r="G34" s="393"/>
      <c r="H34" s="393"/>
      <c r="I34" s="393"/>
      <c r="J34" s="393"/>
      <c r="K34" s="264"/>
    </row>
    <row r="35" spans="2:11" s="1" customFormat="1" ht="15" customHeight="1">
      <c r="B35" s="267"/>
      <c r="C35" s="268"/>
      <c r="D35" s="393" t="s">
        <v>1968</v>
      </c>
      <c r="E35" s="393"/>
      <c r="F35" s="393"/>
      <c r="G35" s="393"/>
      <c r="H35" s="393"/>
      <c r="I35" s="393"/>
      <c r="J35" s="393"/>
      <c r="K35" s="264"/>
    </row>
    <row r="36" spans="2:11" s="1" customFormat="1" ht="15" customHeight="1">
      <c r="B36" s="267"/>
      <c r="C36" s="268"/>
      <c r="D36" s="266"/>
      <c r="E36" s="269" t="s">
        <v>146</v>
      </c>
      <c r="F36" s="266"/>
      <c r="G36" s="393" t="s">
        <v>1969</v>
      </c>
      <c r="H36" s="393"/>
      <c r="I36" s="393"/>
      <c r="J36" s="393"/>
      <c r="K36" s="264"/>
    </row>
    <row r="37" spans="2:11" s="1" customFormat="1" ht="30.75" customHeight="1">
      <c r="B37" s="267"/>
      <c r="C37" s="268"/>
      <c r="D37" s="266"/>
      <c r="E37" s="269" t="s">
        <v>1970</v>
      </c>
      <c r="F37" s="266"/>
      <c r="G37" s="393" t="s">
        <v>1971</v>
      </c>
      <c r="H37" s="393"/>
      <c r="I37" s="393"/>
      <c r="J37" s="393"/>
      <c r="K37" s="264"/>
    </row>
    <row r="38" spans="2:11" s="1" customFormat="1" ht="15" customHeight="1">
      <c r="B38" s="267"/>
      <c r="C38" s="268"/>
      <c r="D38" s="266"/>
      <c r="E38" s="269" t="s">
        <v>63</v>
      </c>
      <c r="F38" s="266"/>
      <c r="G38" s="393" t="s">
        <v>1972</v>
      </c>
      <c r="H38" s="393"/>
      <c r="I38" s="393"/>
      <c r="J38" s="393"/>
      <c r="K38" s="264"/>
    </row>
    <row r="39" spans="2:11" s="1" customFormat="1" ht="15" customHeight="1">
      <c r="B39" s="267"/>
      <c r="C39" s="268"/>
      <c r="D39" s="266"/>
      <c r="E39" s="269" t="s">
        <v>64</v>
      </c>
      <c r="F39" s="266"/>
      <c r="G39" s="393" t="s">
        <v>1973</v>
      </c>
      <c r="H39" s="393"/>
      <c r="I39" s="393"/>
      <c r="J39" s="393"/>
      <c r="K39" s="264"/>
    </row>
    <row r="40" spans="2:11" s="1" customFormat="1" ht="15" customHeight="1">
      <c r="B40" s="267"/>
      <c r="C40" s="268"/>
      <c r="D40" s="266"/>
      <c r="E40" s="269" t="s">
        <v>147</v>
      </c>
      <c r="F40" s="266"/>
      <c r="G40" s="393" t="s">
        <v>1974</v>
      </c>
      <c r="H40" s="393"/>
      <c r="I40" s="393"/>
      <c r="J40" s="393"/>
      <c r="K40" s="264"/>
    </row>
    <row r="41" spans="2:11" s="1" customFormat="1" ht="15" customHeight="1">
      <c r="B41" s="267"/>
      <c r="C41" s="268"/>
      <c r="D41" s="266"/>
      <c r="E41" s="269" t="s">
        <v>148</v>
      </c>
      <c r="F41" s="266"/>
      <c r="G41" s="393" t="s">
        <v>1975</v>
      </c>
      <c r="H41" s="393"/>
      <c r="I41" s="393"/>
      <c r="J41" s="393"/>
      <c r="K41" s="264"/>
    </row>
    <row r="42" spans="2:11" s="1" customFormat="1" ht="15" customHeight="1">
      <c r="B42" s="267"/>
      <c r="C42" s="268"/>
      <c r="D42" s="266"/>
      <c r="E42" s="269" t="s">
        <v>1976</v>
      </c>
      <c r="F42" s="266"/>
      <c r="G42" s="393" t="s">
        <v>1977</v>
      </c>
      <c r="H42" s="393"/>
      <c r="I42" s="393"/>
      <c r="J42" s="393"/>
      <c r="K42" s="264"/>
    </row>
    <row r="43" spans="2:11" s="1" customFormat="1" ht="15" customHeight="1">
      <c r="B43" s="267"/>
      <c r="C43" s="268"/>
      <c r="D43" s="266"/>
      <c r="E43" s="269"/>
      <c r="F43" s="266"/>
      <c r="G43" s="393" t="s">
        <v>1978</v>
      </c>
      <c r="H43" s="393"/>
      <c r="I43" s="393"/>
      <c r="J43" s="393"/>
      <c r="K43" s="264"/>
    </row>
    <row r="44" spans="2:11" s="1" customFormat="1" ht="15" customHeight="1">
      <c r="B44" s="267"/>
      <c r="C44" s="268"/>
      <c r="D44" s="266"/>
      <c r="E44" s="269" t="s">
        <v>1979</v>
      </c>
      <c r="F44" s="266"/>
      <c r="G44" s="393" t="s">
        <v>1980</v>
      </c>
      <c r="H44" s="393"/>
      <c r="I44" s="393"/>
      <c r="J44" s="393"/>
      <c r="K44" s="264"/>
    </row>
    <row r="45" spans="2:11" s="1" customFormat="1" ht="15" customHeight="1">
      <c r="B45" s="267"/>
      <c r="C45" s="268"/>
      <c r="D45" s="266"/>
      <c r="E45" s="269" t="s">
        <v>150</v>
      </c>
      <c r="F45" s="266"/>
      <c r="G45" s="393" t="s">
        <v>1981</v>
      </c>
      <c r="H45" s="393"/>
      <c r="I45" s="393"/>
      <c r="J45" s="393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393" t="s">
        <v>1982</v>
      </c>
      <c r="E47" s="393"/>
      <c r="F47" s="393"/>
      <c r="G47" s="393"/>
      <c r="H47" s="393"/>
      <c r="I47" s="393"/>
      <c r="J47" s="393"/>
      <c r="K47" s="264"/>
    </row>
    <row r="48" spans="2:11" s="1" customFormat="1" ht="15" customHeight="1">
      <c r="B48" s="267"/>
      <c r="C48" s="268"/>
      <c r="D48" s="268"/>
      <c r="E48" s="393" t="s">
        <v>1983</v>
      </c>
      <c r="F48" s="393"/>
      <c r="G48" s="393"/>
      <c r="H48" s="393"/>
      <c r="I48" s="393"/>
      <c r="J48" s="393"/>
      <c r="K48" s="264"/>
    </row>
    <row r="49" spans="2:11" s="1" customFormat="1" ht="15" customHeight="1">
      <c r="B49" s="267"/>
      <c r="C49" s="268"/>
      <c r="D49" s="268"/>
      <c r="E49" s="393" t="s">
        <v>1984</v>
      </c>
      <c r="F49" s="393"/>
      <c r="G49" s="393"/>
      <c r="H49" s="393"/>
      <c r="I49" s="393"/>
      <c r="J49" s="393"/>
      <c r="K49" s="264"/>
    </row>
    <row r="50" spans="2:11" s="1" customFormat="1" ht="15" customHeight="1">
      <c r="B50" s="267"/>
      <c r="C50" s="268"/>
      <c r="D50" s="268"/>
      <c r="E50" s="393" t="s">
        <v>1985</v>
      </c>
      <c r="F50" s="393"/>
      <c r="G50" s="393"/>
      <c r="H50" s="393"/>
      <c r="I50" s="393"/>
      <c r="J50" s="393"/>
      <c r="K50" s="264"/>
    </row>
    <row r="51" spans="2:11" s="1" customFormat="1" ht="15" customHeight="1">
      <c r="B51" s="267"/>
      <c r="C51" s="268"/>
      <c r="D51" s="393" t="s">
        <v>1986</v>
      </c>
      <c r="E51" s="393"/>
      <c r="F51" s="393"/>
      <c r="G51" s="393"/>
      <c r="H51" s="393"/>
      <c r="I51" s="393"/>
      <c r="J51" s="393"/>
      <c r="K51" s="264"/>
    </row>
    <row r="52" spans="2:11" s="1" customFormat="1" ht="25.5" customHeight="1">
      <c r="B52" s="263"/>
      <c r="C52" s="394" t="s">
        <v>1987</v>
      </c>
      <c r="D52" s="394"/>
      <c r="E52" s="394"/>
      <c r="F52" s="394"/>
      <c r="G52" s="394"/>
      <c r="H52" s="394"/>
      <c r="I52" s="394"/>
      <c r="J52" s="394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393" t="s">
        <v>1988</v>
      </c>
      <c r="D54" s="393"/>
      <c r="E54" s="393"/>
      <c r="F54" s="393"/>
      <c r="G54" s="393"/>
      <c r="H54" s="393"/>
      <c r="I54" s="393"/>
      <c r="J54" s="393"/>
      <c r="K54" s="264"/>
    </row>
    <row r="55" spans="2:11" s="1" customFormat="1" ht="15" customHeight="1">
      <c r="B55" s="263"/>
      <c r="C55" s="393" t="s">
        <v>1989</v>
      </c>
      <c r="D55" s="393"/>
      <c r="E55" s="393"/>
      <c r="F55" s="393"/>
      <c r="G55" s="393"/>
      <c r="H55" s="393"/>
      <c r="I55" s="393"/>
      <c r="J55" s="393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393" t="s">
        <v>1990</v>
      </c>
      <c r="D57" s="393"/>
      <c r="E57" s="393"/>
      <c r="F57" s="393"/>
      <c r="G57" s="393"/>
      <c r="H57" s="393"/>
      <c r="I57" s="393"/>
      <c r="J57" s="393"/>
      <c r="K57" s="264"/>
    </row>
    <row r="58" spans="2:11" s="1" customFormat="1" ht="15" customHeight="1">
      <c r="B58" s="263"/>
      <c r="C58" s="268"/>
      <c r="D58" s="393" t="s">
        <v>1991</v>
      </c>
      <c r="E58" s="393"/>
      <c r="F58" s="393"/>
      <c r="G58" s="393"/>
      <c r="H58" s="393"/>
      <c r="I58" s="393"/>
      <c r="J58" s="393"/>
      <c r="K58" s="264"/>
    </row>
    <row r="59" spans="2:11" s="1" customFormat="1" ht="15" customHeight="1">
      <c r="B59" s="263"/>
      <c r="C59" s="268"/>
      <c r="D59" s="393" t="s">
        <v>1992</v>
      </c>
      <c r="E59" s="393"/>
      <c r="F59" s="393"/>
      <c r="G59" s="393"/>
      <c r="H59" s="393"/>
      <c r="I59" s="393"/>
      <c r="J59" s="393"/>
      <c r="K59" s="264"/>
    </row>
    <row r="60" spans="2:11" s="1" customFormat="1" ht="15" customHeight="1">
      <c r="B60" s="263"/>
      <c r="C60" s="268"/>
      <c r="D60" s="393" t="s">
        <v>1993</v>
      </c>
      <c r="E60" s="393"/>
      <c r="F60" s="393"/>
      <c r="G60" s="393"/>
      <c r="H60" s="393"/>
      <c r="I60" s="393"/>
      <c r="J60" s="393"/>
      <c r="K60" s="264"/>
    </row>
    <row r="61" spans="2:11" s="1" customFormat="1" ht="15" customHeight="1">
      <c r="B61" s="263"/>
      <c r="C61" s="268"/>
      <c r="D61" s="393" t="s">
        <v>1994</v>
      </c>
      <c r="E61" s="393"/>
      <c r="F61" s="393"/>
      <c r="G61" s="393"/>
      <c r="H61" s="393"/>
      <c r="I61" s="393"/>
      <c r="J61" s="393"/>
      <c r="K61" s="264"/>
    </row>
    <row r="62" spans="2:11" s="1" customFormat="1" ht="15" customHeight="1">
      <c r="B62" s="263"/>
      <c r="C62" s="268"/>
      <c r="D62" s="395" t="s">
        <v>1995</v>
      </c>
      <c r="E62" s="395"/>
      <c r="F62" s="395"/>
      <c r="G62" s="395"/>
      <c r="H62" s="395"/>
      <c r="I62" s="395"/>
      <c r="J62" s="395"/>
      <c r="K62" s="264"/>
    </row>
    <row r="63" spans="2:11" s="1" customFormat="1" ht="15" customHeight="1">
      <c r="B63" s="263"/>
      <c r="C63" s="268"/>
      <c r="D63" s="393" t="s">
        <v>1996</v>
      </c>
      <c r="E63" s="393"/>
      <c r="F63" s="393"/>
      <c r="G63" s="393"/>
      <c r="H63" s="393"/>
      <c r="I63" s="393"/>
      <c r="J63" s="393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393" t="s">
        <v>1997</v>
      </c>
      <c r="E65" s="393"/>
      <c r="F65" s="393"/>
      <c r="G65" s="393"/>
      <c r="H65" s="393"/>
      <c r="I65" s="393"/>
      <c r="J65" s="393"/>
      <c r="K65" s="264"/>
    </row>
    <row r="66" spans="2:11" s="1" customFormat="1" ht="15" customHeight="1">
      <c r="B66" s="263"/>
      <c r="C66" s="268"/>
      <c r="D66" s="395" t="s">
        <v>1998</v>
      </c>
      <c r="E66" s="395"/>
      <c r="F66" s="395"/>
      <c r="G66" s="395"/>
      <c r="H66" s="395"/>
      <c r="I66" s="395"/>
      <c r="J66" s="395"/>
      <c r="K66" s="264"/>
    </row>
    <row r="67" spans="2:11" s="1" customFormat="1" ht="15" customHeight="1">
      <c r="B67" s="263"/>
      <c r="C67" s="268"/>
      <c r="D67" s="393" t="s">
        <v>1999</v>
      </c>
      <c r="E67" s="393"/>
      <c r="F67" s="393"/>
      <c r="G67" s="393"/>
      <c r="H67" s="393"/>
      <c r="I67" s="393"/>
      <c r="J67" s="393"/>
      <c r="K67" s="264"/>
    </row>
    <row r="68" spans="2:11" s="1" customFormat="1" ht="15" customHeight="1">
      <c r="B68" s="263"/>
      <c r="C68" s="268"/>
      <c r="D68" s="393" t="s">
        <v>2000</v>
      </c>
      <c r="E68" s="393"/>
      <c r="F68" s="393"/>
      <c r="G68" s="393"/>
      <c r="H68" s="393"/>
      <c r="I68" s="393"/>
      <c r="J68" s="393"/>
      <c r="K68" s="264"/>
    </row>
    <row r="69" spans="2:11" s="1" customFormat="1" ht="15" customHeight="1">
      <c r="B69" s="263"/>
      <c r="C69" s="268"/>
      <c r="D69" s="393" t="s">
        <v>2001</v>
      </c>
      <c r="E69" s="393"/>
      <c r="F69" s="393"/>
      <c r="G69" s="393"/>
      <c r="H69" s="393"/>
      <c r="I69" s="393"/>
      <c r="J69" s="393"/>
      <c r="K69" s="264"/>
    </row>
    <row r="70" spans="2:11" s="1" customFormat="1" ht="15" customHeight="1">
      <c r="B70" s="263"/>
      <c r="C70" s="268"/>
      <c r="D70" s="393" t="s">
        <v>2002</v>
      </c>
      <c r="E70" s="393"/>
      <c r="F70" s="393"/>
      <c r="G70" s="393"/>
      <c r="H70" s="393"/>
      <c r="I70" s="393"/>
      <c r="J70" s="393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388" t="s">
        <v>2003</v>
      </c>
      <c r="D75" s="388"/>
      <c r="E75" s="388"/>
      <c r="F75" s="388"/>
      <c r="G75" s="388"/>
      <c r="H75" s="388"/>
      <c r="I75" s="388"/>
      <c r="J75" s="388"/>
      <c r="K75" s="281"/>
    </row>
    <row r="76" spans="2:11" s="1" customFormat="1" ht="17.25" customHeight="1">
      <c r="B76" s="280"/>
      <c r="C76" s="282" t="s">
        <v>2004</v>
      </c>
      <c r="D76" s="282"/>
      <c r="E76" s="282"/>
      <c r="F76" s="282" t="s">
        <v>2005</v>
      </c>
      <c r="G76" s="283"/>
      <c r="H76" s="282" t="s">
        <v>64</v>
      </c>
      <c r="I76" s="282" t="s">
        <v>67</v>
      </c>
      <c r="J76" s="282" t="s">
        <v>2006</v>
      </c>
      <c r="K76" s="281"/>
    </row>
    <row r="77" spans="2:11" s="1" customFormat="1" ht="17.25" customHeight="1">
      <c r="B77" s="280"/>
      <c r="C77" s="284" t="s">
        <v>2007</v>
      </c>
      <c r="D77" s="284"/>
      <c r="E77" s="284"/>
      <c r="F77" s="285" t="s">
        <v>2008</v>
      </c>
      <c r="G77" s="286"/>
      <c r="H77" s="284"/>
      <c r="I77" s="284"/>
      <c r="J77" s="284" t="s">
        <v>2009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63</v>
      </c>
      <c r="D79" s="289"/>
      <c r="E79" s="289"/>
      <c r="F79" s="290" t="s">
        <v>2010</v>
      </c>
      <c r="G79" s="291"/>
      <c r="H79" s="269" t="s">
        <v>2011</v>
      </c>
      <c r="I79" s="269" t="s">
        <v>2012</v>
      </c>
      <c r="J79" s="269">
        <v>20</v>
      </c>
      <c r="K79" s="281"/>
    </row>
    <row r="80" spans="2:11" s="1" customFormat="1" ht="15" customHeight="1">
      <c r="B80" s="280"/>
      <c r="C80" s="269" t="s">
        <v>2013</v>
      </c>
      <c r="D80" s="269"/>
      <c r="E80" s="269"/>
      <c r="F80" s="290" t="s">
        <v>2010</v>
      </c>
      <c r="G80" s="291"/>
      <c r="H80" s="269" t="s">
        <v>2014</v>
      </c>
      <c r="I80" s="269" t="s">
        <v>2012</v>
      </c>
      <c r="J80" s="269">
        <v>120</v>
      </c>
      <c r="K80" s="281"/>
    </row>
    <row r="81" spans="2:11" s="1" customFormat="1" ht="15" customHeight="1">
      <c r="B81" s="292"/>
      <c r="C81" s="269" t="s">
        <v>2015</v>
      </c>
      <c r="D81" s="269"/>
      <c r="E81" s="269"/>
      <c r="F81" s="290" t="s">
        <v>2016</v>
      </c>
      <c r="G81" s="291"/>
      <c r="H81" s="269" t="s">
        <v>2017</v>
      </c>
      <c r="I81" s="269" t="s">
        <v>2012</v>
      </c>
      <c r="J81" s="269">
        <v>50</v>
      </c>
      <c r="K81" s="281"/>
    </row>
    <row r="82" spans="2:11" s="1" customFormat="1" ht="15" customHeight="1">
      <c r="B82" s="292"/>
      <c r="C82" s="269" t="s">
        <v>2018</v>
      </c>
      <c r="D82" s="269"/>
      <c r="E82" s="269"/>
      <c r="F82" s="290" t="s">
        <v>2010</v>
      </c>
      <c r="G82" s="291"/>
      <c r="H82" s="269" t="s">
        <v>2019</v>
      </c>
      <c r="I82" s="269" t="s">
        <v>2020</v>
      </c>
      <c r="J82" s="269"/>
      <c r="K82" s="281"/>
    </row>
    <row r="83" spans="2:11" s="1" customFormat="1" ht="15" customHeight="1">
      <c r="B83" s="292"/>
      <c r="C83" s="293" t="s">
        <v>2021</v>
      </c>
      <c r="D83" s="293"/>
      <c r="E83" s="293"/>
      <c r="F83" s="294" t="s">
        <v>2016</v>
      </c>
      <c r="G83" s="293"/>
      <c r="H83" s="293" t="s">
        <v>2022</v>
      </c>
      <c r="I83" s="293" t="s">
        <v>2012</v>
      </c>
      <c r="J83" s="293">
        <v>15</v>
      </c>
      <c r="K83" s="281"/>
    </row>
    <row r="84" spans="2:11" s="1" customFormat="1" ht="15" customHeight="1">
      <c r="B84" s="292"/>
      <c r="C84" s="293" t="s">
        <v>2023</v>
      </c>
      <c r="D84" s="293"/>
      <c r="E84" s="293"/>
      <c r="F84" s="294" t="s">
        <v>2016</v>
      </c>
      <c r="G84" s="293"/>
      <c r="H84" s="293" t="s">
        <v>2024</v>
      </c>
      <c r="I84" s="293" t="s">
        <v>2012</v>
      </c>
      <c r="J84" s="293">
        <v>15</v>
      </c>
      <c r="K84" s="281"/>
    </row>
    <row r="85" spans="2:11" s="1" customFormat="1" ht="15" customHeight="1">
      <c r="B85" s="292"/>
      <c r="C85" s="293" t="s">
        <v>2025</v>
      </c>
      <c r="D85" s="293"/>
      <c r="E85" s="293"/>
      <c r="F85" s="294" t="s">
        <v>2016</v>
      </c>
      <c r="G85" s="293"/>
      <c r="H85" s="293" t="s">
        <v>2026</v>
      </c>
      <c r="I85" s="293" t="s">
        <v>2012</v>
      </c>
      <c r="J85" s="293">
        <v>20</v>
      </c>
      <c r="K85" s="281"/>
    </row>
    <row r="86" spans="2:11" s="1" customFormat="1" ht="15" customHeight="1">
      <c r="B86" s="292"/>
      <c r="C86" s="293" t="s">
        <v>2027</v>
      </c>
      <c r="D86" s="293"/>
      <c r="E86" s="293"/>
      <c r="F86" s="294" t="s">
        <v>2016</v>
      </c>
      <c r="G86" s="293"/>
      <c r="H86" s="293" t="s">
        <v>2028</v>
      </c>
      <c r="I86" s="293" t="s">
        <v>2012</v>
      </c>
      <c r="J86" s="293">
        <v>20</v>
      </c>
      <c r="K86" s="281"/>
    </row>
    <row r="87" spans="2:11" s="1" customFormat="1" ht="15" customHeight="1">
      <c r="B87" s="292"/>
      <c r="C87" s="269" t="s">
        <v>2029</v>
      </c>
      <c r="D87" s="269"/>
      <c r="E87" s="269"/>
      <c r="F87" s="290" t="s">
        <v>2016</v>
      </c>
      <c r="G87" s="291"/>
      <c r="H87" s="269" t="s">
        <v>2030</v>
      </c>
      <c r="I87" s="269" t="s">
        <v>2012</v>
      </c>
      <c r="J87" s="269">
        <v>50</v>
      </c>
      <c r="K87" s="281"/>
    </row>
    <row r="88" spans="2:11" s="1" customFormat="1" ht="15" customHeight="1">
      <c r="B88" s="292"/>
      <c r="C88" s="269" t="s">
        <v>2031</v>
      </c>
      <c r="D88" s="269"/>
      <c r="E88" s="269"/>
      <c r="F88" s="290" t="s">
        <v>2016</v>
      </c>
      <c r="G88" s="291"/>
      <c r="H88" s="269" t="s">
        <v>2032</v>
      </c>
      <c r="I88" s="269" t="s">
        <v>2012</v>
      </c>
      <c r="J88" s="269">
        <v>20</v>
      </c>
      <c r="K88" s="281"/>
    </row>
    <row r="89" spans="2:11" s="1" customFormat="1" ht="15" customHeight="1">
      <c r="B89" s="292"/>
      <c r="C89" s="269" t="s">
        <v>2033</v>
      </c>
      <c r="D89" s="269"/>
      <c r="E89" s="269"/>
      <c r="F89" s="290" t="s">
        <v>2016</v>
      </c>
      <c r="G89" s="291"/>
      <c r="H89" s="269" t="s">
        <v>2034</v>
      </c>
      <c r="I89" s="269" t="s">
        <v>2012</v>
      </c>
      <c r="J89" s="269">
        <v>20</v>
      </c>
      <c r="K89" s="281"/>
    </row>
    <row r="90" spans="2:11" s="1" customFormat="1" ht="15" customHeight="1">
      <c r="B90" s="292"/>
      <c r="C90" s="269" t="s">
        <v>2035</v>
      </c>
      <c r="D90" s="269"/>
      <c r="E90" s="269"/>
      <c r="F90" s="290" t="s">
        <v>2016</v>
      </c>
      <c r="G90" s="291"/>
      <c r="H90" s="269" t="s">
        <v>2036</v>
      </c>
      <c r="I90" s="269" t="s">
        <v>2012</v>
      </c>
      <c r="J90" s="269">
        <v>50</v>
      </c>
      <c r="K90" s="281"/>
    </row>
    <row r="91" spans="2:11" s="1" customFormat="1" ht="15" customHeight="1">
      <c r="B91" s="292"/>
      <c r="C91" s="269" t="s">
        <v>2037</v>
      </c>
      <c r="D91" s="269"/>
      <c r="E91" s="269"/>
      <c r="F91" s="290" t="s">
        <v>2016</v>
      </c>
      <c r="G91" s="291"/>
      <c r="H91" s="269" t="s">
        <v>2037</v>
      </c>
      <c r="I91" s="269" t="s">
        <v>2012</v>
      </c>
      <c r="J91" s="269">
        <v>50</v>
      </c>
      <c r="K91" s="281"/>
    </row>
    <row r="92" spans="2:11" s="1" customFormat="1" ht="15" customHeight="1">
      <c r="B92" s="292"/>
      <c r="C92" s="269" t="s">
        <v>2038</v>
      </c>
      <c r="D92" s="269"/>
      <c r="E92" s="269"/>
      <c r="F92" s="290" t="s">
        <v>2016</v>
      </c>
      <c r="G92" s="291"/>
      <c r="H92" s="269" t="s">
        <v>2039</v>
      </c>
      <c r="I92" s="269" t="s">
        <v>2012</v>
      </c>
      <c r="J92" s="269">
        <v>255</v>
      </c>
      <c r="K92" s="281"/>
    </row>
    <row r="93" spans="2:11" s="1" customFormat="1" ht="15" customHeight="1">
      <c r="B93" s="292"/>
      <c r="C93" s="269" t="s">
        <v>2040</v>
      </c>
      <c r="D93" s="269"/>
      <c r="E93" s="269"/>
      <c r="F93" s="290" t="s">
        <v>2010</v>
      </c>
      <c r="G93" s="291"/>
      <c r="H93" s="269" t="s">
        <v>2041</v>
      </c>
      <c r="I93" s="269" t="s">
        <v>2042</v>
      </c>
      <c r="J93" s="269"/>
      <c r="K93" s="281"/>
    </row>
    <row r="94" spans="2:11" s="1" customFormat="1" ht="15" customHeight="1">
      <c r="B94" s="292"/>
      <c r="C94" s="269" t="s">
        <v>2043</v>
      </c>
      <c r="D94" s="269"/>
      <c r="E94" s="269"/>
      <c r="F94" s="290" t="s">
        <v>2010</v>
      </c>
      <c r="G94" s="291"/>
      <c r="H94" s="269" t="s">
        <v>2044</v>
      </c>
      <c r="I94" s="269" t="s">
        <v>2045</v>
      </c>
      <c r="J94" s="269"/>
      <c r="K94" s="281"/>
    </row>
    <row r="95" spans="2:11" s="1" customFormat="1" ht="15" customHeight="1">
      <c r="B95" s="292"/>
      <c r="C95" s="269" t="s">
        <v>2046</v>
      </c>
      <c r="D95" s="269"/>
      <c r="E95" s="269"/>
      <c r="F95" s="290" t="s">
        <v>2010</v>
      </c>
      <c r="G95" s="291"/>
      <c r="H95" s="269" t="s">
        <v>2046</v>
      </c>
      <c r="I95" s="269" t="s">
        <v>2045</v>
      </c>
      <c r="J95" s="269"/>
      <c r="K95" s="281"/>
    </row>
    <row r="96" spans="2:11" s="1" customFormat="1" ht="15" customHeight="1">
      <c r="B96" s="292"/>
      <c r="C96" s="269" t="s">
        <v>48</v>
      </c>
      <c r="D96" s="269"/>
      <c r="E96" s="269"/>
      <c r="F96" s="290" t="s">
        <v>2010</v>
      </c>
      <c r="G96" s="291"/>
      <c r="H96" s="269" t="s">
        <v>2047</v>
      </c>
      <c r="I96" s="269" t="s">
        <v>2045</v>
      </c>
      <c r="J96" s="269"/>
      <c r="K96" s="281"/>
    </row>
    <row r="97" spans="2:11" s="1" customFormat="1" ht="15" customHeight="1">
      <c r="B97" s="292"/>
      <c r="C97" s="269" t="s">
        <v>58</v>
      </c>
      <c r="D97" s="269"/>
      <c r="E97" s="269"/>
      <c r="F97" s="290" t="s">
        <v>2010</v>
      </c>
      <c r="G97" s="291"/>
      <c r="H97" s="269" t="s">
        <v>2048</v>
      </c>
      <c r="I97" s="269" t="s">
        <v>2045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388" t="s">
        <v>2049</v>
      </c>
      <c r="D102" s="388"/>
      <c r="E102" s="388"/>
      <c r="F102" s="388"/>
      <c r="G102" s="388"/>
      <c r="H102" s="388"/>
      <c r="I102" s="388"/>
      <c r="J102" s="388"/>
      <c r="K102" s="281"/>
    </row>
    <row r="103" spans="2:11" s="1" customFormat="1" ht="17.25" customHeight="1">
      <c r="B103" s="280"/>
      <c r="C103" s="282" t="s">
        <v>2004</v>
      </c>
      <c r="D103" s="282"/>
      <c r="E103" s="282"/>
      <c r="F103" s="282" t="s">
        <v>2005</v>
      </c>
      <c r="G103" s="283"/>
      <c r="H103" s="282" t="s">
        <v>64</v>
      </c>
      <c r="I103" s="282" t="s">
        <v>67</v>
      </c>
      <c r="J103" s="282" t="s">
        <v>2006</v>
      </c>
      <c r="K103" s="281"/>
    </row>
    <row r="104" spans="2:11" s="1" customFormat="1" ht="17.25" customHeight="1">
      <c r="B104" s="280"/>
      <c r="C104" s="284" t="s">
        <v>2007</v>
      </c>
      <c r="D104" s="284"/>
      <c r="E104" s="284"/>
      <c r="F104" s="285" t="s">
        <v>2008</v>
      </c>
      <c r="G104" s="286"/>
      <c r="H104" s="284"/>
      <c r="I104" s="284"/>
      <c r="J104" s="284" t="s">
        <v>2009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63</v>
      </c>
      <c r="D106" s="289"/>
      <c r="E106" s="289"/>
      <c r="F106" s="290" t="s">
        <v>2010</v>
      </c>
      <c r="G106" s="269"/>
      <c r="H106" s="269" t="s">
        <v>2050</v>
      </c>
      <c r="I106" s="269" t="s">
        <v>2012</v>
      </c>
      <c r="J106" s="269">
        <v>20</v>
      </c>
      <c r="K106" s="281"/>
    </row>
    <row r="107" spans="2:11" s="1" customFormat="1" ht="15" customHeight="1">
      <c r="B107" s="280"/>
      <c r="C107" s="269" t="s">
        <v>2013</v>
      </c>
      <c r="D107" s="269"/>
      <c r="E107" s="269"/>
      <c r="F107" s="290" t="s">
        <v>2010</v>
      </c>
      <c r="G107" s="269"/>
      <c r="H107" s="269" t="s">
        <v>2050</v>
      </c>
      <c r="I107" s="269" t="s">
        <v>2012</v>
      </c>
      <c r="J107" s="269">
        <v>120</v>
      </c>
      <c r="K107" s="281"/>
    </row>
    <row r="108" spans="2:11" s="1" customFormat="1" ht="15" customHeight="1">
      <c r="B108" s="292"/>
      <c r="C108" s="269" t="s">
        <v>2015</v>
      </c>
      <c r="D108" s="269"/>
      <c r="E108" s="269"/>
      <c r="F108" s="290" t="s">
        <v>2016</v>
      </c>
      <c r="G108" s="269"/>
      <c r="H108" s="269" t="s">
        <v>2050</v>
      </c>
      <c r="I108" s="269" t="s">
        <v>2012</v>
      </c>
      <c r="J108" s="269">
        <v>50</v>
      </c>
      <c r="K108" s="281"/>
    </row>
    <row r="109" spans="2:11" s="1" customFormat="1" ht="15" customHeight="1">
      <c r="B109" s="292"/>
      <c r="C109" s="269" t="s">
        <v>2018</v>
      </c>
      <c r="D109" s="269"/>
      <c r="E109" s="269"/>
      <c r="F109" s="290" t="s">
        <v>2010</v>
      </c>
      <c r="G109" s="269"/>
      <c r="H109" s="269" t="s">
        <v>2050</v>
      </c>
      <c r="I109" s="269" t="s">
        <v>2020</v>
      </c>
      <c r="J109" s="269"/>
      <c r="K109" s="281"/>
    </row>
    <row r="110" spans="2:11" s="1" customFormat="1" ht="15" customHeight="1">
      <c r="B110" s="292"/>
      <c r="C110" s="269" t="s">
        <v>2029</v>
      </c>
      <c r="D110" s="269"/>
      <c r="E110" s="269"/>
      <c r="F110" s="290" t="s">
        <v>2016</v>
      </c>
      <c r="G110" s="269"/>
      <c r="H110" s="269" t="s">
        <v>2050</v>
      </c>
      <c r="I110" s="269" t="s">
        <v>2012</v>
      </c>
      <c r="J110" s="269">
        <v>50</v>
      </c>
      <c r="K110" s="281"/>
    </row>
    <row r="111" spans="2:11" s="1" customFormat="1" ht="15" customHeight="1">
      <c r="B111" s="292"/>
      <c r="C111" s="269" t="s">
        <v>2037</v>
      </c>
      <c r="D111" s="269"/>
      <c r="E111" s="269"/>
      <c r="F111" s="290" t="s">
        <v>2016</v>
      </c>
      <c r="G111" s="269"/>
      <c r="H111" s="269" t="s">
        <v>2050</v>
      </c>
      <c r="I111" s="269" t="s">
        <v>2012</v>
      </c>
      <c r="J111" s="269">
        <v>50</v>
      </c>
      <c r="K111" s="281"/>
    </row>
    <row r="112" spans="2:11" s="1" customFormat="1" ht="15" customHeight="1">
      <c r="B112" s="292"/>
      <c r="C112" s="269" t="s">
        <v>2035</v>
      </c>
      <c r="D112" s="269"/>
      <c r="E112" s="269"/>
      <c r="F112" s="290" t="s">
        <v>2016</v>
      </c>
      <c r="G112" s="269"/>
      <c r="H112" s="269" t="s">
        <v>2050</v>
      </c>
      <c r="I112" s="269" t="s">
        <v>2012</v>
      </c>
      <c r="J112" s="269">
        <v>50</v>
      </c>
      <c r="K112" s="281"/>
    </row>
    <row r="113" spans="2:11" s="1" customFormat="1" ht="15" customHeight="1">
      <c r="B113" s="292"/>
      <c r="C113" s="269" t="s">
        <v>63</v>
      </c>
      <c r="D113" s="269"/>
      <c r="E113" s="269"/>
      <c r="F113" s="290" t="s">
        <v>2010</v>
      </c>
      <c r="G113" s="269"/>
      <c r="H113" s="269" t="s">
        <v>2051</v>
      </c>
      <c r="I113" s="269" t="s">
        <v>2012</v>
      </c>
      <c r="J113" s="269">
        <v>20</v>
      </c>
      <c r="K113" s="281"/>
    </row>
    <row r="114" spans="2:11" s="1" customFormat="1" ht="15" customHeight="1">
      <c r="B114" s="292"/>
      <c r="C114" s="269" t="s">
        <v>2052</v>
      </c>
      <c r="D114" s="269"/>
      <c r="E114" s="269"/>
      <c r="F114" s="290" t="s">
        <v>2010</v>
      </c>
      <c r="G114" s="269"/>
      <c r="H114" s="269" t="s">
        <v>2053</v>
      </c>
      <c r="I114" s="269" t="s">
        <v>2012</v>
      </c>
      <c r="J114" s="269">
        <v>120</v>
      </c>
      <c r="K114" s="281"/>
    </row>
    <row r="115" spans="2:11" s="1" customFormat="1" ht="15" customHeight="1">
      <c r="B115" s="292"/>
      <c r="C115" s="269" t="s">
        <v>48</v>
      </c>
      <c r="D115" s="269"/>
      <c r="E115" s="269"/>
      <c r="F115" s="290" t="s">
        <v>2010</v>
      </c>
      <c r="G115" s="269"/>
      <c r="H115" s="269" t="s">
        <v>2054</v>
      </c>
      <c r="I115" s="269" t="s">
        <v>2045</v>
      </c>
      <c r="J115" s="269"/>
      <c r="K115" s="281"/>
    </row>
    <row r="116" spans="2:11" s="1" customFormat="1" ht="15" customHeight="1">
      <c r="B116" s="292"/>
      <c r="C116" s="269" t="s">
        <v>58</v>
      </c>
      <c r="D116" s="269"/>
      <c r="E116" s="269"/>
      <c r="F116" s="290" t="s">
        <v>2010</v>
      </c>
      <c r="G116" s="269"/>
      <c r="H116" s="269" t="s">
        <v>2055</v>
      </c>
      <c r="I116" s="269" t="s">
        <v>2045</v>
      </c>
      <c r="J116" s="269"/>
      <c r="K116" s="281"/>
    </row>
    <row r="117" spans="2:11" s="1" customFormat="1" ht="15" customHeight="1">
      <c r="B117" s="292"/>
      <c r="C117" s="269" t="s">
        <v>67</v>
      </c>
      <c r="D117" s="269"/>
      <c r="E117" s="269"/>
      <c r="F117" s="290" t="s">
        <v>2010</v>
      </c>
      <c r="G117" s="269"/>
      <c r="H117" s="269" t="s">
        <v>2056</v>
      </c>
      <c r="I117" s="269" t="s">
        <v>2057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389" t="s">
        <v>2058</v>
      </c>
      <c r="D122" s="389"/>
      <c r="E122" s="389"/>
      <c r="F122" s="389"/>
      <c r="G122" s="389"/>
      <c r="H122" s="389"/>
      <c r="I122" s="389"/>
      <c r="J122" s="389"/>
      <c r="K122" s="309"/>
    </row>
    <row r="123" spans="2:11" s="1" customFormat="1" ht="17.25" customHeight="1">
      <c r="B123" s="310"/>
      <c r="C123" s="282" t="s">
        <v>2004</v>
      </c>
      <c r="D123" s="282"/>
      <c r="E123" s="282"/>
      <c r="F123" s="282" t="s">
        <v>2005</v>
      </c>
      <c r="G123" s="283"/>
      <c r="H123" s="282" t="s">
        <v>64</v>
      </c>
      <c r="I123" s="282" t="s">
        <v>67</v>
      </c>
      <c r="J123" s="282" t="s">
        <v>2006</v>
      </c>
      <c r="K123" s="311"/>
    </row>
    <row r="124" spans="2:11" s="1" customFormat="1" ht="17.25" customHeight="1">
      <c r="B124" s="310"/>
      <c r="C124" s="284" t="s">
        <v>2007</v>
      </c>
      <c r="D124" s="284"/>
      <c r="E124" s="284"/>
      <c r="F124" s="285" t="s">
        <v>2008</v>
      </c>
      <c r="G124" s="286"/>
      <c r="H124" s="284"/>
      <c r="I124" s="284"/>
      <c r="J124" s="284" t="s">
        <v>2009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2013</v>
      </c>
      <c r="D126" s="289"/>
      <c r="E126" s="289"/>
      <c r="F126" s="290" t="s">
        <v>2010</v>
      </c>
      <c r="G126" s="269"/>
      <c r="H126" s="269" t="s">
        <v>2050</v>
      </c>
      <c r="I126" s="269" t="s">
        <v>2012</v>
      </c>
      <c r="J126" s="269">
        <v>120</v>
      </c>
      <c r="K126" s="315"/>
    </row>
    <row r="127" spans="2:11" s="1" customFormat="1" ht="15" customHeight="1">
      <c r="B127" s="312"/>
      <c r="C127" s="269" t="s">
        <v>2059</v>
      </c>
      <c r="D127" s="269"/>
      <c r="E127" s="269"/>
      <c r="F127" s="290" t="s">
        <v>2010</v>
      </c>
      <c r="G127" s="269"/>
      <c r="H127" s="269" t="s">
        <v>2060</v>
      </c>
      <c r="I127" s="269" t="s">
        <v>2012</v>
      </c>
      <c r="J127" s="269" t="s">
        <v>2061</v>
      </c>
      <c r="K127" s="315"/>
    </row>
    <row r="128" spans="2:11" s="1" customFormat="1" ht="15" customHeight="1">
      <c r="B128" s="312"/>
      <c r="C128" s="269" t="s">
        <v>1958</v>
      </c>
      <c r="D128" s="269"/>
      <c r="E128" s="269"/>
      <c r="F128" s="290" t="s">
        <v>2010</v>
      </c>
      <c r="G128" s="269"/>
      <c r="H128" s="269" t="s">
        <v>2062</v>
      </c>
      <c r="I128" s="269" t="s">
        <v>2012</v>
      </c>
      <c r="J128" s="269" t="s">
        <v>2061</v>
      </c>
      <c r="K128" s="315"/>
    </row>
    <row r="129" spans="2:11" s="1" customFormat="1" ht="15" customHeight="1">
      <c r="B129" s="312"/>
      <c r="C129" s="269" t="s">
        <v>2021</v>
      </c>
      <c r="D129" s="269"/>
      <c r="E129" s="269"/>
      <c r="F129" s="290" t="s">
        <v>2016</v>
      </c>
      <c r="G129" s="269"/>
      <c r="H129" s="269" t="s">
        <v>2022</v>
      </c>
      <c r="I129" s="269" t="s">
        <v>2012</v>
      </c>
      <c r="J129" s="269">
        <v>15</v>
      </c>
      <c r="K129" s="315"/>
    </row>
    <row r="130" spans="2:11" s="1" customFormat="1" ht="15" customHeight="1">
      <c r="B130" s="312"/>
      <c r="C130" s="293" t="s">
        <v>2023</v>
      </c>
      <c r="D130" s="293"/>
      <c r="E130" s="293"/>
      <c r="F130" s="294" t="s">
        <v>2016</v>
      </c>
      <c r="G130" s="293"/>
      <c r="H130" s="293" t="s">
        <v>2024</v>
      </c>
      <c r="I130" s="293" t="s">
        <v>2012</v>
      </c>
      <c r="J130" s="293">
        <v>15</v>
      </c>
      <c r="K130" s="315"/>
    </row>
    <row r="131" spans="2:11" s="1" customFormat="1" ht="15" customHeight="1">
      <c r="B131" s="312"/>
      <c r="C131" s="293" t="s">
        <v>2025</v>
      </c>
      <c r="D131" s="293"/>
      <c r="E131" s="293"/>
      <c r="F131" s="294" t="s">
        <v>2016</v>
      </c>
      <c r="G131" s="293"/>
      <c r="H131" s="293" t="s">
        <v>2026</v>
      </c>
      <c r="I131" s="293" t="s">
        <v>2012</v>
      </c>
      <c r="J131" s="293">
        <v>20</v>
      </c>
      <c r="K131" s="315"/>
    </row>
    <row r="132" spans="2:11" s="1" customFormat="1" ht="15" customHeight="1">
      <c r="B132" s="312"/>
      <c r="C132" s="293" t="s">
        <v>2027</v>
      </c>
      <c r="D132" s="293"/>
      <c r="E132" s="293"/>
      <c r="F132" s="294" t="s">
        <v>2016</v>
      </c>
      <c r="G132" s="293"/>
      <c r="H132" s="293" t="s">
        <v>2028</v>
      </c>
      <c r="I132" s="293" t="s">
        <v>2012</v>
      </c>
      <c r="J132" s="293">
        <v>20</v>
      </c>
      <c r="K132" s="315"/>
    </row>
    <row r="133" spans="2:11" s="1" customFormat="1" ht="15" customHeight="1">
      <c r="B133" s="312"/>
      <c r="C133" s="269" t="s">
        <v>2015</v>
      </c>
      <c r="D133" s="269"/>
      <c r="E133" s="269"/>
      <c r="F133" s="290" t="s">
        <v>2016</v>
      </c>
      <c r="G133" s="269"/>
      <c r="H133" s="269" t="s">
        <v>2050</v>
      </c>
      <c r="I133" s="269" t="s">
        <v>2012</v>
      </c>
      <c r="J133" s="269">
        <v>50</v>
      </c>
      <c r="K133" s="315"/>
    </row>
    <row r="134" spans="2:11" s="1" customFormat="1" ht="15" customHeight="1">
      <c r="B134" s="312"/>
      <c r="C134" s="269" t="s">
        <v>2029</v>
      </c>
      <c r="D134" s="269"/>
      <c r="E134" s="269"/>
      <c r="F134" s="290" t="s">
        <v>2016</v>
      </c>
      <c r="G134" s="269"/>
      <c r="H134" s="269" t="s">
        <v>2050</v>
      </c>
      <c r="I134" s="269" t="s">
        <v>2012</v>
      </c>
      <c r="J134" s="269">
        <v>50</v>
      </c>
      <c r="K134" s="315"/>
    </row>
    <row r="135" spans="2:11" s="1" customFormat="1" ht="15" customHeight="1">
      <c r="B135" s="312"/>
      <c r="C135" s="269" t="s">
        <v>2035</v>
      </c>
      <c r="D135" s="269"/>
      <c r="E135" s="269"/>
      <c r="F135" s="290" t="s">
        <v>2016</v>
      </c>
      <c r="G135" s="269"/>
      <c r="H135" s="269" t="s">
        <v>2050</v>
      </c>
      <c r="I135" s="269" t="s">
        <v>2012</v>
      </c>
      <c r="J135" s="269">
        <v>50</v>
      </c>
      <c r="K135" s="315"/>
    </row>
    <row r="136" spans="2:11" s="1" customFormat="1" ht="15" customHeight="1">
      <c r="B136" s="312"/>
      <c r="C136" s="269" t="s">
        <v>2037</v>
      </c>
      <c r="D136" s="269"/>
      <c r="E136" s="269"/>
      <c r="F136" s="290" t="s">
        <v>2016</v>
      </c>
      <c r="G136" s="269"/>
      <c r="H136" s="269" t="s">
        <v>2050</v>
      </c>
      <c r="I136" s="269" t="s">
        <v>2012</v>
      </c>
      <c r="J136" s="269">
        <v>50</v>
      </c>
      <c r="K136" s="315"/>
    </row>
    <row r="137" spans="2:11" s="1" customFormat="1" ht="15" customHeight="1">
      <c r="B137" s="312"/>
      <c r="C137" s="269" t="s">
        <v>2038</v>
      </c>
      <c r="D137" s="269"/>
      <c r="E137" s="269"/>
      <c r="F137" s="290" t="s">
        <v>2016</v>
      </c>
      <c r="G137" s="269"/>
      <c r="H137" s="269" t="s">
        <v>2063</v>
      </c>
      <c r="I137" s="269" t="s">
        <v>2012</v>
      </c>
      <c r="J137" s="269">
        <v>255</v>
      </c>
      <c r="K137" s="315"/>
    </row>
    <row r="138" spans="2:11" s="1" customFormat="1" ht="15" customHeight="1">
      <c r="B138" s="312"/>
      <c r="C138" s="269" t="s">
        <v>2040</v>
      </c>
      <c r="D138" s="269"/>
      <c r="E138" s="269"/>
      <c r="F138" s="290" t="s">
        <v>2010</v>
      </c>
      <c r="G138" s="269"/>
      <c r="H138" s="269" t="s">
        <v>2064</v>
      </c>
      <c r="I138" s="269" t="s">
        <v>2042</v>
      </c>
      <c r="J138" s="269"/>
      <c r="K138" s="315"/>
    </row>
    <row r="139" spans="2:11" s="1" customFormat="1" ht="15" customHeight="1">
      <c r="B139" s="312"/>
      <c r="C139" s="269" t="s">
        <v>2043</v>
      </c>
      <c r="D139" s="269"/>
      <c r="E139" s="269"/>
      <c r="F139" s="290" t="s">
        <v>2010</v>
      </c>
      <c r="G139" s="269"/>
      <c r="H139" s="269" t="s">
        <v>2065</v>
      </c>
      <c r="I139" s="269" t="s">
        <v>2045</v>
      </c>
      <c r="J139" s="269"/>
      <c r="K139" s="315"/>
    </row>
    <row r="140" spans="2:11" s="1" customFormat="1" ht="15" customHeight="1">
      <c r="B140" s="312"/>
      <c r="C140" s="269" t="s">
        <v>2046</v>
      </c>
      <c r="D140" s="269"/>
      <c r="E140" s="269"/>
      <c r="F140" s="290" t="s">
        <v>2010</v>
      </c>
      <c r="G140" s="269"/>
      <c r="H140" s="269" t="s">
        <v>2046</v>
      </c>
      <c r="I140" s="269" t="s">
        <v>2045</v>
      </c>
      <c r="J140" s="269"/>
      <c r="K140" s="315"/>
    </row>
    <row r="141" spans="2:11" s="1" customFormat="1" ht="15" customHeight="1">
      <c r="B141" s="312"/>
      <c r="C141" s="269" t="s">
        <v>48</v>
      </c>
      <c r="D141" s="269"/>
      <c r="E141" s="269"/>
      <c r="F141" s="290" t="s">
        <v>2010</v>
      </c>
      <c r="G141" s="269"/>
      <c r="H141" s="269" t="s">
        <v>2066</v>
      </c>
      <c r="I141" s="269" t="s">
        <v>2045</v>
      </c>
      <c r="J141" s="269"/>
      <c r="K141" s="315"/>
    </row>
    <row r="142" spans="2:11" s="1" customFormat="1" ht="15" customHeight="1">
      <c r="B142" s="312"/>
      <c r="C142" s="269" t="s">
        <v>2067</v>
      </c>
      <c r="D142" s="269"/>
      <c r="E142" s="269"/>
      <c r="F142" s="290" t="s">
        <v>2010</v>
      </c>
      <c r="G142" s="269"/>
      <c r="H142" s="269" t="s">
        <v>2068</v>
      </c>
      <c r="I142" s="269" t="s">
        <v>2045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388" t="s">
        <v>2069</v>
      </c>
      <c r="D147" s="388"/>
      <c r="E147" s="388"/>
      <c r="F147" s="388"/>
      <c r="G147" s="388"/>
      <c r="H147" s="388"/>
      <c r="I147" s="388"/>
      <c r="J147" s="388"/>
      <c r="K147" s="281"/>
    </row>
    <row r="148" spans="2:11" s="1" customFormat="1" ht="17.25" customHeight="1">
      <c r="B148" s="280"/>
      <c r="C148" s="282" t="s">
        <v>2004</v>
      </c>
      <c r="D148" s="282"/>
      <c r="E148" s="282"/>
      <c r="F148" s="282" t="s">
        <v>2005</v>
      </c>
      <c r="G148" s="283"/>
      <c r="H148" s="282" t="s">
        <v>64</v>
      </c>
      <c r="I148" s="282" t="s">
        <v>67</v>
      </c>
      <c r="J148" s="282" t="s">
        <v>2006</v>
      </c>
      <c r="K148" s="281"/>
    </row>
    <row r="149" spans="2:11" s="1" customFormat="1" ht="17.25" customHeight="1">
      <c r="B149" s="280"/>
      <c r="C149" s="284" t="s">
        <v>2007</v>
      </c>
      <c r="D149" s="284"/>
      <c r="E149" s="284"/>
      <c r="F149" s="285" t="s">
        <v>2008</v>
      </c>
      <c r="G149" s="286"/>
      <c r="H149" s="284"/>
      <c r="I149" s="284"/>
      <c r="J149" s="284" t="s">
        <v>2009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2013</v>
      </c>
      <c r="D151" s="269"/>
      <c r="E151" s="269"/>
      <c r="F151" s="320" t="s">
        <v>2010</v>
      </c>
      <c r="G151" s="269"/>
      <c r="H151" s="319" t="s">
        <v>2050</v>
      </c>
      <c r="I151" s="319" t="s">
        <v>2012</v>
      </c>
      <c r="J151" s="319">
        <v>120</v>
      </c>
      <c r="K151" s="315"/>
    </row>
    <row r="152" spans="2:11" s="1" customFormat="1" ht="15" customHeight="1">
      <c r="B152" s="292"/>
      <c r="C152" s="319" t="s">
        <v>2059</v>
      </c>
      <c r="D152" s="269"/>
      <c r="E152" s="269"/>
      <c r="F152" s="320" t="s">
        <v>2010</v>
      </c>
      <c r="G152" s="269"/>
      <c r="H152" s="319" t="s">
        <v>2070</v>
      </c>
      <c r="I152" s="319" t="s">
        <v>2012</v>
      </c>
      <c r="J152" s="319" t="s">
        <v>2061</v>
      </c>
      <c r="K152" s="315"/>
    </row>
    <row r="153" spans="2:11" s="1" customFormat="1" ht="15" customHeight="1">
      <c r="B153" s="292"/>
      <c r="C153" s="319" t="s">
        <v>1958</v>
      </c>
      <c r="D153" s="269"/>
      <c r="E153" s="269"/>
      <c r="F153" s="320" t="s">
        <v>2010</v>
      </c>
      <c r="G153" s="269"/>
      <c r="H153" s="319" t="s">
        <v>2071</v>
      </c>
      <c r="I153" s="319" t="s">
        <v>2012</v>
      </c>
      <c r="J153" s="319" t="s">
        <v>2061</v>
      </c>
      <c r="K153" s="315"/>
    </row>
    <row r="154" spans="2:11" s="1" customFormat="1" ht="15" customHeight="1">
      <c r="B154" s="292"/>
      <c r="C154" s="319" t="s">
        <v>2015</v>
      </c>
      <c r="D154" s="269"/>
      <c r="E154" s="269"/>
      <c r="F154" s="320" t="s">
        <v>2016</v>
      </c>
      <c r="G154" s="269"/>
      <c r="H154" s="319" t="s">
        <v>2050</v>
      </c>
      <c r="I154" s="319" t="s">
        <v>2012</v>
      </c>
      <c r="J154" s="319">
        <v>50</v>
      </c>
      <c r="K154" s="315"/>
    </row>
    <row r="155" spans="2:11" s="1" customFormat="1" ht="15" customHeight="1">
      <c r="B155" s="292"/>
      <c r="C155" s="319" t="s">
        <v>2018</v>
      </c>
      <c r="D155" s="269"/>
      <c r="E155" s="269"/>
      <c r="F155" s="320" t="s">
        <v>2010</v>
      </c>
      <c r="G155" s="269"/>
      <c r="H155" s="319" t="s">
        <v>2050</v>
      </c>
      <c r="I155" s="319" t="s">
        <v>2020</v>
      </c>
      <c r="J155" s="319"/>
      <c r="K155" s="315"/>
    </row>
    <row r="156" spans="2:11" s="1" customFormat="1" ht="15" customHeight="1">
      <c r="B156" s="292"/>
      <c r="C156" s="319" t="s">
        <v>2029</v>
      </c>
      <c r="D156" s="269"/>
      <c r="E156" s="269"/>
      <c r="F156" s="320" t="s">
        <v>2016</v>
      </c>
      <c r="G156" s="269"/>
      <c r="H156" s="319" t="s">
        <v>2050</v>
      </c>
      <c r="I156" s="319" t="s">
        <v>2012</v>
      </c>
      <c r="J156" s="319">
        <v>50</v>
      </c>
      <c r="K156" s="315"/>
    </row>
    <row r="157" spans="2:11" s="1" customFormat="1" ht="15" customHeight="1">
      <c r="B157" s="292"/>
      <c r="C157" s="319" t="s">
        <v>2037</v>
      </c>
      <c r="D157" s="269"/>
      <c r="E157" s="269"/>
      <c r="F157" s="320" t="s">
        <v>2016</v>
      </c>
      <c r="G157" s="269"/>
      <c r="H157" s="319" t="s">
        <v>2050</v>
      </c>
      <c r="I157" s="319" t="s">
        <v>2012</v>
      </c>
      <c r="J157" s="319">
        <v>50</v>
      </c>
      <c r="K157" s="315"/>
    </row>
    <row r="158" spans="2:11" s="1" customFormat="1" ht="15" customHeight="1">
      <c r="B158" s="292"/>
      <c r="C158" s="319" t="s">
        <v>2035</v>
      </c>
      <c r="D158" s="269"/>
      <c r="E158" s="269"/>
      <c r="F158" s="320" t="s">
        <v>2016</v>
      </c>
      <c r="G158" s="269"/>
      <c r="H158" s="319" t="s">
        <v>2050</v>
      </c>
      <c r="I158" s="319" t="s">
        <v>2012</v>
      </c>
      <c r="J158" s="319">
        <v>50</v>
      </c>
      <c r="K158" s="315"/>
    </row>
    <row r="159" spans="2:11" s="1" customFormat="1" ht="15" customHeight="1">
      <c r="B159" s="292"/>
      <c r="C159" s="319" t="s">
        <v>118</v>
      </c>
      <c r="D159" s="269"/>
      <c r="E159" s="269"/>
      <c r="F159" s="320" t="s">
        <v>2010</v>
      </c>
      <c r="G159" s="269"/>
      <c r="H159" s="319" t="s">
        <v>2072</v>
      </c>
      <c r="I159" s="319" t="s">
        <v>2012</v>
      </c>
      <c r="J159" s="319" t="s">
        <v>2073</v>
      </c>
      <c r="K159" s="315"/>
    </row>
    <row r="160" spans="2:11" s="1" customFormat="1" ht="15" customHeight="1">
      <c r="B160" s="292"/>
      <c r="C160" s="319" t="s">
        <v>2074</v>
      </c>
      <c r="D160" s="269"/>
      <c r="E160" s="269"/>
      <c r="F160" s="320" t="s">
        <v>2010</v>
      </c>
      <c r="G160" s="269"/>
      <c r="H160" s="319" t="s">
        <v>2075</v>
      </c>
      <c r="I160" s="319" t="s">
        <v>2045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389" t="s">
        <v>2076</v>
      </c>
      <c r="D165" s="389"/>
      <c r="E165" s="389"/>
      <c r="F165" s="389"/>
      <c r="G165" s="389"/>
      <c r="H165" s="389"/>
      <c r="I165" s="389"/>
      <c r="J165" s="389"/>
      <c r="K165" s="262"/>
    </row>
    <row r="166" spans="2:11" s="1" customFormat="1" ht="17.25" customHeight="1">
      <c r="B166" s="261"/>
      <c r="C166" s="282" t="s">
        <v>2004</v>
      </c>
      <c r="D166" s="282"/>
      <c r="E166" s="282"/>
      <c r="F166" s="282" t="s">
        <v>2005</v>
      </c>
      <c r="G166" s="324"/>
      <c r="H166" s="325" t="s">
        <v>64</v>
      </c>
      <c r="I166" s="325" t="s">
        <v>67</v>
      </c>
      <c r="J166" s="282" t="s">
        <v>2006</v>
      </c>
      <c r="K166" s="262"/>
    </row>
    <row r="167" spans="2:11" s="1" customFormat="1" ht="17.25" customHeight="1">
      <c r="B167" s="263"/>
      <c r="C167" s="284" t="s">
        <v>2007</v>
      </c>
      <c r="D167" s="284"/>
      <c r="E167" s="284"/>
      <c r="F167" s="285" t="s">
        <v>2008</v>
      </c>
      <c r="G167" s="326"/>
      <c r="H167" s="327"/>
      <c r="I167" s="327"/>
      <c r="J167" s="284" t="s">
        <v>2009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2013</v>
      </c>
      <c r="D169" s="269"/>
      <c r="E169" s="269"/>
      <c r="F169" s="290" t="s">
        <v>2010</v>
      </c>
      <c r="G169" s="269"/>
      <c r="H169" s="269" t="s">
        <v>2050</v>
      </c>
      <c r="I169" s="269" t="s">
        <v>2012</v>
      </c>
      <c r="J169" s="269">
        <v>120</v>
      </c>
      <c r="K169" s="315"/>
    </row>
    <row r="170" spans="2:11" s="1" customFormat="1" ht="15" customHeight="1">
      <c r="B170" s="292"/>
      <c r="C170" s="269" t="s">
        <v>2059</v>
      </c>
      <c r="D170" s="269"/>
      <c r="E170" s="269"/>
      <c r="F170" s="290" t="s">
        <v>2010</v>
      </c>
      <c r="G170" s="269"/>
      <c r="H170" s="269" t="s">
        <v>2060</v>
      </c>
      <c r="I170" s="269" t="s">
        <v>2012</v>
      </c>
      <c r="J170" s="269" t="s">
        <v>2061</v>
      </c>
      <c r="K170" s="315"/>
    </row>
    <row r="171" spans="2:11" s="1" customFormat="1" ht="15" customHeight="1">
      <c r="B171" s="292"/>
      <c r="C171" s="269" t="s">
        <v>1958</v>
      </c>
      <c r="D171" s="269"/>
      <c r="E171" s="269"/>
      <c r="F171" s="290" t="s">
        <v>2010</v>
      </c>
      <c r="G171" s="269"/>
      <c r="H171" s="269" t="s">
        <v>2077</v>
      </c>
      <c r="I171" s="269" t="s">
        <v>2012</v>
      </c>
      <c r="J171" s="269" t="s">
        <v>2061</v>
      </c>
      <c r="K171" s="315"/>
    </row>
    <row r="172" spans="2:11" s="1" customFormat="1" ht="15" customHeight="1">
      <c r="B172" s="292"/>
      <c r="C172" s="269" t="s">
        <v>2015</v>
      </c>
      <c r="D172" s="269"/>
      <c r="E172" s="269"/>
      <c r="F172" s="290" t="s">
        <v>2016</v>
      </c>
      <c r="G172" s="269"/>
      <c r="H172" s="269" t="s">
        <v>2077</v>
      </c>
      <c r="I172" s="269" t="s">
        <v>2012</v>
      </c>
      <c r="J172" s="269">
        <v>50</v>
      </c>
      <c r="K172" s="315"/>
    </row>
    <row r="173" spans="2:11" s="1" customFormat="1" ht="15" customHeight="1">
      <c r="B173" s="292"/>
      <c r="C173" s="269" t="s">
        <v>2018</v>
      </c>
      <c r="D173" s="269"/>
      <c r="E173" s="269"/>
      <c r="F173" s="290" t="s">
        <v>2010</v>
      </c>
      <c r="G173" s="269"/>
      <c r="H173" s="269" t="s">
        <v>2077</v>
      </c>
      <c r="I173" s="269" t="s">
        <v>2020</v>
      </c>
      <c r="J173" s="269"/>
      <c r="K173" s="315"/>
    </row>
    <row r="174" spans="2:11" s="1" customFormat="1" ht="15" customHeight="1">
      <c r="B174" s="292"/>
      <c r="C174" s="269" t="s">
        <v>2029</v>
      </c>
      <c r="D174" s="269"/>
      <c r="E174" s="269"/>
      <c r="F174" s="290" t="s">
        <v>2016</v>
      </c>
      <c r="G174" s="269"/>
      <c r="H174" s="269" t="s">
        <v>2077</v>
      </c>
      <c r="I174" s="269" t="s">
        <v>2012</v>
      </c>
      <c r="J174" s="269">
        <v>50</v>
      </c>
      <c r="K174" s="315"/>
    </row>
    <row r="175" spans="2:11" s="1" customFormat="1" ht="15" customHeight="1">
      <c r="B175" s="292"/>
      <c r="C175" s="269" t="s">
        <v>2037</v>
      </c>
      <c r="D175" s="269"/>
      <c r="E175" s="269"/>
      <c r="F175" s="290" t="s">
        <v>2016</v>
      </c>
      <c r="G175" s="269"/>
      <c r="H175" s="269" t="s">
        <v>2077</v>
      </c>
      <c r="I175" s="269" t="s">
        <v>2012</v>
      </c>
      <c r="J175" s="269">
        <v>50</v>
      </c>
      <c r="K175" s="315"/>
    </row>
    <row r="176" spans="2:11" s="1" customFormat="1" ht="15" customHeight="1">
      <c r="B176" s="292"/>
      <c r="C176" s="269" t="s">
        <v>2035</v>
      </c>
      <c r="D176" s="269"/>
      <c r="E176" s="269"/>
      <c r="F176" s="290" t="s">
        <v>2016</v>
      </c>
      <c r="G176" s="269"/>
      <c r="H176" s="269" t="s">
        <v>2077</v>
      </c>
      <c r="I176" s="269" t="s">
        <v>2012</v>
      </c>
      <c r="J176" s="269">
        <v>50</v>
      </c>
      <c r="K176" s="315"/>
    </row>
    <row r="177" spans="2:11" s="1" customFormat="1" ht="15" customHeight="1">
      <c r="B177" s="292"/>
      <c r="C177" s="269" t="s">
        <v>146</v>
      </c>
      <c r="D177" s="269"/>
      <c r="E177" s="269"/>
      <c r="F177" s="290" t="s">
        <v>2010</v>
      </c>
      <c r="G177" s="269"/>
      <c r="H177" s="269" t="s">
        <v>2078</v>
      </c>
      <c r="I177" s="269" t="s">
        <v>2079</v>
      </c>
      <c r="J177" s="269"/>
      <c r="K177" s="315"/>
    </row>
    <row r="178" spans="2:11" s="1" customFormat="1" ht="15" customHeight="1">
      <c r="B178" s="292"/>
      <c r="C178" s="269" t="s">
        <v>67</v>
      </c>
      <c r="D178" s="269"/>
      <c r="E178" s="269"/>
      <c r="F178" s="290" t="s">
        <v>2010</v>
      </c>
      <c r="G178" s="269"/>
      <c r="H178" s="269" t="s">
        <v>2080</v>
      </c>
      <c r="I178" s="269" t="s">
        <v>2081</v>
      </c>
      <c r="J178" s="269">
        <v>1</v>
      </c>
      <c r="K178" s="315"/>
    </row>
    <row r="179" spans="2:11" s="1" customFormat="1" ht="15" customHeight="1">
      <c r="B179" s="292"/>
      <c r="C179" s="269" t="s">
        <v>63</v>
      </c>
      <c r="D179" s="269"/>
      <c r="E179" s="269"/>
      <c r="F179" s="290" t="s">
        <v>2010</v>
      </c>
      <c r="G179" s="269"/>
      <c r="H179" s="269" t="s">
        <v>2082</v>
      </c>
      <c r="I179" s="269" t="s">
        <v>2012</v>
      </c>
      <c r="J179" s="269">
        <v>20</v>
      </c>
      <c r="K179" s="315"/>
    </row>
    <row r="180" spans="2:11" s="1" customFormat="1" ht="15" customHeight="1">
      <c r="B180" s="292"/>
      <c r="C180" s="269" t="s">
        <v>64</v>
      </c>
      <c r="D180" s="269"/>
      <c r="E180" s="269"/>
      <c r="F180" s="290" t="s">
        <v>2010</v>
      </c>
      <c r="G180" s="269"/>
      <c r="H180" s="269" t="s">
        <v>2083</v>
      </c>
      <c r="I180" s="269" t="s">
        <v>2012</v>
      </c>
      <c r="J180" s="269">
        <v>255</v>
      </c>
      <c r="K180" s="315"/>
    </row>
    <row r="181" spans="2:11" s="1" customFormat="1" ht="15" customHeight="1">
      <c r="B181" s="292"/>
      <c r="C181" s="269" t="s">
        <v>147</v>
      </c>
      <c r="D181" s="269"/>
      <c r="E181" s="269"/>
      <c r="F181" s="290" t="s">
        <v>2010</v>
      </c>
      <c r="G181" s="269"/>
      <c r="H181" s="269" t="s">
        <v>1974</v>
      </c>
      <c r="I181" s="269" t="s">
        <v>2012</v>
      </c>
      <c r="J181" s="269">
        <v>10</v>
      </c>
      <c r="K181" s="315"/>
    </row>
    <row r="182" spans="2:11" s="1" customFormat="1" ht="15" customHeight="1">
      <c r="B182" s="292"/>
      <c r="C182" s="269" t="s">
        <v>148</v>
      </c>
      <c r="D182" s="269"/>
      <c r="E182" s="269"/>
      <c r="F182" s="290" t="s">
        <v>2010</v>
      </c>
      <c r="G182" s="269"/>
      <c r="H182" s="269" t="s">
        <v>2084</v>
      </c>
      <c r="I182" s="269" t="s">
        <v>2045</v>
      </c>
      <c r="J182" s="269"/>
      <c r="K182" s="315"/>
    </row>
    <row r="183" spans="2:11" s="1" customFormat="1" ht="15" customHeight="1">
      <c r="B183" s="292"/>
      <c r="C183" s="269" t="s">
        <v>2085</v>
      </c>
      <c r="D183" s="269"/>
      <c r="E183" s="269"/>
      <c r="F183" s="290" t="s">
        <v>2010</v>
      </c>
      <c r="G183" s="269"/>
      <c r="H183" s="269" t="s">
        <v>2086</v>
      </c>
      <c r="I183" s="269" t="s">
        <v>2045</v>
      </c>
      <c r="J183" s="269"/>
      <c r="K183" s="315"/>
    </row>
    <row r="184" spans="2:11" s="1" customFormat="1" ht="15" customHeight="1">
      <c r="B184" s="292"/>
      <c r="C184" s="269" t="s">
        <v>2074</v>
      </c>
      <c r="D184" s="269"/>
      <c r="E184" s="269"/>
      <c r="F184" s="290" t="s">
        <v>2010</v>
      </c>
      <c r="G184" s="269"/>
      <c r="H184" s="269" t="s">
        <v>2087</v>
      </c>
      <c r="I184" s="269" t="s">
        <v>2045</v>
      </c>
      <c r="J184" s="269"/>
      <c r="K184" s="315"/>
    </row>
    <row r="185" spans="2:11" s="1" customFormat="1" ht="15" customHeight="1">
      <c r="B185" s="292"/>
      <c r="C185" s="269" t="s">
        <v>150</v>
      </c>
      <c r="D185" s="269"/>
      <c r="E185" s="269"/>
      <c r="F185" s="290" t="s">
        <v>2016</v>
      </c>
      <c r="G185" s="269"/>
      <c r="H185" s="269" t="s">
        <v>2088</v>
      </c>
      <c r="I185" s="269" t="s">
        <v>2012</v>
      </c>
      <c r="J185" s="269">
        <v>50</v>
      </c>
      <c r="K185" s="315"/>
    </row>
    <row r="186" spans="2:11" s="1" customFormat="1" ht="15" customHeight="1">
      <c r="B186" s="292"/>
      <c r="C186" s="269" t="s">
        <v>2089</v>
      </c>
      <c r="D186" s="269"/>
      <c r="E186" s="269"/>
      <c r="F186" s="290" t="s">
        <v>2016</v>
      </c>
      <c r="G186" s="269"/>
      <c r="H186" s="269" t="s">
        <v>2090</v>
      </c>
      <c r="I186" s="269" t="s">
        <v>2091</v>
      </c>
      <c r="J186" s="269"/>
      <c r="K186" s="315"/>
    </row>
    <row r="187" spans="2:11" s="1" customFormat="1" ht="15" customHeight="1">
      <c r="B187" s="292"/>
      <c r="C187" s="269" t="s">
        <v>2092</v>
      </c>
      <c r="D187" s="269"/>
      <c r="E187" s="269"/>
      <c r="F187" s="290" t="s">
        <v>2016</v>
      </c>
      <c r="G187" s="269"/>
      <c r="H187" s="269" t="s">
        <v>2093</v>
      </c>
      <c r="I187" s="269" t="s">
        <v>2091</v>
      </c>
      <c r="J187" s="269"/>
      <c r="K187" s="315"/>
    </row>
    <row r="188" spans="2:11" s="1" customFormat="1" ht="15" customHeight="1">
      <c r="B188" s="292"/>
      <c r="C188" s="269" t="s">
        <v>2094</v>
      </c>
      <c r="D188" s="269"/>
      <c r="E188" s="269"/>
      <c r="F188" s="290" t="s">
        <v>2016</v>
      </c>
      <c r="G188" s="269"/>
      <c r="H188" s="269" t="s">
        <v>2095</v>
      </c>
      <c r="I188" s="269" t="s">
        <v>2091</v>
      </c>
      <c r="J188" s="269"/>
      <c r="K188" s="315"/>
    </row>
    <row r="189" spans="2:11" s="1" customFormat="1" ht="15" customHeight="1">
      <c r="B189" s="292"/>
      <c r="C189" s="328" t="s">
        <v>2096</v>
      </c>
      <c r="D189" s="269"/>
      <c r="E189" s="269"/>
      <c r="F189" s="290" t="s">
        <v>2016</v>
      </c>
      <c r="G189" s="269"/>
      <c r="H189" s="269" t="s">
        <v>2097</v>
      </c>
      <c r="I189" s="269" t="s">
        <v>2098</v>
      </c>
      <c r="J189" s="329" t="s">
        <v>2099</v>
      </c>
      <c r="K189" s="315"/>
    </row>
    <row r="190" spans="2:11" s="1" customFormat="1" ht="15" customHeight="1">
      <c r="B190" s="292"/>
      <c r="C190" s="328" t="s">
        <v>52</v>
      </c>
      <c r="D190" s="269"/>
      <c r="E190" s="269"/>
      <c r="F190" s="290" t="s">
        <v>2010</v>
      </c>
      <c r="G190" s="269"/>
      <c r="H190" s="266" t="s">
        <v>2100</v>
      </c>
      <c r="I190" s="269" t="s">
        <v>2101</v>
      </c>
      <c r="J190" s="269"/>
      <c r="K190" s="315"/>
    </row>
    <row r="191" spans="2:11" s="1" customFormat="1" ht="15" customHeight="1">
      <c r="B191" s="292"/>
      <c r="C191" s="328" t="s">
        <v>2102</v>
      </c>
      <c r="D191" s="269"/>
      <c r="E191" s="269"/>
      <c r="F191" s="290" t="s">
        <v>2010</v>
      </c>
      <c r="G191" s="269"/>
      <c r="H191" s="269" t="s">
        <v>2103</v>
      </c>
      <c r="I191" s="269" t="s">
        <v>2045</v>
      </c>
      <c r="J191" s="269"/>
      <c r="K191" s="315"/>
    </row>
    <row r="192" spans="2:11" s="1" customFormat="1" ht="15" customHeight="1">
      <c r="B192" s="292"/>
      <c r="C192" s="328" t="s">
        <v>2104</v>
      </c>
      <c r="D192" s="269"/>
      <c r="E192" s="269"/>
      <c r="F192" s="290" t="s">
        <v>2010</v>
      </c>
      <c r="G192" s="269"/>
      <c r="H192" s="269" t="s">
        <v>2105</v>
      </c>
      <c r="I192" s="269" t="s">
        <v>2045</v>
      </c>
      <c r="J192" s="269"/>
      <c r="K192" s="315"/>
    </row>
    <row r="193" spans="2:11" s="1" customFormat="1" ht="15" customHeight="1">
      <c r="B193" s="292"/>
      <c r="C193" s="328" t="s">
        <v>2106</v>
      </c>
      <c r="D193" s="269"/>
      <c r="E193" s="269"/>
      <c r="F193" s="290" t="s">
        <v>2016</v>
      </c>
      <c r="G193" s="269"/>
      <c r="H193" s="269" t="s">
        <v>2107</v>
      </c>
      <c r="I193" s="269" t="s">
        <v>2045</v>
      </c>
      <c r="J193" s="269"/>
      <c r="K193" s="315"/>
    </row>
    <row r="194" spans="2:11" s="1" customFormat="1" ht="15" customHeight="1">
      <c r="B194" s="321"/>
      <c r="C194" s="330"/>
      <c r="D194" s="301"/>
      <c r="E194" s="301"/>
      <c r="F194" s="301"/>
      <c r="G194" s="301"/>
      <c r="H194" s="301"/>
      <c r="I194" s="301"/>
      <c r="J194" s="301"/>
      <c r="K194" s="322"/>
    </row>
    <row r="195" spans="2:11" s="1" customFormat="1" ht="18.75" customHeight="1">
      <c r="B195" s="303"/>
      <c r="C195" s="313"/>
      <c r="D195" s="313"/>
      <c r="E195" s="313"/>
      <c r="F195" s="323"/>
      <c r="G195" s="313"/>
      <c r="H195" s="313"/>
      <c r="I195" s="313"/>
      <c r="J195" s="313"/>
      <c r="K195" s="303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</row>
    <row r="198" spans="2:11" s="1" customFormat="1" ht="13.5">
      <c r="B198" s="258"/>
      <c r="C198" s="259"/>
      <c r="D198" s="259"/>
      <c r="E198" s="259"/>
      <c r="F198" s="259"/>
      <c r="G198" s="259"/>
      <c r="H198" s="259"/>
      <c r="I198" s="259"/>
      <c r="J198" s="259"/>
      <c r="K198" s="260"/>
    </row>
    <row r="199" spans="2:11" s="1" customFormat="1" ht="21">
      <c r="B199" s="261"/>
      <c r="C199" s="389" t="s">
        <v>2108</v>
      </c>
      <c r="D199" s="389"/>
      <c r="E199" s="389"/>
      <c r="F199" s="389"/>
      <c r="G199" s="389"/>
      <c r="H199" s="389"/>
      <c r="I199" s="389"/>
      <c r="J199" s="389"/>
      <c r="K199" s="262"/>
    </row>
    <row r="200" spans="2:11" s="1" customFormat="1" ht="25.5" customHeight="1">
      <c r="B200" s="261"/>
      <c r="C200" s="331" t="s">
        <v>2109</v>
      </c>
      <c r="D200" s="331"/>
      <c r="E200" s="331"/>
      <c r="F200" s="331" t="s">
        <v>2110</v>
      </c>
      <c r="G200" s="332"/>
      <c r="H200" s="390" t="s">
        <v>2111</v>
      </c>
      <c r="I200" s="390"/>
      <c r="J200" s="390"/>
      <c r="K200" s="262"/>
    </row>
    <row r="201" spans="2:11" s="1" customFormat="1" ht="5.25" customHeight="1">
      <c r="B201" s="292"/>
      <c r="C201" s="287"/>
      <c r="D201" s="287"/>
      <c r="E201" s="287"/>
      <c r="F201" s="287"/>
      <c r="G201" s="313"/>
      <c r="H201" s="287"/>
      <c r="I201" s="287"/>
      <c r="J201" s="287"/>
      <c r="K201" s="315"/>
    </row>
    <row r="202" spans="2:11" s="1" customFormat="1" ht="15" customHeight="1">
      <c r="B202" s="292"/>
      <c r="C202" s="269" t="s">
        <v>2101</v>
      </c>
      <c r="D202" s="269"/>
      <c r="E202" s="269"/>
      <c r="F202" s="290" t="s">
        <v>53</v>
      </c>
      <c r="G202" s="269"/>
      <c r="H202" s="391" t="s">
        <v>2112</v>
      </c>
      <c r="I202" s="391"/>
      <c r="J202" s="391"/>
      <c r="K202" s="315"/>
    </row>
    <row r="203" spans="2:11" s="1" customFormat="1" ht="15" customHeight="1">
      <c r="B203" s="292"/>
      <c r="C203" s="269"/>
      <c r="D203" s="269"/>
      <c r="E203" s="269"/>
      <c r="F203" s="290" t="s">
        <v>54</v>
      </c>
      <c r="G203" s="269"/>
      <c r="H203" s="391" t="s">
        <v>2113</v>
      </c>
      <c r="I203" s="391"/>
      <c r="J203" s="391"/>
      <c r="K203" s="315"/>
    </row>
    <row r="204" spans="2:11" s="1" customFormat="1" ht="15" customHeight="1">
      <c r="B204" s="292"/>
      <c r="C204" s="269"/>
      <c r="D204" s="269"/>
      <c r="E204" s="269"/>
      <c r="F204" s="290" t="s">
        <v>57</v>
      </c>
      <c r="G204" s="269"/>
      <c r="H204" s="391" t="s">
        <v>2114</v>
      </c>
      <c r="I204" s="391"/>
      <c r="J204" s="391"/>
      <c r="K204" s="315"/>
    </row>
    <row r="205" spans="2:11" s="1" customFormat="1" ht="15" customHeight="1">
      <c r="B205" s="292"/>
      <c r="C205" s="269"/>
      <c r="D205" s="269"/>
      <c r="E205" s="269"/>
      <c r="F205" s="290" t="s">
        <v>55</v>
      </c>
      <c r="G205" s="269"/>
      <c r="H205" s="391" t="s">
        <v>2115</v>
      </c>
      <c r="I205" s="391"/>
      <c r="J205" s="391"/>
      <c r="K205" s="315"/>
    </row>
    <row r="206" spans="2:11" s="1" customFormat="1" ht="15" customHeight="1">
      <c r="B206" s="292"/>
      <c r="C206" s="269"/>
      <c r="D206" s="269"/>
      <c r="E206" s="269"/>
      <c r="F206" s="290" t="s">
        <v>56</v>
      </c>
      <c r="G206" s="269"/>
      <c r="H206" s="391" t="s">
        <v>2116</v>
      </c>
      <c r="I206" s="391"/>
      <c r="J206" s="391"/>
      <c r="K206" s="315"/>
    </row>
    <row r="207" spans="2:11" s="1" customFormat="1" ht="15" customHeight="1">
      <c r="B207" s="292"/>
      <c r="C207" s="269"/>
      <c r="D207" s="269"/>
      <c r="E207" s="269"/>
      <c r="F207" s="290"/>
      <c r="G207" s="269"/>
      <c r="H207" s="269"/>
      <c r="I207" s="269"/>
      <c r="J207" s="269"/>
      <c r="K207" s="315"/>
    </row>
    <row r="208" spans="2:11" s="1" customFormat="1" ht="15" customHeight="1">
      <c r="B208" s="292"/>
      <c r="C208" s="269" t="s">
        <v>2057</v>
      </c>
      <c r="D208" s="269"/>
      <c r="E208" s="269"/>
      <c r="F208" s="290" t="s">
        <v>89</v>
      </c>
      <c r="G208" s="269"/>
      <c r="H208" s="391" t="s">
        <v>2117</v>
      </c>
      <c r="I208" s="391"/>
      <c r="J208" s="391"/>
      <c r="K208" s="315"/>
    </row>
    <row r="209" spans="2:11" s="1" customFormat="1" ht="15" customHeight="1">
      <c r="B209" s="292"/>
      <c r="C209" s="269"/>
      <c r="D209" s="269"/>
      <c r="E209" s="269"/>
      <c r="F209" s="290" t="s">
        <v>1953</v>
      </c>
      <c r="G209" s="269"/>
      <c r="H209" s="391" t="s">
        <v>1954</v>
      </c>
      <c r="I209" s="391"/>
      <c r="J209" s="391"/>
      <c r="K209" s="315"/>
    </row>
    <row r="210" spans="2:11" s="1" customFormat="1" ht="15" customHeight="1">
      <c r="B210" s="292"/>
      <c r="C210" s="269"/>
      <c r="D210" s="269"/>
      <c r="E210" s="269"/>
      <c r="F210" s="290" t="s">
        <v>1951</v>
      </c>
      <c r="G210" s="269"/>
      <c r="H210" s="391" t="s">
        <v>2118</v>
      </c>
      <c r="I210" s="391"/>
      <c r="J210" s="391"/>
      <c r="K210" s="315"/>
    </row>
    <row r="211" spans="2:11" s="1" customFormat="1" ht="15" customHeight="1">
      <c r="B211" s="333"/>
      <c r="C211" s="269"/>
      <c r="D211" s="269"/>
      <c r="E211" s="269"/>
      <c r="F211" s="290" t="s">
        <v>1955</v>
      </c>
      <c r="G211" s="328"/>
      <c r="H211" s="392" t="s">
        <v>1956</v>
      </c>
      <c r="I211" s="392"/>
      <c r="J211" s="392"/>
      <c r="K211" s="334"/>
    </row>
    <row r="212" spans="2:11" s="1" customFormat="1" ht="15" customHeight="1">
      <c r="B212" s="333"/>
      <c r="C212" s="269"/>
      <c r="D212" s="269"/>
      <c r="E212" s="269"/>
      <c r="F212" s="290" t="s">
        <v>989</v>
      </c>
      <c r="G212" s="328"/>
      <c r="H212" s="392" t="s">
        <v>2119</v>
      </c>
      <c r="I212" s="392"/>
      <c r="J212" s="392"/>
      <c r="K212" s="334"/>
    </row>
    <row r="213" spans="2:11" s="1" customFormat="1" ht="15" customHeight="1">
      <c r="B213" s="333"/>
      <c r="C213" s="269"/>
      <c r="D213" s="269"/>
      <c r="E213" s="269"/>
      <c r="F213" s="290"/>
      <c r="G213" s="328"/>
      <c r="H213" s="319"/>
      <c r="I213" s="319"/>
      <c r="J213" s="319"/>
      <c r="K213" s="334"/>
    </row>
    <row r="214" spans="2:11" s="1" customFormat="1" ht="15" customHeight="1">
      <c r="B214" s="333"/>
      <c r="C214" s="269" t="s">
        <v>2081</v>
      </c>
      <c r="D214" s="269"/>
      <c r="E214" s="269"/>
      <c r="F214" s="290">
        <v>1</v>
      </c>
      <c r="G214" s="328"/>
      <c r="H214" s="392" t="s">
        <v>2120</v>
      </c>
      <c r="I214" s="392"/>
      <c r="J214" s="392"/>
      <c r="K214" s="334"/>
    </row>
    <row r="215" spans="2:11" s="1" customFormat="1" ht="15" customHeight="1">
      <c r="B215" s="333"/>
      <c r="C215" s="269"/>
      <c r="D215" s="269"/>
      <c r="E215" s="269"/>
      <c r="F215" s="290">
        <v>2</v>
      </c>
      <c r="G215" s="328"/>
      <c r="H215" s="392" t="s">
        <v>2121</v>
      </c>
      <c r="I215" s="392"/>
      <c r="J215" s="392"/>
      <c r="K215" s="334"/>
    </row>
    <row r="216" spans="2:11" s="1" customFormat="1" ht="15" customHeight="1">
      <c r="B216" s="333"/>
      <c r="C216" s="269"/>
      <c r="D216" s="269"/>
      <c r="E216" s="269"/>
      <c r="F216" s="290">
        <v>3</v>
      </c>
      <c r="G216" s="328"/>
      <c r="H216" s="392" t="s">
        <v>2122</v>
      </c>
      <c r="I216" s="392"/>
      <c r="J216" s="392"/>
      <c r="K216" s="334"/>
    </row>
    <row r="217" spans="2:11" s="1" customFormat="1" ht="15" customHeight="1">
      <c r="B217" s="333"/>
      <c r="C217" s="269"/>
      <c r="D217" s="269"/>
      <c r="E217" s="269"/>
      <c r="F217" s="290">
        <v>4</v>
      </c>
      <c r="G217" s="328"/>
      <c r="H217" s="392" t="s">
        <v>2123</v>
      </c>
      <c r="I217" s="392"/>
      <c r="J217" s="392"/>
      <c r="K217" s="334"/>
    </row>
    <row r="218" spans="2:11" s="1" customFormat="1" ht="12.75" customHeight="1">
      <c r="B218" s="335"/>
      <c r="C218" s="336"/>
      <c r="D218" s="336"/>
      <c r="E218" s="336"/>
      <c r="F218" s="336"/>
      <c r="G218" s="336"/>
      <c r="H218" s="336"/>
      <c r="I218" s="336"/>
      <c r="J218" s="336"/>
      <c r="K218" s="33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40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116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71.25" customHeight="1">
      <c r="A27" s="112"/>
      <c r="B27" s="113"/>
      <c r="C27" s="112"/>
      <c r="D27" s="112"/>
      <c r="E27" s="384" t="s">
        <v>47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ROUND(J103,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ROUND((SUM(BE103:BE539)),  2)</f>
        <v>0</v>
      </c>
      <c r="G33" s="37"/>
      <c r="H33" s="37"/>
      <c r="I33" s="121">
        <v>0.21</v>
      </c>
      <c r="J33" s="120">
        <f>ROUND(((SUM(BE103:BE539))*I33),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ROUND((SUM(BF103:BF539)),  2)</f>
        <v>0</v>
      </c>
      <c r="G34" s="37"/>
      <c r="H34" s="37"/>
      <c r="I34" s="121">
        <v>0.15</v>
      </c>
      <c r="J34" s="120">
        <f>ROUND(((SUM(BF103:BF539))*I34),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ROUND((SUM(BG103:BG539)),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ROUND((SUM(BH103:BH539)),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ROUND((SUM(BI103:BI539)),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D1.01.100 - ARS - Architektonické a stavební řešení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J103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122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123</v>
      </c>
      <c r="E62" s="146"/>
      <c r="F62" s="146"/>
      <c r="G62" s="146"/>
      <c r="H62" s="146"/>
      <c r="I62" s="146"/>
      <c r="J62" s="147">
        <f>J149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124</v>
      </c>
      <c r="E63" s="146"/>
      <c r="F63" s="146"/>
      <c r="G63" s="146"/>
      <c r="H63" s="146"/>
      <c r="I63" s="146"/>
      <c r="J63" s="147">
        <f>J152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125</v>
      </c>
      <c r="E64" s="146"/>
      <c r="F64" s="146"/>
      <c r="G64" s="146"/>
      <c r="H64" s="146"/>
      <c r="I64" s="146"/>
      <c r="J64" s="147">
        <f>J259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126</v>
      </c>
      <c r="E65" s="146"/>
      <c r="F65" s="146"/>
      <c r="G65" s="146"/>
      <c r="H65" s="146"/>
      <c r="I65" s="146"/>
      <c r="J65" s="147">
        <f>J338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127</v>
      </c>
      <c r="E66" s="146"/>
      <c r="F66" s="146"/>
      <c r="G66" s="146"/>
      <c r="H66" s="146"/>
      <c r="I66" s="146"/>
      <c r="J66" s="147">
        <f>J346</f>
        <v>0</v>
      </c>
      <c r="K66" s="144"/>
      <c r="L66" s="148"/>
    </row>
    <row r="67" spans="2:12" s="9" customFormat="1" ht="24.95" customHeight="1">
      <c r="B67" s="137"/>
      <c r="C67" s="138"/>
      <c r="D67" s="139" t="s">
        <v>128</v>
      </c>
      <c r="E67" s="140"/>
      <c r="F67" s="140"/>
      <c r="G67" s="140"/>
      <c r="H67" s="140"/>
      <c r="I67" s="140"/>
      <c r="J67" s="141">
        <f>J349</f>
        <v>0</v>
      </c>
      <c r="K67" s="138"/>
      <c r="L67" s="142"/>
    </row>
    <row r="68" spans="2:12" s="10" customFormat="1" ht="19.899999999999999" customHeight="1">
      <c r="B68" s="143"/>
      <c r="C68" s="144"/>
      <c r="D68" s="145" t="s">
        <v>129</v>
      </c>
      <c r="E68" s="146"/>
      <c r="F68" s="146"/>
      <c r="G68" s="146"/>
      <c r="H68" s="146"/>
      <c r="I68" s="146"/>
      <c r="J68" s="147">
        <f>J350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130</v>
      </c>
      <c r="E69" s="146"/>
      <c r="F69" s="146"/>
      <c r="G69" s="146"/>
      <c r="H69" s="146"/>
      <c r="I69" s="146"/>
      <c r="J69" s="147">
        <f>J357</f>
        <v>0</v>
      </c>
      <c r="K69" s="144"/>
      <c r="L69" s="148"/>
    </row>
    <row r="70" spans="2:12" s="10" customFormat="1" ht="19.899999999999999" customHeight="1">
      <c r="B70" s="143"/>
      <c r="C70" s="144"/>
      <c r="D70" s="145" t="s">
        <v>131</v>
      </c>
      <c r="E70" s="146"/>
      <c r="F70" s="146"/>
      <c r="G70" s="146"/>
      <c r="H70" s="146"/>
      <c r="I70" s="146"/>
      <c r="J70" s="147">
        <f>J361</f>
        <v>0</v>
      </c>
      <c r="K70" s="144"/>
      <c r="L70" s="148"/>
    </row>
    <row r="71" spans="2:12" s="10" customFormat="1" ht="19.899999999999999" customHeight="1">
      <c r="B71" s="143"/>
      <c r="C71" s="144"/>
      <c r="D71" s="145" t="s">
        <v>132</v>
      </c>
      <c r="E71" s="146"/>
      <c r="F71" s="146"/>
      <c r="G71" s="146"/>
      <c r="H71" s="146"/>
      <c r="I71" s="146"/>
      <c r="J71" s="147">
        <f>J362</f>
        <v>0</v>
      </c>
      <c r="K71" s="144"/>
      <c r="L71" s="148"/>
    </row>
    <row r="72" spans="2:12" s="10" customFormat="1" ht="19.899999999999999" customHeight="1">
      <c r="B72" s="143"/>
      <c r="C72" s="144"/>
      <c r="D72" s="145" t="s">
        <v>133</v>
      </c>
      <c r="E72" s="146"/>
      <c r="F72" s="146"/>
      <c r="G72" s="146"/>
      <c r="H72" s="146"/>
      <c r="I72" s="146"/>
      <c r="J72" s="147">
        <f>J411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134</v>
      </c>
      <c r="E73" s="146"/>
      <c r="F73" s="146"/>
      <c r="G73" s="146"/>
      <c r="H73" s="146"/>
      <c r="I73" s="146"/>
      <c r="J73" s="147">
        <f>J416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135</v>
      </c>
      <c r="E74" s="146"/>
      <c r="F74" s="146"/>
      <c r="G74" s="146"/>
      <c r="H74" s="146"/>
      <c r="I74" s="146"/>
      <c r="J74" s="147">
        <f>J423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136</v>
      </c>
      <c r="E75" s="146"/>
      <c r="F75" s="146"/>
      <c r="G75" s="146"/>
      <c r="H75" s="146"/>
      <c r="I75" s="146"/>
      <c r="J75" s="147">
        <f>J432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137</v>
      </c>
      <c r="E76" s="146"/>
      <c r="F76" s="146"/>
      <c r="G76" s="146"/>
      <c r="H76" s="146"/>
      <c r="I76" s="146"/>
      <c r="J76" s="147">
        <f>J444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138</v>
      </c>
      <c r="E77" s="146"/>
      <c r="F77" s="146"/>
      <c r="G77" s="146"/>
      <c r="H77" s="146"/>
      <c r="I77" s="146"/>
      <c r="J77" s="147">
        <f>J448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139</v>
      </c>
      <c r="E78" s="146"/>
      <c r="F78" s="146"/>
      <c r="G78" s="146"/>
      <c r="H78" s="146"/>
      <c r="I78" s="146"/>
      <c r="J78" s="147">
        <f>J475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140</v>
      </c>
      <c r="E79" s="146"/>
      <c r="F79" s="146"/>
      <c r="G79" s="146"/>
      <c r="H79" s="146"/>
      <c r="I79" s="146"/>
      <c r="J79" s="147">
        <f>J483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141</v>
      </c>
      <c r="E80" s="146"/>
      <c r="F80" s="146"/>
      <c r="G80" s="146"/>
      <c r="H80" s="146"/>
      <c r="I80" s="146"/>
      <c r="J80" s="147">
        <f>J492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142</v>
      </c>
      <c r="E81" s="146"/>
      <c r="F81" s="146"/>
      <c r="G81" s="146"/>
      <c r="H81" s="146"/>
      <c r="I81" s="146"/>
      <c r="J81" s="147">
        <f>J510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143</v>
      </c>
      <c r="E82" s="146"/>
      <c r="F82" s="146"/>
      <c r="G82" s="146"/>
      <c r="H82" s="146"/>
      <c r="I82" s="146"/>
      <c r="J82" s="147">
        <f>J525</f>
        <v>0</v>
      </c>
      <c r="K82" s="144"/>
      <c r="L82" s="148"/>
    </row>
    <row r="83" spans="1:31" s="9" customFormat="1" ht="24.95" customHeight="1">
      <c r="B83" s="137"/>
      <c r="C83" s="138"/>
      <c r="D83" s="139" t="s">
        <v>144</v>
      </c>
      <c r="E83" s="140"/>
      <c r="F83" s="140"/>
      <c r="G83" s="140"/>
      <c r="H83" s="140"/>
      <c r="I83" s="140"/>
      <c r="J83" s="141">
        <f>J529</f>
        <v>0</v>
      </c>
      <c r="K83" s="138"/>
      <c r="L83" s="142"/>
    </row>
    <row r="84" spans="1:31" s="2" customFormat="1" ht="21.7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6.95" customHeight="1">
      <c r="A85" s="37"/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9" spans="1:31" s="2" customFormat="1" ht="6.95" customHeight="1">
      <c r="A89" s="37"/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24.95" customHeight="1">
      <c r="A90" s="37"/>
      <c r="B90" s="38"/>
      <c r="C90" s="25" t="s">
        <v>145</v>
      </c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>
      <c r="A92" s="37"/>
      <c r="B92" s="38"/>
      <c r="C92" s="31" t="s">
        <v>16</v>
      </c>
      <c r="D92" s="39"/>
      <c r="E92" s="39"/>
      <c r="F92" s="39"/>
      <c r="G92" s="39"/>
      <c r="H92" s="39"/>
      <c r="I92" s="39"/>
      <c r="J92" s="39"/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6.5" customHeight="1">
      <c r="A93" s="37"/>
      <c r="B93" s="38"/>
      <c r="C93" s="39"/>
      <c r="D93" s="39"/>
      <c r="E93" s="385" t="str">
        <f>E7</f>
        <v>Stavební úpravy CT</v>
      </c>
      <c r="F93" s="386"/>
      <c r="G93" s="386"/>
      <c r="H93" s="386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2" customHeight="1">
      <c r="A94" s="37"/>
      <c r="B94" s="38"/>
      <c r="C94" s="31" t="s">
        <v>115</v>
      </c>
      <c r="D94" s="39"/>
      <c r="E94" s="39"/>
      <c r="F94" s="39"/>
      <c r="G94" s="39"/>
      <c r="H94" s="39"/>
      <c r="I94" s="39"/>
      <c r="J94" s="39"/>
      <c r="K94" s="39"/>
      <c r="L94" s="10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6.5" customHeight="1">
      <c r="A95" s="37"/>
      <c r="B95" s="38"/>
      <c r="C95" s="39"/>
      <c r="D95" s="39"/>
      <c r="E95" s="338" t="str">
        <f>E9</f>
        <v>D1.01.100 - ARS - Architektonické a stavební řešení</v>
      </c>
      <c r="F95" s="387"/>
      <c r="G95" s="387"/>
      <c r="H95" s="387"/>
      <c r="I95" s="39"/>
      <c r="J95" s="39"/>
      <c r="K95" s="39"/>
      <c r="L95" s="10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6.95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0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2" customHeight="1">
      <c r="A97" s="37"/>
      <c r="B97" s="38"/>
      <c r="C97" s="31" t="s">
        <v>22</v>
      </c>
      <c r="D97" s="39"/>
      <c r="E97" s="39"/>
      <c r="F97" s="29" t="str">
        <f>F12</f>
        <v>Česká Lípa</v>
      </c>
      <c r="G97" s="39"/>
      <c r="H97" s="39"/>
      <c r="I97" s="31" t="s">
        <v>24</v>
      </c>
      <c r="J97" s="62" t="str">
        <f>IF(J12="","",J12)</f>
        <v>4. 5. 2023</v>
      </c>
      <c r="K97" s="39"/>
      <c r="L97" s="109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2" customFormat="1" ht="6.95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109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65" s="2" customFormat="1" ht="25.7" customHeight="1">
      <c r="A99" s="37"/>
      <c r="B99" s="38"/>
      <c r="C99" s="31" t="s">
        <v>30</v>
      </c>
      <c r="D99" s="39"/>
      <c r="E99" s="39"/>
      <c r="F99" s="29" t="str">
        <f>E15</f>
        <v>Nemocnice s poliklinikou Česká Lípa,a.s.</v>
      </c>
      <c r="G99" s="39"/>
      <c r="H99" s="39"/>
      <c r="I99" s="31" t="s">
        <v>38</v>
      </c>
      <c r="J99" s="35" t="str">
        <f>E21</f>
        <v>STORING spol.s r.o., Liberec</v>
      </c>
      <c r="K99" s="39"/>
      <c r="L99" s="109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65" s="2" customFormat="1" ht="15.2" customHeight="1">
      <c r="A100" s="37"/>
      <c r="B100" s="38"/>
      <c r="C100" s="31" t="s">
        <v>36</v>
      </c>
      <c r="D100" s="39"/>
      <c r="E100" s="39"/>
      <c r="F100" s="29" t="str">
        <f>IF(E18="","",E18)</f>
        <v>Vyplň údaj</v>
      </c>
      <c r="G100" s="39"/>
      <c r="H100" s="39"/>
      <c r="I100" s="31" t="s">
        <v>43</v>
      </c>
      <c r="J100" s="35" t="str">
        <f>E24</f>
        <v>Zuzana Morávková</v>
      </c>
      <c r="K100" s="39"/>
      <c r="L100" s="10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pans="1:65" s="2" customFormat="1" ht="10.35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10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pans="1:65" s="11" customFormat="1" ht="29.25" customHeight="1">
      <c r="A102" s="149"/>
      <c r="B102" s="150"/>
      <c r="C102" s="151" t="s">
        <v>146</v>
      </c>
      <c r="D102" s="152" t="s">
        <v>67</v>
      </c>
      <c r="E102" s="152" t="s">
        <v>63</v>
      </c>
      <c r="F102" s="152" t="s">
        <v>64</v>
      </c>
      <c r="G102" s="152" t="s">
        <v>147</v>
      </c>
      <c r="H102" s="152" t="s">
        <v>148</v>
      </c>
      <c r="I102" s="152" t="s">
        <v>149</v>
      </c>
      <c r="J102" s="152" t="s">
        <v>119</v>
      </c>
      <c r="K102" s="153" t="s">
        <v>150</v>
      </c>
      <c r="L102" s="154"/>
      <c r="M102" s="71" t="s">
        <v>44</v>
      </c>
      <c r="N102" s="72" t="s">
        <v>52</v>
      </c>
      <c r="O102" s="72" t="s">
        <v>151</v>
      </c>
      <c r="P102" s="72" t="s">
        <v>152</v>
      </c>
      <c r="Q102" s="72" t="s">
        <v>153</v>
      </c>
      <c r="R102" s="72" t="s">
        <v>154</v>
      </c>
      <c r="S102" s="72" t="s">
        <v>155</v>
      </c>
      <c r="T102" s="73" t="s">
        <v>156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>
      <c r="A103" s="37"/>
      <c r="B103" s="38"/>
      <c r="C103" s="78" t="s">
        <v>157</v>
      </c>
      <c r="D103" s="39"/>
      <c r="E103" s="39"/>
      <c r="F103" s="39"/>
      <c r="G103" s="39"/>
      <c r="H103" s="39"/>
      <c r="I103" s="39"/>
      <c r="J103" s="155">
        <f>BK103</f>
        <v>0</v>
      </c>
      <c r="K103" s="39"/>
      <c r="L103" s="42"/>
      <c r="M103" s="74"/>
      <c r="N103" s="156"/>
      <c r="O103" s="75"/>
      <c r="P103" s="157">
        <f>P104+P349+P529</f>
        <v>0</v>
      </c>
      <c r="Q103" s="75"/>
      <c r="R103" s="157">
        <f>R104+R349+R529</f>
        <v>67.961976980000003</v>
      </c>
      <c r="S103" s="75"/>
      <c r="T103" s="158">
        <f>T104+T349+T529</f>
        <v>16.78827102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9" t="s">
        <v>81</v>
      </c>
      <c r="AU103" s="19" t="s">
        <v>120</v>
      </c>
      <c r="BK103" s="159">
        <f>BK104+BK349+BK529</f>
        <v>0</v>
      </c>
    </row>
    <row r="104" spans="1:65" s="12" customFormat="1" ht="25.9" customHeight="1">
      <c r="B104" s="160"/>
      <c r="C104" s="161"/>
      <c r="D104" s="162" t="s">
        <v>81</v>
      </c>
      <c r="E104" s="163" t="s">
        <v>158</v>
      </c>
      <c r="F104" s="163" t="s">
        <v>159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P105+P149+P152+P259+P338+P346</f>
        <v>0</v>
      </c>
      <c r="Q104" s="168"/>
      <c r="R104" s="169">
        <f>R105+R149+R152+R259+R338+R346</f>
        <v>64.654960240000008</v>
      </c>
      <c r="S104" s="168"/>
      <c r="T104" s="170">
        <f>T105+T149+T152+T259+T338+T346</f>
        <v>9.8102299999999989</v>
      </c>
      <c r="AR104" s="171" t="s">
        <v>90</v>
      </c>
      <c r="AT104" s="172" t="s">
        <v>81</v>
      </c>
      <c r="AU104" s="172" t="s">
        <v>82</v>
      </c>
      <c r="AY104" s="171" t="s">
        <v>160</v>
      </c>
      <c r="BK104" s="173">
        <f>BK105+BK149+BK152+BK259+BK338+BK346</f>
        <v>0</v>
      </c>
    </row>
    <row r="105" spans="1:65" s="12" customFormat="1" ht="22.9" customHeight="1">
      <c r="B105" s="160"/>
      <c r="C105" s="161"/>
      <c r="D105" s="162" t="s">
        <v>81</v>
      </c>
      <c r="E105" s="174" t="s">
        <v>161</v>
      </c>
      <c r="F105" s="174" t="s">
        <v>162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SUM(P106:P148)</f>
        <v>0</v>
      </c>
      <c r="Q105" s="168"/>
      <c r="R105" s="169">
        <f>SUM(R106:R148)</f>
        <v>52.802322100000005</v>
      </c>
      <c r="S105" s="168"/>
      <c r="T105" s="170">
        <f>SUM(T106:T148)</f>
        <v>0</v>
      </c>
      <c r="AR105" s="171" t="s">
        <v>90</v>
      </c>
      <c r="AT105" s="172" t="s">
        <v>81</v>
      </c>
      <c r="AU105" s="172" t="s">
        <v>90</v>
      </c>
      <c r="AY105" s="171" t="s">
        <v>160</v>
      </c>
      <c r="BK105" s="173">
        <f>SUM(BK106:BK148)</f>
        <v>0</v>
      </c>
    </row>
    <row r="106" spans="1:65" s="2" customFormat="1" ht="37.9" customHeight="1">
      <c r="A106" s="37"/>
      <c r="B106" s="38"/>
      <c r="C106" s="176" t="s">
        <v>90</v>
      </c>
      <c r="D106" s="176" t="s">
        <v>163</v>
      </c>
      <c r="E106" s="177" t="s">
        <v>164</v>
      </c>
      <c r="F106" s="178" t="s">
        <v>165</v>
      </c>
      <c r="G106" s="179" t="s">
        <v>166</v>
      </c>
      <c r="H106" s="180">
        <v>2.1</v>
      </c>
      <c r="I106" s="181"/>
      <c r="J106" s="182">
        <f>ROUND(I106*H106,2)</f>
        <v>0</v>
      </c>
      <c r="K106" s="178" t="s">
        <v>167</v>
      </c>
      <c r="L106" s="42"/>
      <c r="M106" s="183" t="s">
        <v>44</v>
      </c>
      <c r="N106" s="184" t="s">
        <v>53</v>
      </c>
      <c r="O106" s="67"/>
      <c r="P106" s="185">
        <f>O106*H106</f>
        <v>0</v>
      </c>
      <c r="Q106" s="185">
        <v>1.2381500000000001</v>
      </c>
      <c r="R106" s="185">
        <f>Q106*H106</f>
        <v>2.6001150000000002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168</v>
      </c>
      <c r="AT106" s="187" t="s">
        <v>163</v>
      </c>
      <c r="AU106" s="187" t="s">
        <v>92</v>
      </c>
      <c r="AY106" s="19" t="s">
        <v>160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90</v>
      </c>
      <c r="BK106" s="188">
        <f>ROUND(I106*H106,2)</f>
        <v>0</v>
      </c>
      <c r="BL106" s="19" t="s">
        <v>168</v>
      </c>
      <c r="BM106" s="187" t="s">
        <v>169</v>
      </c>
    </row>
    <row r="107" spans="1:65" s="2" customFormat="1" ht="11.25">
      <c r="A107" s="37"/>
      <c r="B107" s="38"/>
      <c r="C107" s="39"/>
      <c r="D107" s="189" t="s">
        <v>170</v>
      </c>
      <c r="E107" s="39"/>
      <c r="F107" s="190" t="s">
        <v>171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9" t="s">
        <v>170</v>
      </c>
      <c r="AU107" s="19" t="s">
        <v>92</v>
      </c>
    </row>
    <row r="108" spans="1:65" s="13" customFormat="1" ht="11.25">
      <c r="B108" s="194"/>
      <c r="C108" s="195"/>
      <c r="D108" s="196" t="s">
        <v>172</v>
      </c>
      <c r="E108" s="197" t="s">
        <v>44</v>
      </c>
      <c r="F108" s="198" t="s">
        <v>173</v>
      </c>
      <c r="G108" s="195"/>
      <c r="H108" s="199">
        <v>2.1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172</v>
      </c>
      <c r="AU108" s="205" t="s">
        <v>92</v>
      </c>
      <c r="AV108" s="13" t="s">
        <v>92</v>
      </c>
      <c r="AW108" s="13" t="s">
        <v>42</v>
      </c>
      <c r="AX108" s="13" t="s">
        <v>90</v>
      </c>
      <c r="AY108" s="205" t="s">
        <v>160</v>
      </c>
    </row>
    <row r="109" spans="1:65" s="2" customFormat="1" ht="24.2" customHeight="1">
      <c r="A109" s="37"/>
      <c r="B109" s="38"/>
      <c r="C109" s="176" t="s">
        <v>92</v>
      </c>
      <c r="D109" s="176" t="s">
        <v>163</v>
      </c>
      <c r="E109" s="177" t="s">
        <v>174</v>
      </c>
      <c r="F109" s="178" t="s">
        <v>175</v>
      </c>
      <c r="G109" s="179" t="s">
        <v>166</v>
      </c>
      <c r="H109" s="180">
        <v>4.2</v>
      </c>
      <c r="I109" s="181"/>
      <c r="J109" s="182">
        <f>ROUND(I109*H109,2)</f>
        <v>0</v>
      </c>
      <c r="K109" s="178" t="s">
        <v>167</v>
      </c>
      <c r="L109" s="42"/>
      <c r="M109" s="183" t="s">
        <v>44</v>
      </c>
      <c r="N109" s="184" t="s">
        <v>53</v>
      </c>
      <c r="O109" s="67"/>
      <c r="P109" s="185">
        <f>O109*H109</f>
        <v>0</v>
      </c>
      <c r="Q109" s="185">
        <v>0.26905000000000001</v>
      </c>
      <c r="R109" s="185">
        <f>Q109*H109</f>
        <v>1.1300100000000002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168</v>
      </c>
      <c r="AT109" s="187" t="s">
        <v>163</v>
      </c>
      <c r="AU109" s="187" t="s">
        <v>92</v>
      </c>
      <c r="AY109" s="19" t="s">
        <v>160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9" t="s">
        <v>90</v>
      </c>
      <c r="BK109" s="188">
        <f>ROUND(I109*H109,2)</f>
        <v>0</v>
      </c>
      <c r="BL109" s="19" t="s">
        <v>168</v>
      </c>
      <c r="BM109" s="187" t="s">
        <v>176</v>
      </c>
    </row>
    <row r="110" spans="1:65" s="2" customFormat="1" ht="11.25">
      <c r="A110" s="37"/>
      <c r="B110" s="38"/>
      <c r="C110" s="39"/>
      <c r="D110" s="189" t="s">
        <v>170</v>
      </c>
      <c r="E110" s="39"/>
      <c r="F110" s="190" t="s">
        <v>177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9" t="s">
        <v>170</v>
      </c>
      <c r="AU110" s="19" t="s">
        <v>92</v>
      </c>
    </row>
    <row r="111" spans="1:65" s="13" customFormat="1" ht="11.25">
      <c r="B111" s="194"/>
      <c r="C111" s="195"/>
      <c r="D111" s="196" t="s">
        <v>172</v>
      </c>
      <c r="E111" s="197" t="s">
        <v>44</v>
      </c>
      <c r="F111" s="198" t="s">
        <v>178</v>
      </c>
      <c r="G111" s="195"/>
      <c r="H111" s="199">
        <v>4.2</v>
      </c>
      <c r="I111" s="200"/>
      <c r="J111" s="195"/>
      <c r="K111" s="195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172</v>
      </c>
      <c r="AU111" s="205" t="s">
        <v>92</v>
      </c>
      <c r="AV111" s="13" t="s">
        <v>92</v>
      </c>
      <c r="AW111" s="13" t="s">
        <v>42</v>
      </c>
      <c r="AX111" s="13" t="s">
        <v>90</v>
      </c>
      <c r="AY111" s="205" t="s">
        <v>160</v>
      </c>
    </row>
    <row r="112" spans="1:65" s="2" customFormat="1" ht="21.75" customHeight="1">
      <c r="A112" s="37"/>
      <c r="B112" s="38"/>
      <c r="C112" s="176" t="s">
        <v>161</v>
      </c>
      <c r="D112" s="176" t="s">
        <v>163</v>
      </c>
      <c r="E112" s="177" t="s">
        <v>179</v>
      </c>
      <c r="F112" s="178" t="s">
        <v>180</v>
      </c>
      <c r="G112" s="179" t="s">
        <v>181</v>
      </c>
      <c r="H112" s="180">
        <v>0.505</v>
      </c>
      <c r="I112" s="181"/>
      <c r="J112" s="182">
        <f>ROUND(I112*H112,2)</f>
        <v>0</v>
      </c>
      <c r="K112" s="178" t="s">
        <v>167</v>
      </c>
      <c r="L112" s="42"/>
      <c r="M112" s="183" t="s">
        <v>44</v>
      </c>
      <c r="N112" s="184" t="s">
        <v>53</v>
      </c>
      <c r="O112" s="67"/>
      <c r="P112" s="185">
        <f>O112*H112</f>
        <v>0</v>
      </c>
      <c r="Q112" s="185">
        <v>1.04922</v>
      </c>
      <c r="R112" s="185">
        <f>Q112*H112</f>
        <v>0.52985610000000005</v>
      </c>
      <c r="S112" s="185">
        <v>0</v>
      </c>
      <c r="T112" s="186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168</v>
      </c>
      <c r="AT112" s="187" t="s">
        <v>163</v>
      </c>
      <c r="AU112" s="187" t="s">
        <v>92</v>
      </c>
      <c r="AY112" s="19" t="s">
        <v>160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9" t="s">
        <v>90</v>
      </c>
      <c r="BK112" s="188">
        <f>ROUND(I112*H112,2)</f>
        <v>0</v>
      </c>
      <c r="BL112" s="19" t="s">
        <v>168</v>
      </c>
      <c r="BM112" s="187" t="s">
        <v>182</v>
      </c>
    </row>
    <row r="113" spans="1:65" s="2" customFormat="1" ht="11.25">
      <c r="A113" s="37"/>
      <c r="B113" s="38"/>
      <c r="C113" s="39"/>
      <c r="D113" s="189" t="s">
        <v>170</v>
      </c>
      <c r="E113" s="39"/>
      <c r="F113" s="190" t="s">
        <v>183</v>
      </c>
      <c r="G113" s="39"/>
      <c r="H113" s="39"/>
      <c r="I113" s="191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9" t="s">
        <v>170</v>
      </c>
      <c r="AU113" s="19" t="s">
        <v>92</v>
      </c>
    </row>
    <row r="114" spans="1:65" s="13" customFormat="1" ht="11.25">
      <c r="B114" s="194"/>
      <c r="C114" s="195"/>
      <c r="D114" s="196" t="s">
        <v>172</v>
      </c>
      <c r="E114" s="197" t="s">
        <v>44</v>
      </c>
      <c r="F114" s="198" t="s">
        <v>184</v>
      </c>
      <c r="G114" s="195"/>
      <c r="H114" s="199">
        <v>0.25</v>
      </c>
      <c r="I114" s="200"/>
      <c r="J114" s="195"/>
      <c r="K114" s="195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172</v>
      </c>
      <c r="AU114" s="205" t="s">
        <v>92</v>
      </c>
      <c r="AV114" s="13" t="s">
        <v>92</v>
      </c>
      <c r="AW114" s="13" t="s">
        <v>42</v>
      </c>
      <c r="AX114" s="13" t="s">
        <v>82</v>
      </c>
      <c r="AY114" s="205" t="s">
        <v>160</v>
      </c>
    </row>
    <row r="115" spans="1:65" s="13" customFormat="1" ht="11.25">
      <c r="B115" s="194"/>
      <c r="C115" s="195"/>
      <c r="D115" s="196" t="s">
        <v>172</v>
      </c>
      <c r="E115" s="197" t="s">
        <v>44</v>
      </c>
      <c r="F115" s="198" t="s">
        <v>185</v>
      </c>
      <c r="G115" s="195"/>
      <c r="H115" s="199">
        <v>0.105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172</v>
      </c>
      <c r="AU115" s="205" t="s">
        <v>92</v>
      </c>
      <c r="AV115" s="13" t="s">
        <v>92</v>
      </c>
      <c r="AW115" s="13" t="s">
        <v>42</v>
      </c>
      <c r="AX115" s="13" t="s">
        <v>82</v>
      </c>
      <c r="AY115" s="205" t="s">
        <v>160</v>
      </c>
    </row>
    <row r="116" spans="1:65" s="13" customFormat="1" ht="11.25">
      <c r="B116" s="194"/>
      <c r="C116" s="195"/>
      <c r="D116" s="196" t="s">
        <v>172</v>
      </c>
      <c r="E116" s="197" t="s">
        <v>44</v>
      </c>
      <c r="F116" s="198" t="s">
        <v>186</v>
      </c>
      <c r="G116" s="195"/>
      <c r="H116" s="199">
        <v>0.15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172</v>
      </c>
      <c r="AU116" s="205" t="s">
        <v>92</v>
      </c>
      <c r="AV116" s="13" t="s">
        <v>92</v>
      </c>
      <c r="AW116" s="13" t="s">
        <v>42</v>
      </c>
      <c r="AX116" s="13" t="s">
        <v>82</v>
      </c>
      <c r="AY116" s="205" t="s">
        <v>160</v>
      </c>
    </row>
    <row r="117" spans="1:65" s="14" customFormat="1" ht="11.25">
      <c r="B117" s="206"/>
      <c r="C117" s="207"/>
      <c r="D117" s="196" t="s">
        <v>172</v>
      </c>
      <c r="E117" s="208" t="s">
        <v>44</v>
      </c>
      <c r="F117" s="209" t="s">
        <v>187</v>
      </c>
      <c r="G117" s="207"/>
      <c r="H117" s="210">
        <v>0.505</v>
      </c>
      <c r="I117" s="211"/>
      <c r="J117" s="207"/>
      <c r="K117" s="207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172</v>
      </c>
      <c r="AU117" s="216" t="s">
        <v>92</v>
      </c>
      <c r="AV117" s="14" t="s">
        <v>168</v>
      </c>
      <c r="AW117" s="14" t="s">
        <v>42</v>
      </c>
      <c r="AX117" s="14" t="s">
        <v>90</v>
      </c>
      <c r="AY117" s="216" t="s">
        <v>160</v>
      </c>
    </row>
    <row r="118" spans="1:65" s="2" customFormat="1" ht="21.75" customHeight="1">
      <c r="A118" s="37"/>
      <c r="B118" s="38"/>
      <c r="C118" s="176" t="s">
        <v>168</v>
      </c>
      <c r="D118" s="176" t="s">
        <v>163</v>
      </c>
      <c r="E118" s="177" t="s">
        <v>188</v>
      </c>
      <c r="F118" s="178" t="s">
        <v>189</v>
      </c>
      <c r="G118" s="179" t="s">
        <v>190</v>
      </c>
      <c r="H118" s="180">
        <v>5</v>
      </c>
      <c r="I118" s="181"/>
      <c r="J118" s="182">
        <f>ROUND(I118*H118,2)</f>
        <v>0</v>
      </c>
      <c r="K118" s="178" t="s">
        <v>167</v>
      </c>
      <c r="L118" s="42"/>
      <c r="M118" s="183" t="s">
        <v>44</v>
      </c>
      <c r="N118" s="184" t="s">
        <v>53</v>
      </c>
      <c r="O118" s="67"/>
      <c r="P118" s="185">
        <f>O118*H118</f>
        <v>0</v>
      </c>
      <c r="Q118" s="185">
        <v>4.555E-2</v>
      </c>
      <c r="R118" s="185">
        <f>Q118*H118</f>
        <v>0.22775000000000001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168</v>
      </c>
      <c r="AT118" s="187" t="s">
        <v>163</v>
      </c>
      <c r="AU118" s="187" t="s">
        <v>92</v>
      </c>
      <c r="AY118" s="19" t="s">
        <v>160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9" t="s">
        <v>90</v>
      </c>
      <c r="BK118" s="188">
        <f>ROUND(I118*H118,2)</f>
        <v>0</v>
      </c>
      <c r="BL118" s="19" t="s">
        <v>168</v>
      </c>
      <c r="BM118" s="187" t="s">
        <v>191</v>
      </c>
    </row>
    <row r="119" spans="1:65" s="2" customFormat="1" ht="11.25">
      <c r="A119" s="37"/>
      <c r="B119" s="38"/>
      <c r="C119" s="39"/>
      <c r="D119" s="189" t="s">
        <v>170</v>
      </c>
      <c r="E119" s="39"/>
      <c r="F119" s="190" t="s">
        <v>192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9" t="s">
        <v>170</v>
      </c>
      <c r="AU119" s="19" t="s">
        <v>92</v>
      </c>
    </row>
    <row r="120" spans="1:65" s="2" customFormat="1" ht="21.75" customHeight="1">
      <c r="A120" s="37"/>
      <c r="B120" s="38"/>
      <c r="C120" s="176" t="s">
        <v>193</v>
      </c>
      <c r="D120" s="176" t="s">
        <v>163</v>
      </c>
      <c r="E120" s="177" t="s">
        <v>194</v>
      </c>
      <c r="F120" s="178" t="s">
        <v>195</v>
      </c>
      <c r="G120" s="179" t="s">
        <v>190</v>
      </c>
      <c r="H120" s="180">
        <v>2</v>
      </c>
      <c r="I120" s="181"/>
      <c r="J120" s="182">
        <f>ROUND(I120*H120,2)</f>
        <v>0</v>
      </c>
      <c r="K120" s="178" t="s">
        <v>167</v>
      </c>
      <c r="L120" s="42"/>
      <c r="M120" s="183" t="s">
        <v>44</v>
      </c>
      <c r="N120" s="184" t="s">
        <v>53</v>
      </c>
      <c r="O120" s="67"/>
      <c r="P120" s="185">
        <f>O120*H120</f>
        <v>0</v>
      </c>
      <c r="Q120" s="185">
        <v>5.4550000000000001E-2</v>
      </c>
      <c r="R120" s="185">
        <f>Q120*H120</f>
        <v>0.1091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168</v>
      </c>
      <c r="AT120" s="187" t="s">
        <v>163</v>
      </c>
      <c r="AU120" s="187" t="s">
        <v>92</v>
      </c>
      <c r="AY120" s="19" t="s">
        <v>160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9" t="s">
        <v>90</v>
      </c>
      <c r="BK120" s="188">
        <f>ROUND(I120*H120,2)</f>
        <v>0</v>
      </c>
      <c r="BL120" s="19" t="s">
        <v>168</v>
      </c>
      <c r="BM120" s="187" t="s">
        <v>196</v>
      </c>
    </row>
    <row r="121" spans="1:65" s="2" customFormat="1" ht="11.25">
      <c r="A121" s="37"/>
      <c r="B121" s="38"/>
      <c r="C121" s="39"/>
      <c r="D121" s="189" t="s">
        <v>170</v>
      </c>
      <c r="E121" s="39"/>
      <c r="F121" s="190" t="s">
        <v>197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9" t="s">
        <v>170</v>
      </c>
      <c r="AU121" s="19" t="s">
        <v>92</v>
      </c>
    </row>
    <row r="122" spans="1:65" s="2" customFormat="1" ht="21.75" customHeight="1">
      <c r="A122" s="37"/>
      <c r="B122" s="38"/>
      <c r="C122" s="176" t="s">
        <v>198</v>
      </c>
      <c r="D122" s="176" t="s">
        <v>163</v>
      </c>
      <c r="E122" s="177" t="s">
        <v>199</v>
      </c>
      <c r="F122" s="178" t="s">
        <v>200</v>
      </c>
      <c r="G122" s="179" t="s">
        <v>190</v>
      </c>
      <c r="H122" s="180">
        <v>2</v>
      </c>
      <c r="I122" s="181"/>
      <c r="J122" s="182">
        <f>ROUND(I122*H122,2)</f>
        <v>0</v>
      </c>
      <c r="K122" s="178" t="s">
        <v>167</v>
      </c>
      <c r="L122" s="42"/>
      <c r="M122" s="183" t="s">
        <v>44</v>
      </c>
      <c r="N122" s="184" t="s">
        <v>53</v>
      </c>
      <c r="O122" s="67"/>
      <c r="P122" s="185">
        <f>O122*H122</f>
        <v>0</v>
      </c>
      <c r="Q122" s="185">
        <v>6.3549999999999995E-2</v>
      </c>
      <c r="R122" s="185">
        <f>Q122*H122</f>
        <v>0.12709999999999999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168</v>
      </c>
      <c r="AT122" s="187" t="s">
        <v>163</v>
      </c>
      <c r="AU122" s="187" t="s">
        <v>92</v>
      </c>
      <c r="AY122" s="19" t="s">
        <v>160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19" t="s">
        <v>90</v>
      </c>
      <c r="BK122" s="188">
        <f>ROUND(I122*H122,2)</f>
        <v>0</v>
      </c>
      <c r="BL122" s="19" t="s">
        <v>168</v>
      </c>
      <c r="BM122" s="187" t="s">
        <v>201</v>
      </c>
    </row>
    <row r="123" spans="1:65" s="2" customFormat="1" ht="11.25">
      <c r="A123" s="37"/>
      <c r="B123" s="38"/>
      <c r="C123" s="39"/>
      <c r="D123" s="189" t="s">
        <v>170</v>
      </c>
      <c r="E123" s="39"/>
      <c r="F123" s="190" t="s">
        <v>202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9" t="s">
        <v>170</v>
      </c>
      <c r="AU123" s="19" t="s">
        <v>92</v>
      </c>
    </row>
    <row r="124" spans="1:65" s="2" customFormat="1" ht="37.9" customHeight="1">
      <c r="A124" s="37"/>
      <c r="B124" s="38"/>
      <c r="C124" s="176" t="s">
        <v>203</v>
      </c>
      <c r="D124" s="176" t="s">
        <v>163</v>
      </c>
      <c r="E124" s="177" t="s">
        <v>204</v>
      </c>
      <c r="F124" s="178" t="s">
        <v>205</v>
      </c>
      <c r="G124" s="179" t="s">
        <v>206</v>
      </c>
      <c r="H124" s="180">
        <v>15.4</v>
      </c>
      <c r="I124" s="181"/>
      <c r="J124" s="182">
        <f>ROUND(I124*H124,2)</f>
        <v>0</v>
      </c>
      <c r="K124" s="178" t="s">
        <v>167</v>
      </c>
      <c r="L124" s="42"/>
      <c r="M124" s="183" t="s">
        <v>44</v>
      </c>
      <c r="N124" s="184" t="s">
        <v>53</v>
      </c>
      <c r="O124" s="67"/>
      <c r="P124" s="185">
        <f>O124*H124</f>
        <v>0</v>
      </c>
      <c r="Q124" s="185">
        <v>2.2073100000000001</v>
      </c>
      <c r="R124" s="185">
        <f>Q124*H124</f>
        <v>33.992574000000005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168</v>
      </c>
      <c r="AT124" s="187" t="s">
        <v>163</v>
      </c>
      <c r="AU124" s="187" t="s">
        <v>92</v>
      </c>
      <c r="AY124" s="19" t="s">
        <v>160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9" t="s">
        <v>90</v>
      </c>
      <c r="BK124" s="188">
        <f>ROUND(I124*H124,2)</f>
        <v>0</v>
      </c>
      <c r="BL124" s="19" t="s">
        <v>168</v>
      </c>
      <c r="BM124" s="187" t="s">
        <v>207</v>
      </c>
    </row>
    <row r="125" spans="1:65" s="2" customFormat="1" ht="11.25">
      <c r="A125" s="37"/>
      <c r="B125" s="38"/>
      <c r="C125" s="39"/>
      <c r="D125" s="189" t="s">
        <v>170</v>
      </c>
      <c r="E125" s="39"/>
      <c r="F125" s="190" t="s">
        <v>208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9" t="s">
        <v>170</v>
      </c>
      <c r="AU125" s="19" t="s">
        <v>92</v>
      </c>
    </row>
    <row r="126" spans="1:65" s="13" customFormat="1" ht="11.25">
      <c r="B126" s="194"/>
      <c r="C126" s="195"/>
      <c r="D126" s="196" t="s">
        <v>172</v>
      </c>
      <c r="E126" s="197" t="s">
        <v>44</v>
      </c>
      <c r="F126" s="198" t="s">
        <v>209</v>
      </c>
      <c r="G126" s="195"/>
      <c r="H126" s="199">
        <v>15.4</v>
      </c>
      <c r="I126" s="200"/>
      <c r="J126" s="195"/>
      <c r="K126" s="195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172</v>
      </c>
      <c r="AU126" s="205" t="s">
        <v>92</v>
      </c>
      <c r="AV126" s="13" t="s">
        <v>92</v>
      </c>
      <c r="AW126" s="13" t="s">
        <v>42</v>
      </c>
      <c r="AX126" s="13" t="s">
        <v>82</v>
      </c>
      <c r="AY126" s="205" t="s">
        <v>160</v>
      </c>
    </row>
    <row r="127" spans="1:65" s="14" customFormat="1" ht="11.25">
      <c r="B127" s="206"/>
      <c r="C127" s="207"/>
      <c r="D127" s="196" t="s">
        <v>172</v>
      </c>
      <c r="E127" s="208" t="s">
        <v>44</v>
      </c>
      <c r="F127" s="209" t="s">
        <v>187</v>
      </c>
      <c r="G127" s="207"/>
      <c r="H127" s="210">
        <v>15.4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172</v>
      </c>
      <c r="AU127" s="216" t="s">
        <v>92</v>
      </c>
      <c r="AV127" s="14" t="s">
        <v>168</v>
      </c>
      <c r="AW127" s="14" t="s">
        <v>42</v>
      </c>
      <c r="AX127" s="14" t="s">
        <v>90</v>
      </c>
      <c r="AY127" s="216" t="s">
        <v>160</v>
      </c>
    </row>
    <row r="128" spans="1:65" s="2" customFormat="1" ht="24.2" customHeight="1">
      <c r="A128" s="37"/>
      <c r="B128" s="38"/>
      <c r="C128" s="176" t="s">
        <v>210</v>
      </c>
      <c r="D128" s="176" t="s">
        <v>163</v>
      </c>
      <c r="E128" s="177" t="s">
        <v>211</v>
      </c>
      <c r="F128" s="178" t="s">
        <v>212</v>
      </c>
      <c r="G128" s="179" t="s">
        <v>166</v>
      </c>
      <c r="H128" s="180">
        <v>9</v>
      </c>
      <c r="I128" s="181"/>
      <c r="J128" s="182">
        <f>ROUND(I128*H128,2)</f>
        <v>0</v>
      </c>
      <c r="K128" s="178" t="s">
        <v>167</v>
      </c>
      <c r="L128" s="42"/>
      <c r="M128" s="183" t="s">
        <v>44</v>
      </c>
      <c r="N128" s="184" t="s">
        <v>53</v>
      </c>
      <c r="O128" s="67"/>
      <c r="P128" s="185">
        <f>O128*H128</f>
        <v>0</v>
      </c>
      <c r="Q128" s="185">
        <v>0.12335</v>
      </c>
      <c r="R128" s="185">
        <f>Q128*H128</f>
        <v>1.11015</v>
      </c>
      <c r="S128" s="185">
        <v>0</v>
      </c>
      <c r="T128" s="18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168</v>
      </c>
      <c r="AT128" s="187" t="s">
        <v>163</v>
      </c>
      <c r="AU128" s="187" t="s">
        <v>92</v>
      </c>
      <c r="AY128" s="19" t="s">
        <v>160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9" t="s">
        <v>90</v>
      </c>
      <c r="BK128" s="188">
        <f>ROUND(I128*H128,2)</f>
        <v>0</v>
      </c>
      <c r="BL128" s="19" t="s">
        <v>168</v>
      </c>
      <c r="BM128" s="187" t="s">
        <v>213</v>
      </c>
    </row>
    <row r="129" spans="1:65" s="2" customFormat="1" ht="11.25">
      <c r="A129" s="37"/>
      <c r="B129" s="38"/>
      <c r="C129" s="39"/>
      <c r="D129" s="189" t="s">
        <v>170</v>
      </c>
      <c r="E129" s="39"/>
      <c r="F129" s="190" t="s">
        <v>214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9" t="s">
        <v>170</v>
      </c>
      <c r="AU129" s="19" t="s">
        <v>92</v>
      </c>
    </row>
    <row r="130" spans="1:65" s="13" customFormat="1" ht="11.25">
      <c r="B130" s="194"/>
      <c r="C130" s="195"/>
      <c r="D130" s="196" t="s">
        <v>172</v>
      </c>
      <c r="E130" s="197" t="s">
        <v>44</v>
      </c>
      <c r="F130" s="198" t="s">
        <v>215</v>
      </c>
      <c r="G130" s="195"/>
      <c r="H130" s="199">
        <v>5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172</v>
      </c>
      <c r="AU130" s="205" t="s">
        <v>92</v>
      </c>
      <c r="AV130" s="13" t="s">
        <v>92</v>
      </c>
      <c r="AW130" s="13" t="s">
        <v>42</v>
      </c>
      <c r="AX130" s="13" t="s">
        <v>82</v>
      </c>
      <c r="AY130" s="205" t="s">
        <v>160</v>
      </c>
    </row>
    <row r="131" spans="1:65" s="13" customFormat="1" ht="11.25">
      <c r="B131" s="194"/>
      <c r="C131" s="195"/>
      <c r="D131" s="196" t="s">
        <v>172</v>
      </c>
      <c r="E131" s="197" t="s">
        <v>44</v>
      </c>
      <c r="F131" s="198" t="s">
        <v>216</v>
      </c>
      <c r="G131" s="195"/>
      <c r="H131" s="199">
        <v>4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172</v>
      </c>
      <c r="AU131" s="205" t="s">
        <v>92</v>
      </c>
      <c r="AV131" s="13" t="s">
        <v>92</v>
      </c>
      <c r="AW131" s="13" t="s">
        <v>42</v>
      </c>
      <c r="AX131" s="13" t="s">
        <v>82</v>
      </c>
      <c r="AY131" s="205" t="s">
        <v>160</v>
      </c>
    </row>
    <row r="132" spans="1:65" s="14" customFormat="1" ht="11.25">
      <c r="B132" s="206"/>
      <c r="C132" s="207"/>
      <c r="D132" s="196" t="s">
        <v>172</v>
      </c>
      <c r="E132" s="208" t="s">
        <v>44</v>
      </c>
      <c r="F132" s="209" t="s">
        <v>187</v>
      </c>
      <c r="G132" s="207"/>
      <c r="H132" s="210">
        <v>9</v>
      </c>
      <c r="I132" s="211"/>
      <c r="J132" s="207"/>
      <c r="K132" s="207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172</v>
      </c>
      <c r="AU132" s="216" t="s">
        <v>92</v>
      </c>
      <c r="AV132" s="14" t="s">
        <v>168</v>
      </c>
      <c r="AW132" s="14" t="s">
        <v>42</v>
      </c>
      <c r="AX132" s="14" t="s">
        <v>90</v>
      </c>
      <c r="AY132" s="216" t="s">
        <v>160</v>
      </c>
    </row>
    <row r="133" spans="1:65" s="2" customFormat="1" ht="24.2" customHeight="1">
      <c r="A133" s="37"/>
      <c r="B133" s="38"/>
      <c r="C133" s="176" t="s">
        <v>217</v>
      </c>
      <c r="D133" s="176" t="s">
        <v>163</v>
      </c>
      <c r="E133" s="177" t="s">
        <v>218</v>
      </c>
      <c r="F133" s="178" t="s">
        <v>219</v>
      </c>
      <c r="G133" s="179" t="s">
        <v>166</v>
      </c>
      <c r="H133" s="180">
        <v>48.55</v>
      </c>
      <c r="I133" s="181"/>
      <c r="J133" s="182">
        <f>ROUND(I133*H133,2)</f>
        <v>0</v>
      </c>
      <c r="K133" s="178" t="s">
        <v>167</v>
      </c>
      <c r="L133" s="42"/>
      <c r="M133" s="183" t="s">
        <v>44</v>
      </c>
      <c r="N133" s="184" t="s">
        <v>53</v>
      </c>
      <c r="O133" s="67"/>
      <c r="P133" s="185">
        <f>O133*H133</f>
        <v>0</v>
      </c>
      <c r="Q133" s="185">
        <v>0.23458000000000001</v>
      </c>
      <c r="R133" s="185">
        <f>Q133*H133</f>
        <v>11.388859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168</v>
      </c>
      <c r="AT133" s="187" t="s">
        <v>163</v>
      </c>
      <c r="AU133" s="187" t="s">
        <v>92</v>
      </c>
      <c r="AY133" s="19" t="s">
        <v>160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9" t="s">
        <v>90</v>
      </c>
      <c r="BK133" s="188">
        <f>ROUND(I133*H133,2)</f>
        <v>0</v>
      </c>
      <c r="BL133" s="19" t="s">
        <v>168</v>
      </c>
      <c r="BM133" s="187" t="s">
        <v>220</v>
      </c>
    </row>
    <row r="134" spans="1:65" s="2" customFormat="1" ht="11.25">
      <c r="A134" s="37"/>
      <c r="B134" s="38"/>
      <c r="C134" s="39"/>
      <c r="D134" s="189" t="s">
        <v>170</v>
      </c>
      <c r="E134" s="39"/>
      <c r="F134" s="190" t="s">
        <v>221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9" t="s">
        <v>170</v>
      </c>
      <c r="AU134" s="19" t="s">
        <v>92</v>
      </c>
    </row>
    <row r="135" spans="1:65" s="15" customFormat="1" ht="11.25">
      <c r="B135" s="217"/>
      <c r="C135" s="218"/>
      <c r="D135" s="196" t="s">
        <v>172</v>
      </c>
      <c r="E135" s="219" t="s">
        <v>44</v>
      </c>
      <c r="F135" s="220" t="s">
        <v>222</v>
      </c>
      <c r="G135" s="218"/>
      <c r="H135" s="219" t="s">
        <v>44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172</v>
      </c>
      <c r="AU135" s="226" t="s">
        <v>92</v>
      </c>
      <c r="AV135" s="15" t="s">
        <v>90</v>
      </c>
      <c r="AW135" s="15" t="s">
        <v>42</v>
      </c>
      <c r="AX135" s="15" t="s">
        <v>82</v>
      </c>
      <c r="AY135" s="226" t="s">
        <v>160</v>
      </c>
    </row>
    <row r="136" spans="1:65" s="15" customFormat="1" ht="11.25">
      <c r="B136" s="217"/>
      <c r="C136" s="218"/>
      <c r="D136" s="196" t="s">
        <v>172</v>
      </c>
      <c r="E136" s="219" t="s">
        <v>44</v>
      </c>
      <c r="F136" s="220" t="s">
        <v>223</v>
      </c>
      <c r="G136" s="218"/>
      <c r="H136" s="219" t="s">
        <v>44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172</v>
      </c>
      <c r="AU136" s="226" t="s">
        <v>92</v>
      </c>
      <c r="AV136" s="15" t="s">
        <v>90</v>
      </c>
      <c r="AW136" s="15" t="s">
        <v>42</v>
      </c>
      <c r="AX136" s="15" t="s">
        <v>82</v>
      </c>
      <c r="AY136" s="226" t="s">
        <v>160</v>
      </c>
    </row>
    <row r="137" spans="1:65" s="13" customFormat="1" ht="11.25">
      <c r="B137" s="194"/>
      <c r="C137" s="195"/>
      <c r="D137" s="196" t="s">
        <v>172</v>
      </c>
      <c r="E137" s="197" t="s">
        <v>44</v>
      </c>
      <c r="F137" s="198" t="s">
        <v>224</v>
      </c>
      <c r="G137" s="195"/>
      <c r="H137" s="199">
        <v>53.46</v>
      </c>
      <c r="I137" s="200"/>
      <c r="J137" s="195"/>
      <c r="K137" s="195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172</v>
      </c>
      <c r="AU137" s="205" t="s">
        <v>92</v>
      </c>
      <c r="AV137" s="13" t="s">
        <v>92</v>
      </c>
      <c r="AW137" s="13" t="s">
        <v>42</v>
      </c>
      <c r="AX137" s="13" t="s">
        <v>82</v>
      </c>
      <c r="AY137" s="205" t="s">
        <v>160</v>
      </c>
    </row>
    <row r="138" spans="1:65" s="13" customFormat="1" ht="11.25">
      <c r="B138" s="194"/>
      <c r="C138" s="195"/>
      <c r="D138" s="196" t="s">
        <v>172</v>
      </c>
      <c r="E138" s="197" t="s">
        <v>44</v>
      </c>
      <c r="F138" s="198" t="s">
        <v>225</v>
      </c>
      <c r="G138" s="195"/>
      <c r="H138" s="199">
        <v>-3.1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172</v>
      </c>
      <c r="AU138" s="205" t="s">
        <v>92</v>
      </c>
      <c r="AV138" s="13" t="s">
        <v>92</v>
      </c>
      <c r="AW138" s="13" t="s">
        <v>42</v>
      </c>
      <c r="AX138" s="13" t="s">
        <v>82</v>
      </c>
      <c r="AY138" s="205" t="s">
        <v>160</v>
      </c>
    </row>
    <row r="139" spans="1:65" s="13" customFormat="1" ht="11.25">
      <c r="B139" s="194"/>
      <c r="C139" s="195"/>
      <c r="D139" s="196" t="s">
        <v>172</v>
      </c>
      <c r="E139" s="197" t="s">
        <v>44</v>
      </c>
      <c r="F139" s="198" t="s">
        <v>226</v>
      </c>
      <c r="G139" s="195"/>
      <c r="H139" s="199">
        <v>-2.7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172</v>
      </c>
      <c r="AU139" s="205" t="s">
        <v>92</v>
      </c>
      <c r="AV139" s="13" t="s">
        <v>92</v>
      </c>
      <c r="AW139" s="13" t="s">
        <v>42</v>
      </c>
      <c r="AX139" s="13" t="s">
        <v>82</v>
      </c>
      <c r="AY139" s="205" t="s">
        <v>160</v>
      </c>
    </row>
    <row r="140" spans="1:65" s="13" customFormat="1" ht="11.25">
      <c r="B140" s="194"/>
      <c r="C140" s="195"/>
      <c r="D140" s="196" t="s">
        <v>172</v>
      </c>
      <c r="E140" s="197" t="s">
        <v>44</v>
      </c>
      <c r="F140" s="198" t="s">
        <v>227</v>
      </c>
      <c r="G140" s="195"/>
      <c r="H140" s="199">
        <v>-2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172</v>
      </c>
      <c r="AU140" s="205" t="s">
        <v>92</v>
      </c>
      <c r="AV140" s="13" t="s">
        <v>92</v>
      </c>
      <c r="AW140" s="13" t="s">
        <v>42</v>
      </c>
      <c r="AX140" s="13" t="s">
        <v>82</v>
      </c>
      <c r="AY140" s="205" t="s">
        <v>160</v>
      </c>
    </row>
    <row r="141" spans="1:65" s="13" customFormat="1" ht="11.25">
      <c r="B141" s="194"/>
      <c r="C141" s="195"/>
      <c r="D141" s="196" t="s">
        <v>172</v>
      </c>
      <c r="E141" s="197" t="s">
        <v>44</v>
      </c>
      <c r="F141" s="198" t="s">
        <v>228</v>
      </c>
      <c r="G141" s="195"/>
      <c r="H141" s="199">
        <v>-2</v>
      </c>
      <c r="I141" s="200"/>
      <c r="J141" s="195"/>
      <c r="K141" s="195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172</v>
      </c>
      <c r="AU141" s="205" t="s">
        <v>92</v>
      </c>
      <c r="AV141" s="13" t="s">
        <v>92</v>
      </c>
      <c r="AW141" s="13" t="s">
        <v>42</v>
      </c>
      <c r="AX141" s="13" t="s">
        <v>82</v>
      </c>
      <c r="AY141" s="205" t="s">
        <v>160</v>
      </c>
    </row>
    <row r="142" spans="1:65" s="13" customFormat="1" ht="11.25">
      <c r="B142" s="194"/>
      <c r="C142" s="195"/>
      <c r="D142" s="196" t="s">
        <v>172</v>
      </c>
      <c r="E142" s="197" t="s">
        <v>44</v>
      </c>
      <c r="F142" s="198" t="s">
        <v>229</v>
      </c>
      <c r="G142" s="195"/>
      <c r="H142" s="199">
        <v>-1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172</v>
      </c>
      <c r="AU142" s="205" t="s">
        <v>92</v>
      </c>
      <c r="AV142" s="13" t="s">
        <v>92</v>
      </c>
      <c r="AW142" s="13" t="s">
        <v>42</v>
      </c>
      <c r="AX142" s="13" t="s">
        <v>82</v>
      </c>
      <c r="AY142" s="205" t="s">
        <v>160</v>
      </c>
    </row>
    <row r="143" spans="1:65" s="15" customFormat="1" ht="11.25">
      <c r="B143" s="217"/>
      <c r="C143" s="218"/>
      <c r="D143" s="196" t="s">
        <v>172</v>
      </c>
      <c r="E143" s="219" t="s">
        <v>44</v>
      </c>
      <c r="F143" s="220" t="s">
        <v>230</v>
      </c>
      <c r="G143" s="218"/>
      <c r="H143" s="219" t="s">
        <v>44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172</v>
      </c>
      <c r="AU143" s="226" t="s">
        <v>92</v>
      </c>
      <c r="AV143" s="15" t="s">
        <v>90</v>
      </c>
      <c r="AW143" s="15" t="s">
        <v>42</v>
      </c>
      <c r="AX143" s="15" t="s">
        <v>82</v>
      </c>
      <c r="AY143" s="226" t="s">
        <v>160</v>
      </c>
    </row>
    <row r="144" spans="1:65" s="13" customFormat="1" ht="11.25">
      <c r="B144" s="194"/>
      <c r="C144" s="195"/>
      <c r="D144" s="196" t="s">
        <v>172</v>
      </c>
      <c r="E144" s="197" t="s">
        <v>44</v>
      </c>
      <c r="F144" s="198" t="s">
        <v>231</v>
      </c>
      <c r="G144" s="195"/>
      <c r="H144" s="199">
        <v>5.89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172</v>
      </c>
      <c r="AU144" s="205" t="s">
        <v>92</v>
      </c>
      <c r="AV144" s="13" t="s">
        <v>92</v>
      </c>
      <c r="AW144" s="13" t="s">
        <v>42</v>
      </c>
      <c r="AX144" s="13" t="s">
        <v>82</v>
      </c>
      <c r="AY144" s="205" t="s">
        <v>160</v>
      </c>
    </row>
    <row r="145" spans="1:65" s="14" customFormat="1" ht="11.25">
      <c r="B145" s="206"/>
      <c r="C145" s="207"/>
      <c r="D145" s="196" t="s">
        <v>172</v>
      </c>
      <c r="E145" s="208" t="s">
        <v>44</v>
      </c>
      <c r="F145" s="209" t="s">
        <v>187</v>
      </c>
      <c r="G145" s="207"/>
      <c r="H145" s="210">
        <v>48.55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172</v>
      </c>
      <c r="AU145" s="216" t="s">
        <v>92</v>
      </c>
      <c r="AV145" s="14" t="s">
        <v>168</v>
      </c>
      <c r="AW145" s="14" t="s">
        <v>42</v>
      </c>
      <c r="AX145" s="14" t="s">
        <v>90</v>
      </c>
      <c r="AY145" s="216" t="s">
        <v>160</v>
      </c>
    </row>
    <row r="146" spans="1:65" s="2" customFormat="1" ht="16.5" customHeight="1">
      <c r="A146" s="37"/>
      <c r="B146" s="38"/>
      <c r="C146" s="176" t="s">
        <v>232</v>
      </c>
      <c r="D146" s="176" t="s">
        <v>163</v>
      </c>
      <c r="E146" s="177" t="s">
        <v>233</v>
      </c>
      <c r="F146" s="178" t="s">
        <v>234</v>
      </c>
      <c r="G146" s="179" t="s">
        <v>206</v>
      </c>
      <c r="H146" s="180">
        <v>0.6</v>
      </c>
      <c r="I146" s="181"/>
      <c r="J146" s="182">
        <f>ROUND(I146*H146,2)</f>
        <v>0</v>
      </c>
      <c r="K146" s="178" t="s">
        <v>167</v>
      </c>
      <c r="L146" s="42"/>
      <c r="M146" s="183" t="s">
        <v>44</v>
      </c>
      <c r="N146" s="184" t="s">
        <v>53</v>
      </c>
      <c r="O146" s="67"/>
      <c r="P146" s="185">
        <f>O146*H146</f>
        <v>0</v>
      </c>
      <c r="Q146" s="185">
        <v>2.6446800000000001</v>
      </c>
      <c r="R146" s="185">
        <f>Q146*H146</f>
        <v>1.586808</v>
      </c>
      <c r="S146" s="185">
        <v>0</v>
      </c>
      <c r="T146" s="18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168</v>
      </c>
      <c r="AT146" s="187" t="s">
        <v>163</v>
      </c>
      <c r="AU146" s="187" t="s">
        <v>92</v>
      </c>
      <c r="AY146" s="19" t="s">
        <v>160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9" t="s">
        <v>90</v>
      </c>
      <c r="BK146" s="188">
        <f>ROUND(I146*H146,2)</f>
        <v>0</v>
      </c>
      <c r="BL146" s="19" t="s">
        <v>168</v>
      </c>
      <c r="BM146" s="187" t="s">
        <v>235</v>
      </c>
    </row>
    <row r="147" spans="1:65" s="2" customFormat="1" ht="11.25">
      <c r="A147" s="37"/>
      <c r="B147" s="38"/>
      <c r="C147" s="39"/>
      <c r="D147" s="189" t="s">
        <v>170</v>
      </c>
      <c r="E147" s="39"/>
      <c r="F147" s="190" t="s">
        <v>236</v>
      </c>
      <c r="G147" s="39"/>
      <c r="H147" s="39"/>
      <c r="I147" s="191"/>
      <c r="J147" s="39"/>
      <c r="K147" s="39"/>
      <c r="L147" s="42"/>
      <c r="M147" s="192"/>
      <c r="N147" s="193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9" t="s">
        <v>170</v>
      </c>
      <c r="AU147" s="19" t="s">
        <v>92</v>
      </c>
    </row>
    <row r="148" spans="1:65" s="13" customFormat="1" ht="11.25">
      <c r="B148" s="194"/>
      <c r="C148" s="195"/>
      <c r="D148" s="196" t="s">
        <v>172</v>
      </c>
      <c r="E148" s="197" t="s">
        <v>44</v>
      </c>
      <c r="F148" s="198" t="s">
        <v>237</v>
      </c>
      <c r="G148" s="195"/>
      <c r="H148" s="199">
        <v>0.6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172</v>
      </c>
      <c r="AU148" s="205" t="s">
        <v>92</v>
      </c>
      <c r="AV148" s="13" t="s">
        <v>92</v>
      </c>
      <c r="AW148" s="13" t="s">
        <v>42</v>
      </c>
      <c r="AX148" s="13" t="s">
        <v>90</v>
      </c>
      <c r="AY148" s="205" t="s">
        <v>160</v>
      </c>
    </row>
    <row r="149" spans="1:65" s="12" customFormat="1" ht="22.9" customHeight="1">
      <c r="B149" s="160"/>
      <c r="C149" s="161"/>
      <c r="D149" s="162" t="s">
        <v>81</v>
      </c>
      <c r="E149" s="174" t="s">
        <v>168</v>
      </c>
      <c r="F149" s="174" t="s">
        <v>238</v>
      </c>
      <c r="G149" s="161"/>
      <c r="H149" s="161"/>
      <c r="I149" s="164"/>
      <c r="J149" s="175">
        <f>BK149</f>
        <v>0</v>
      </c>
      <c r="K149" s="161"/>
      <c r="L149" s="166"/>
      <c r="M149" s="167"/>
      <c r="N149" s="168"/>
      <c r="O149" s="168"/>
      <c r="P149" s="169">
        <f>SUM(P150:P151)</f>
        <v>0</v>
      </c>
      <c r="Q149" s="168"/>
      <c r="R149" s="169">
        <f>SUM(R150:R151)</f>
        <v>5.91E-2</v>
      </c>
      <c r="S149" s="168"/>
      <c r="T149" s="170">
        <f>SUM(T150:T151)</f>
        <v>0</v>
      </c>
      <c r="AR149" s="171" t="s">
        <v>90</v>
      </c>
      <c r="AT149" s="172" t="s">
        <v>81</v>
      </c>
      <c r="AU149" s="172" t="s">
        <v>90</v>
      </c>
      <c r="AY149" s="171" t="s">
        <v>160</v>
      </c>
      <c r="BK149" s="173">
        <f>SUM(BK150:BK151)</f>
        <v>0</v>
      </c>
    </row>
    <row r="150" spans="1:65" s="2" customFormat="1" ht="24.2" customHeight="1">
      <c r="A150" s="37"/>
      <c r="B150" s="38"/>
      <c r="C150" s="176" t="s">
        <v>239</v>
      </c>
      <c r="D150" s="176" t="s">
        <v>163</v>
      </c>
      <c r="E150" s="177" t="s">
        <v>240</v>
      </c>
      <c r="F150" s="178" t="s">
        <v>241</v>
      </c>
      <c r="G150" s="179" t="s">
        <v>190</v>
      </c>
      <c r="H150" s="180">
        <v>3</v>
      </c>
      <c r="I150" s="181"/>
      <c r="J150" s="182">
        <f>ROUND(I150*H150,2)</f>
        <v>0</v>
      </c>
      <c r="K150" s="178" t="s">
        <v>167</v>
      </c>
      <c r="L150" s="42"/>
      <c r="M150" s="183" t="s">
        <v>44</v>
      </c>
      <c r="N150" s="184" t="s">
        <v>53</v>
      </c>
      <c r="O150" s="67"/>
      <c r="P150" s="185">
        <f>O150*H150</f>
        <v>0</v>
      </c>
      <c r="Q150" s="185">
        <v>1.9699999999999999E-2</v>
      </c>
      <c r="R150" s="185">
        <f>Q150*H150</f>
        <v>5.91E-2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168</v>
      </c>
      <c r="AT150" s="187" t="s">
        <v>163</v>
      </c>
      <c r="AU150" s="187" t="s">
        <v>92</v>
      </c>
      <c r="AY150" s="19" t="s">
        <v>160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9" t="s">
        <v>90</v>
      </c>
      <c r="BK150" s="188">
        <f>ROUND(I150*H150,2)</f>
        <v>0</v>
      </c>
      <c r="BL150" s="19" t="s">
        <v>168</v>
      </c>
      <c r="BM150" s="187" t="s">
        <v>242</v>
      </c>
    </row>
    <row r="151" spans="1:65" s="2" customFormat="1" ht="11.25">
      <c r="A151" s="37"/>
      <c r="B151" s="38"/>
      <c r="C151" s="39"/>
      <c r="D151" s="189" t="s">
        <v>170</v>
      </c>
      <c r="E151" s="39"/>
      <c r="F151" s="190" t="s">
        <v>243</v>
      </c>
      <c r="G151" s="39"/>
      <c r="H151" s="39"/>
      <c r="I151" s="191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9" t="s">
        <v>170</v>
      </c>
      <c r="AU151" s="19" t="s">
        <v>92</v>
      </c>
    </row>
    <row r="152" spans="1:65" s="12" customFormat="1" ht="22.9" customHeight="1">
      <c r="B152" s="160"/>
      <c r="C152" s="161"/>
      <c r="D152" s="162" t="s">
        <v>81</v>
      </c>
      <c r="E152" s="174" t="s">
        <v>198</v>
      </c>
      <c r="F152" s="174" t="s">
        <v>244</v>
      </c>
      <c r="G152" s="161"/>
      <c r="H152" s="161"/>
      <c r="I152" s="164"/>
      <c r="J152" s="175">
        <f>BK152</f>
        <v>0</v>
      </c>
      <c r="K152" s="161"/>
      <c r="L152" s="166"/>
      <c r="M152" s="167"/>
      <c r="N152" s="168"/>
      <c r="O152" s="168"/>
      <c r="P152" s="169">
        <f>SUM(P153:P258)</f>
        <v>0</v>
      </c>
      <c r="Q152" s="168"/>
      <c r="R152" s="169">
        <f>SUM(R153:R258)</f>
        <v>8.9181901400000019</v>
      </c>
      <c r="S152" s="168"/>
      <c r="T152" s="170">
        <f>SUM(T153:T258)</f>
        <v>0</v>
      </c>
      <c r="AR152" s="171" t="s">
        <v>90</v>
      </c>
      <c r="AT152" s="172" t="s">
        <v>81</v>
      </c>
      <c r="AU152" s="172" t="s">
        <v>90</v>
      </c>
      <c r="AY152" s="171" t="s">
        <v>160</v>
      </c>
      <c r="BK152" s="173">
        <f>SUM(BK153:BK258)</f>
        <v>0</v>
      </c>
    </row>
    <row r="153" spans="1:65" s="2" customFormat="1" ht="24.2" customHeight="1">
      <c r="A153" s="37"/>
      <c r="B153" s="38"/>
      <c r="C153" s="176" t="s">
        <v>245</v>
      </c>
      <c r="D153" s="176" t="s">
        <v>163</v>
      </c>
      <c r="E153" s="177" t="s">
        <v>246</v>
      </c>
      <c r="F153" s="178" t="s">
        <v>247</v>
      </c>
      <c r="G153" s="179" t="s">
        <v>190</v>
      </c>
      <c r="H153" s="180">
        <v>5</v>
      </c>
      <c r="I153" s="181"/>
      <c r="J153" s="182">
        <f>ROUND(I153*H153,2)</f>
        <v>0</v>
      </c>
      <c r="K153" s="178" t="s">
        <v>167</v>
      </c>
      <c r="L153" s="42"/>
      <c r="M153" s="183" t="s">
        <v>44</v>
      </c>
      <c r="N153" s="184" t="s">
        <v>53</v>
      </c>
      <c r="O153" s="67"/>
      <c r="P153" s="185">
        <f>O153*H153</f>
        <v>0</v>
      </c>
      <c r="Q153" s="185">
        <v>4.0599999999999997E-2</v>
      </c>
      <c r="R153" s="185">
        <f>Q153*H153</f>
        <v>0.20299999999999999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168</v>
      </c>
      <c r="AT153" s="187" t="s">
        <v>163</v>
      </c>
      <c r="AU153" s="187" t="s">
        <v>92</v>
      </c>
      <c r="AY153" s="19" t="s">
        <v>160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9" t="s">
        <v>90</v>
      </c>
      <c r="BK153" s="188">
        <f>ROUND(I153*H153,2)</f>
        <v>0</v>
      </c>
      <c r="BL153" s="19" t="s">
        <v>168</v>
      </c>
      <c r="BM153" s="187" t="s">
        <v>248</v>
      </c>
    </row>
    <row r="154" spans="1:65" s="2" customFormat="1" ht="11.25">
      <c r="A154" s="37"/>
      <c r="B154" s="38"/>
      <c r="C154" s="39"/>
      <c r="D154" s="189" t="s">
        <v>170</v>
      </c>
      <c r="E154" s="39"/>
      <c r="F154" s="190" t="s">
        <v>249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9" t="s">
        <v>170</v>
      </c>
      <c r="AU154" s="19" t="s">
        <v>92</v>
      </c>
    </row>
    <row r="155" spans="1:65" s="2" customFormat="1" ht="24.2" customHeight="1">
      <c r="A155" s="37"/>
      <c r="B155" s="38"/>
      <c r="C155" s="176" t="s">
        <v>250</v>
      </c>
      <c r="D155" s="176" t="s">
        <v>163</v>
      </c>
      <c r="E155" s="177" t="s">
        <v>251</v>
      </c>
      <c r="F155" s="178" t="s">
        <v>252</v>
      </c>
      <c r="G155" s="179" t="s">
        <v>166</v>
      </c>
      <c r="H155" s="180">
        <v>164.03700000000001</v>
      </c>
      <c r="I155" s="181"/>
      <c r="J155" s="182">
        <f>ROUND(I155*H155,2)</f>
        <v>0</v>
      </c>
      <c r="K155" s="178" t="s">
        <v>167</v>
      </c>
      <c r="L155" s="42"/>
      <c r="M155" s="183" t="s">
        <v>44</v>
      </c>
      <c r="N155" s="184" t="s">
        <v>53</v>
      </c>
      <c r="O155" s="67"/>
      <c r="P155" s="185">
        <f>O155*H155</f>
        <v>0</v>
      </c>
      <c r="Q155" s="185">
        <v>7.3499999999999998E-3</v>
      </c>
      <c r="R155" s="185">
        <f>Q155*H155</f>
        <v>1.2056719499999999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168</v>
      </c>
      <c r="AT155" s="187" t="s">
        <v>163</v>
      </c>
      <c r="AU155" s="187" t="s">
        <v>92</v>
      </c>
      <c r="AY155" s="19" t="s">
        <v>160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9" t="s">
        <v>90</v>
      </c>
      <c r="BK155" s="188">
        <f>ROUND(I155*H155,2)</f>
        <v>0</v>
      </c>
      <c r="BL155" s="19" t="s">
        <v>168</v>
      </c>
      <c r="BM155" s="187" t="s">
        <v>253</v>
      </c>
    </row>
    <row r="156" spans="1:65" s="2" customFormat="1" ht="11.25">
      <c r="A156" s="37"/>
      <c r="B156" s="38"/>
      <c r="C156" s="39"/>
      <c r="D156" s="189" t="s">
        <v>170</v>
      </c>
      <c r="E156" s="39"/>
      <c r="F156" s="190" t="s">
        <v>254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9" t="s">
        <v>170</v>
      </c>
      <c r="AU156" s="19" t="s">
        <v>92</v>
      </c>
    </row>
    <row r="157" spans="1:65" s="13" customFormat="1" ht="11.25">
      <c r="B157" s="194"/>
      <c r="C157" s="195"/>
      <c r="D157" s="196" t="s">
        <v>172</v>
      </c>
      <c r="E157" s="197" t="s">
        <v>44</v>
      </c>
      <c r="F157" s="198" t="s">
        <v>255</v>
      </c>
      <c r="G157" s="195"/>
      <c r="H157" s="199">
        <v>164.03700000000001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172</v>
      </c>
      <c r="AU157" s="205" t="s">
        <v>92</v>
      </c>
      <c r="AV157" s="13" t="s">
        <v>92</v>
      </c>
      <c r="AW157" s="13" t="s">
        <v>42</v>
      </c>
      <c r="AX157" s="13" t="s">
        <v>90</v>
      </c>
      <c r="AY157" s="205" t="s">
        <v>160</v>
      </c>
    </row>
    <row r="158" spans="1:65" s="2" customFormat="1" ht="24.2" customHeight="1">
      <c r="A158" s="37"/>
      <c r="B158" s="38"/>
      <c r="C158" s="176" t="s">
        <v>256</v>
      </c>
      <c r="D158" s="176" t="s">
        <v>163</v>
      </c>
      <c r="E158" s="177" t="s">
        <v>257</v>
      </c>
      <c r="F158" s="178" t="s">
        <v>258</v>
      </c>
      <c r="G158" s="179" t="s">
        <v>190</v>
      </c>
      <c r="H158" s="180">
        <v>5</v>
      </c>
      <c r="I158" s="181"/>
      <c r="J158" s="182">
        <f>ROUND(I158*H158,2)</f>
        <v>0</v>
      </c>
      <c r="K158" s="178" t="s">
        <v>167</v>
      </c>
      <c r="L158" s="42"/>
      <c r="M158" s="183" t="s">
        <v>44</v>
      </c>
      <c r="N158" s="184" t="s">
        <v>53</v>
      </c>
      <c r="O158" s="67"/>
      <c r="P158" s="185">
        <f>O158*H158</f>
        <v>0</v>
      </c>
      <c r="Q158" s="185">
        <v>4.0599999999999997E-2</v>
      </c>
      <c r="R158" s="185">
        <f>Q158*H158</f>
        <v>0.20299999999999999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168</v>
      </c>
      <c r="AT158" s="187" t="s">
        <v>163</v>
      </c>
      <c r="AU158" s="187" t="s">
        <v>92</v>
      </c>
      <c r="AY158" s="19" t="s">
        <v>160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9" t="s">
        <v>90</v>
      </c>
      <c r="BK158" s="188">
        <f>ROUND(I158*H158,2)</f>
        <v>0</v>
      </c>
      <c r="BL158" s="19" t="s">
        <v>168</v>
      </c>
      <c r="BM158" s="187" t="s">
        <v>259</v>
      </c>
    </row>
    <row r="159" spans="1:65" s="2" customFormat="1" ht="11.25">
      <c r="A159" s="37"/>
      <c r="B159" s="38"/>
      <c r="C159" s="39"/>
      <c r="D159" s="189" t="s">
        <v>170</v>
      </c>
      <c r="E159" s="39"/>
      <c r="F159" s="190" t="s">
        <v>260</v>
      </c>
      <c r="G159" s="39"/>
      <c r="H159" s="39"/>
      <c r="I159" s="191"/>
      <c r="J159" s="39"/>
      <c r="K159" s="39"/>
      <c r="L159" s="42"/>
      <c r="M159" s="192"/>
      <c r="N159" s="193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9" t="s">
        <v>170</v>
      </c>
      <c r="AU159" s="19" t="s">
        <v>92</v>
      </c>
    </row>
    <row r="160" spans="1:65" s="2" customFormat="1" ht="24.2" customHeight="1">
      <c r="A160" s="37"/>
      <c r="B160" s="38"/>
      <c r="C160" s="176" t="s">
        <v>8</v>
      </c>
      <c r="D160" s="176" t="s">
        <v>163</v>
      </c>
      <c r="E160" s="177" t="s">
        <v>261</v>
      </c>
      <c r="F160" s="178" t="s">
        <v>262</v>
      </c>
      <c r="G160" s="179" t="s">
        <v>166</v>
      </c>
      <c r="H160" s="180">
        <v>92.378</v>
      </c>
      <c r="I160" s="181"/>
      <c r="J160" s="182">
        <f>ROUND(I160*H160,2)</f>
        <v>0</v>
      </c>
      <c r="K160" s="178" t="s">
        <v>167</v>
      </c>
      <c r="L160" s="42"/>
      <c r="M160" s="183" t="s">
        <v>44</v>
      </c>
      <c r="N160" s="184" t="s">
        <v>53</v>
      </c>
      <c r="O160" s="67"/>
      <c r="P160" s="185">
        <f>O160*H160</f>
        <v>0</v>
      </c>
      <c r="Q160" s="185">
        <v>1.8380000000000001E-2</v>
      </c>
      <c r="R160" s="185">
        <f>Q160*H160</f>
        <v>1.6979076399999999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168</v>
      </c>
      <c r="AT160" s="187" t="s">
        <v>163</v>
      </c>
      <c r="AU160" s="187" t="s">
        <v>92</v>
      </c>
      <c r="AY160" s="19" t="s">
        <v>160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19" t="s">
        <v>90</v>
      </c>
      <c r="BK160" s="188">
        <f>ROUND(I160*H160,2)</f>
        <v>0</v>
      </c>
      <c r="BL160" s="19" t="s">
        <v>168</v>
      </c>
      <c r="BM160" s="187" t="s">
        <v>263</v>
      </c>
    </row>
    <row r="161" spans="1:65" s="2" customFormat="1" ht="11.25">
      <c r="A161" s="37"/>
      <c r="B161" s="38"/>
      <c r="C161" s="39"/>
      <c r="D161" s="189" t="s">
        <v>170</v>
      </c>
      <c r="E161" s="39"/>
      <c r="F161" s="190" t="s">
        <v>264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9" t="s">
        <v>170</v>
      </c>
      <c r="AU161" s="19" t="s">
        <v>92</v>
      </c>
    </row>
    <row r="162" spans="1:65" s="15" customFormat="1" ht="11.25">
      <c r="B162" s="217"/>
      <c r="C162" s="218"/>
      <c r="D162" s="196" t="s">
        <v>172</v>
      </c>
      <c r="E162" s="219" t="s">
        <v>44</v>
      </c>
      <c r="F162" s="220" t="s">
        <v>265</v>
      </c>
      <c r="G162" s="218"/>
      <c r="H162" s="219" t="s">
        <v>44</v>
      </c>
      <c r="I162" s="221"/>
      <c r="J162" s="218"/>
      <c r="K162" s="218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172</v>
      </c>
      <c r="AU162" s="226" t="s">
        <v>92</v>
      </c>
      <c r="AV162" s="15" t="s">
        <v>90</v>
      </c>
      <c r="AW162" s="15" t="s">
        <v>42</v>
      </c>
      <c r="AX162" s="15" t="s">
        <v>82</v>
      </c>
      <c r="AY162" s="226" t="s">
        <v>160</v>
      </c>
    </row>
    <row r="163" spans="1:65" s="15" customFormat="1" ht="11.25">
      <c r="B163" s="217"/>
      <c r="C163" s="218"/>
      <c r="D163" s="196" t="s">
        <v>172</v>
      </c>
      <c r="E163" s="219" t="s">
        <v>44</v>
      </c>
      <c r="F163" s="220" t="s">
        <v>266</v>
      </c>
      <c r="G163" s="218"/>
      <c r="H163" s="219" t="s">
        <v>44</v>
      </c>
      <c r="I163" s="221"/>
      <c r="J163" s="218"/>
      <c r="K163" s="218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172</v>
      </c>
      <c r="AU163" s="226" t="s">
        <v>92</v>
      </c>
      <c r="AV163" s="15" t="s">
        <v>90</v>
      </c>
      <c r="AW163" s="15" t="s">
        <v>42</v>
      </c>
      <c r="AX163" s="15" t="s">
        <v>82</v>
      </c>
      <c r="AY163" s="226" t="s">
        <v>160</v>
      </c>
    </row>
    <row r="164" spans="1:65" s="13" customFormat="1" ht="11.25">
      <c r="B164" s="194"/>
      <c r="C164" s="195"/>
      <c r="D164" s="196" t="s">
        <v>172</v>
      </c>
      <c r="E164" s="197" t="s">
        <v>44</v>
      </c>
      <c r="F164" s="198" t="s">
        <v>267</v>
      </c>
      <c r="G164" s="195"/>
      <c r="H164" s="199">
        <v>37.417000000000002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172</v>
      </c>
      <c r="AU164" s="205" t="s">
        <v>92</v>
      </c>
      <c r="AV164" s="13" t="s">
        <v>92</v>
      </c>
      <c r="AW164" s="13" t="s">
        <v>42</v>
      </c>
      <c r="AX164" s="13" t="s">
        <v>82</v>
      </c>
      <c r="AY164" s="205" t="s">
        <v>160</v>
      </c>
    </row>
    <row r="165" spans="1:65" s="13" customFormat="1" ht="11.25">
      <c r="B165" s="194"/>
      <c r="C165" s="195"/>
      <c r="D165" s="196" t="s">
        <v>172</v>
      </c>
      <c r="E165" s="197" t="s">
        <v>44</v>
      </c>
      <c r="F165" s="198" t="s">
        <v>268</v>
      </c>
      <c r="G165" s="195"/>
      <c r="H165" s="199">
        <v>-2.8570000000000002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172</v>
      </c>
      <c r="AU165" s="205" t="s">
        <v>92</v>
      </c>
      <c r="AV165" s="13" t="s">
        <v>92</v>
      </c>
      <c r="AW165" s="13" t="s">
        <v>42</v>
      </c>
      <c r="AX165" s="13" t="s">
        <v>82</v>
      </c>
      <c r="AY165" s="205" t="s">
        <v>160</v>
      </c>
    </row>
    <row r="166" spans="1:65" s="13" customFormat="1" ht="11.25">
      <c r="B166" s="194"/>
      <c r="C166" s="195"/>
      <c r="D166" s="196" t="s">
        <v>172</v>
      </c>
      <c r="E166" s="197" t="s">
        <v>44</v>
      </c>
      <c r="F166" s="198" t="s">
        <v>269</v>
      </c>
      <c r="G166" s="195"/>
      <c r="H166" s="199">
        <v>-2.4630000000000001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172</v>
      </c>
      <c r="AU166" s="205" t="s">
        <v>92</v>
      </c>
      <c r="AV166" s="13" t="s">
        <v>92</v>
      </c>
      <c r="AW166" s="13" t="s">
        <v>42</v>
      </c>
      <c r="AX166" s="13" t="s">
        <v>82</v>
      </c>
      <c r="AY166" s="205" t="s">
        <v>160</v>
      </c>
    </row>
    <row r="167" spans="1:65" s="13" customFormat="1" ht="11.25">
      <c r="B167" s="194"/>
      <c r="C167" s="195"/>
      <c r="D167" s="196" t="s">
        <v>172</v>
      </c>
      <c r="E167" s="197" t="s">
        <v>44</v>
      </c>
      <c r="F167" s="198" t="s">
        <v>270</v>
      </c>
      <c r="G167" s="195"/>
      <c r="H167" s="199">
        <v>-1.7729999999999999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172</v>
      </c>
      <c r="AU167" s="205" t="s">
        <v>92</v>
      </c>
      <c r="AV167" s="13" t="s">
        <v>92</v>
      </c>
      <c r="AW167" s="13" t="s">
        <v>42</v>
      </c>
      <c r="AX167" s="13" t="s">
        <v>82</v>
      </c>
      <c r="AY167" s="205" t="s">
        <v>160</v>
      </c>
    </row>
    <row r="168" spans="1:65" s="13" customFormat="1" ht="11.25">
      <c r="B168" s="194"/>
      <c r="C168" s="195"/>
      <c r="D168" s="196" t="s">
        <v>172</v>
      </c>
      <c r="E168" s="197" t="s">
        <v>44</v>
      </c>
      <c r="F168" s="198" t="s">
        <v>271</v>
      </c>
      <c r="G168" s="195"/>
      <c r="H168" s="199">
        <v>-1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172</v>
      </c>
      <c r="AU168" s="205" t="s">
        <v>92</v>
      </c>
      <c r="AV168" s="13" t="s">
        <v>92</v>
      </c>
      <c r="AW168" s="13" t="s">
        <v>42</v>
      </c>
      <c r="AX168" s="13" t="s">
        <v>82</v>
      </c>
      <c r="AY168" s="205" t="s">
        <v>160</v>
      </c>
    </row>
    <row r="169" spans="1:65" s="15" customFormat="1" ht="11.25">
      <c r="B169" s="217"/>
      <c r="C169" s="218"/>
      <c r="D169" s="196" t="s">
        <v>172</v>
      </c>
      <c r="E169" s="219" t="s">
        <v>44</v>
      </c>
      <c r="F169" s="220" t="s">
        <v>272</v>
      </c>
      <c r="G169" s="218"/>
      <c r="H169" s="219" t="s">
        <v>44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172</v>
      </c>
      <c r="AU169" s="226" t="s">
        <v>92</v>
      </c>
      <c r="AV169" s="15" t="s">
        <v>90</v>
      </c>
      <c r="AW169" s="15" t="s">
        <v>42</v>
      </c>
      <c r="AX169" s="15" t="s">
        <v>82</v>
      </c>
      <c r="AY169" s="226" t="s">
        <v>160</v>
      </c>
    </row>
    <row r="170" spans="1:65" s="13" customFormat="1" ht="11.25">
      <c r="B170" s="194"/>
      <c r="C170" s="195"/>
      <c r="D170" s="196" t="s">
        <v>172</v>
      </c>
      <c r="E170" s="197" t="s">
        <v>44</v>
      </c>
      <c r="F170" s="198" t="s">
        <v>273</v>
      </c>
      <c r="G170" s="195"/>
      <c r="H170" s="199">
        <v>12.3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172</v>
      </c>
      <c r="AU170" s="205" t="s">
        <v>92</v>
      </c>
      <c r="AV170" s="13" t="s">
        <v>92</v>
      </c>
      <c r="AW170" s="13" t="s">
        <v>42</v>
      </c>
      <c r="AX170" s="13" t="s">
        <v>82</v>
      </c>
      <c r="AY170" s="205" t="s">
        <v>160</v>
      </c>
    </row>
    <row r="171" spans="1:65" s="13" customFormat="1" ht="11.25">
      <c r="B171" s="194"/>
      <c r="C171" s="195"/>
      <c r="D171" s="196" t="s">
        <v>172</v>
      </c>
      <c r="E171" s="197" t="s">
        <v>44</v>
      </c>
      <c r="F171" s="198" t="s">
        <v>274</v>
      </c>
      <c r="G171" s="195"/>
      <c r="H171" s="199">
        <v>4.3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172</v>
      </c>
      <c r="AU171" s="205" t="s">
        <v>92</v>
      </c>
      <c r="AV171" s="13" t="s">
        <v>92</v>
      </c>
      <c r="AW171" s="13" t="s">
        <v>42</v>
      </c>
      <c r="AX171" s="13" t="s">
        <v>82</v>
      </c>
      <c r="AY171" s="205" t="s">
        <v>160</v>
      </c>
    </row>
    <row r="172" spans="1:65" s="13" customFormat="1" ht="11.25">
      <c r="B172" s="194"/>
      <c r="C172" s="195"/>
      <c r="D172" s="196" t="s">
        <v>172</v>
      </c>
      <c r="E172" s="197" t="s">
        <v>44</v>
      </c>
      <c r="F172" s="198" t="s">
        <v>270</v>
      </c>
      <c r="G172" s="195"/>
      <c r="H172" s="199">
        <v>-1.7729999999999999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172</v>
      </c>
      <c r="AU172" s="205" t="s">
        <v>92</v>
      </c>
      <c r="AV172" s="13" t="s">
        <v>92</v>
      </c>
      <c r="AW172" s="13" t="s">
        <v>42</v>
      </c>
      <c r="AX172" s="13" t="s">
        <v>82</v>
      </c>
      <c r="AY172" s="205" t="s">
        <v>160</v>
      </c>
    </row>
    <row r="173" spans="1:65" s="13" customFormat="1" ht="11.25">
      <c r="B173" s="194"/>
      <c r="C173" s="195"/>
      <c r="D173" s="196" t="s">
        <v>172</v>
      </c>
      <c r="E173" s="197" t="s">
        <v>44</v>
      </c>
      <c r="F173" s="198" t="s">
        <v>275</v>
      </c>
      <c r="G173" s="195"/>
      <c r="H173" s="199">
        <v>-1.7729999999999999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172</v>
      </c>
      <c r="AU173" s="205" t="s">
        <v>92</v>
      </c>
      <c r="AV173" s="13" t="s">
        <v>92</v>
      </c>
      <c r="AW173" s="13" t="s">
        <v>42</v>
      </c>
      <c r="AX173" s="13" t="s">
        <v>82</v>
      </c>
      <c r="AY173" s="205" t="s">
        <v>160</v>
      </c>
    </row>
    <row r="174" spans="1:65" s="13" customFormat="1" ht="11.25">
      <c r="B174" s="194"/>
      <c r="C174" s="195"/>
      <c r="D174" s="196" t="s">
        <v>172</v>
      </c>
      <c r="E174" s="197" t="s">
        <v>44</v>
      </c>
      <c r="F174" s="198" t="s">
        <v>276</v>
      </c>
      <c r="G174" s="195"/>
      <c r="H174" s="199">
        <v>50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172</v>
      </c>
      <c r="AU174" s="205" t="s">
        <v>92</v>
      </c>
      <c r="AV174" s="13" t="s">
        <v>92</v>
      </c>
      <c r="AW174" s="13" t="s">
        <v>42</v>
      </c>
      <c r="AX174" s="13" t="s">
        <v>82</v>
      </c>
      <c r="AY174" s="205" t="s">
        <v>160</v>
      </c>
    </row>
    <row r="175" spans="1:65" s="14" customFormat="1" ht="11.25">
      <c r="B175" s="206"/>
      <c r="C175" s="207"/>
      <c r="D175" s="196" t="s">
        <v>172</v>
      </c>
      <c r="E175" s="208" t="s">
        <v>44</v>
      </c>
      <c r="F175" s="209" t="s">
        <v>187</v>
      </c>
      <c r="G175" s="207"/>
      <c r="H175" s="210">
        <v>92.378</v>
      </c>
      <c r="I175" s="211"/>
      <c r="J175" s="207"/>
      <c r="K175" s="207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172</v>
      </c>
      <c r="AU175" s="216" t="s">
        <v>92</v>
      </c>
      <c r="AV175" s="14" t="s">
        <v>168</v>
      </c>
      <c r="AW175" s="14" t="s">
        <v>42</v>
      </c>
      <c r="AX175" s="14" t="s">
        <v>90</v>
      </c>
      <c r="AY175" s="216" t="s">
        <v>160</v>
      </c>
    </row>
    <row r="176" spans="1:65" s="2" customFormat="1" ht="33" customHeight="1">
      <c r="A176" s="37"/>
      <c r="B176" s="38"/>
      <c r="C176" s="176" t="s">
        <v>277</v>
      </c>
      <c r="D176" s="176" t="s">
        <v>163</v>
      </c>
      <c r="E176" s="177" t="s">
        <v>278</v>
      </c>
      <c r="F176" s="178" t="s">
        <v>279</v>
      </c>
      <c r="G176" s="179" t="s">
        <v>166</v>
      </c>
      <c r="H176" s="180">
        <v>80.727000000000004</v>
      </c>
      <c r="I176" s="181"/>
      <c r="J176" s="182">
        <f>ROUND(I176*H176,2)</f>
        <v>0</v>
      </c>
      <c r="K176" s="178" t="s">
        <v>167</v>
      </c>
      <c r="L176" s="42"/>
      <c r="M176" s="183" t="s">
        <v>44</v>
      </c>
      <c r="N176" s="184" t="s">
        <v>53</v>
      </c>
      <c r="O176" s="67"/>
      <c r="P176" s="185">
        <f>O176*H176</f>
        <v>0</v>
      </c>
      <c r="Q176" s="185">
        <v>2.6249999999999999E-2</v>
      </c>
      <c r="R176" s="185">
        <f>Q176*H176</f>
        <v>2.1190837500000002</v>
      </c>
      <c r="S176" s="185">
        <v>0</v>
      </c>
      <c r="T176" s="18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168</v>
      </c>
      <c r="AT176" s="187" t="s">
        <v>163</v>
      </c>
      <c r="AU176" s="187" t="s">
        <v>92</v>
      </c>
      <c r="AY176" s="19" t="s">
        <v>160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19" t="s">
        <v>90</v>
      </c>
      <c r="BK176" s="188">
        <f>ROUND(I176*H176,2)</f>
        <v>0</v>
      </c>
      <c r="BL176" s="19" t="s">
        <v>168</v>
      </c>
      <c r="BM176" s="187" t="s">
        <v>280</v>
      </c>
    </row>
    <row r="177" spans="1:65" s="2" customFormat="1" ht="11.25">
      <c r="A177" s="37"/>
      <c r="B177" s="38"/>
      <c r="C177" s="39"/>
      <c r="D177" s="189" t="s">
        <v>170</v>
      </c>
      <c r="E177" s="39"/>
      <c r="F177" s="190" t="s">
        <v>281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9" t="s">
        <v>170</v>
      </c>
      <c r="AU177" s="19" t="s">
        <v>92</v>
      </c>
    </row>
    <row r="178" spans="1:65" s="15" customFormat="1" ht="11.25">
      <c r="B178" s="217"/>
      <c r="C178" s="218"/>
      <c r="D178" s="196" t="s">
        <v>172</v>
      </c>
      <c r="E178" s="219" t="s">
        <v>44</v>
      </c>
      <c r="F178" s="220" t="s">
        <v>223</v>
      </c>
      <c r="G178" s="218"/>
      <c r="H178" s="219" t="s">
        <v>44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172</v>
      </c>
      <c r="AU178" s="226" t="s">
        <v>92</v>
      </c>
      <c r="AV178" s="15" t="s">
        <v>90</v>
      </c>
      <c r="AW178" s="15" t="s">
        <v>42</v>
      </c>
      <c r="AX178" s="15" t="s">
        <v>82</v>
      </c>
      <c r="AY178" s="226" t="s">
        <v>160</v>
      </c>
    </row>
    <row r="179" spans="1:65" s="13" customFormat="1" ht="11.25">
      <c r="B179" s="194"/>
      <c r="C179" s="195"/>
      <c r="D179" s="196" t="s">
        <v>172</v>
      </c>
      <c r="E179" s="197" t="s">
        <v>44</v>
      </c>
      <c r="F179" s="198" t="s">
        <v>282</v>
      </c>
      <c r="G179" s="195"/>
      <c r="H179" s="199">
        <v>64.02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172</v>
      </c>
      <c r="AU179" s="205" t="s">
        <v>92</v>
      </c>
      <c r="AV179" s="13" t="s">
        <v>92</v>
      </c>
      <c r="AW179" s="13" t="s">
        <v>42</v>
      </c>
      <c r="AX179" s="13" t="s">
        <v>82</v>
      </c>
      <c r="AY179" s="205" t="s">
        <v>160</v>
      </c>
    </row>
    <row r="180" spans="1:65" s="13" customFormat="1" ht="11.25">
      <c r="B180" s="194"/>
      <c r="C180" s="195"/>
      <c r="D180" s="196" t="s">
        <v>172</v>
      </c>
      <c r="E180" s="197" t="s">
        <v>44</v>
      </c>
      <c r="F180" s="198" t="s">
        <v>283</v>
      </c>
      <c r="G180" s="195"/>
      <c r="H180" s="199">
        <v>-2.8570000000000002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172</v>
      </c>
      <c r="AU180" s="205" t="s">
        <v>92</v>
      </c>
      <c r="AV180" s="13" t="s">
        <v>92</v>
      </c>
      <c r="AW180" s="13" t="s">
        <v>42</v>
      </c>
      <c r="AX180" s="13" t="s">
        <v>82</v>
      </c>
      <c r="AY180" s="205" t="s">
        <v>160</v>
      </c>
    </row>
    <row r="181" spans="1:65" s="13" customFormat="1" ht="11.25">
      <c r="B181" s="194"/>
      <c r="C181" s="195"/>
      <c r="D181" s="196" t="s">
        <v>172</v>
      </c>
      <c r="E181" s="197" t="s">
        <v>44</v>
      </c>
      <c r="F181" s="198" t="s">
        <v>284</v>
      </c>
      <c r="G181" s="195"/>
      <c r="H181" s="199">
        <v>-2.7730000000000001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172</v>
      </c>
      <c r="AU181" s="205" t="s">
        <v>92</v>
      </c>
      <c r="AV181" s="13" t="s">
        <v>92</v>
      </c>
      <c r="AW181" s="13" t="s">
        <v>42</v>
      </c>
      <c r="AX181" s="13" t="s">
        <v>82</v>
      </c>
      <c r="AY181" s="205" t="s">
        <v>160</v>
      </c>
    </row>
    <row r="182" spans="1:65" s="13" customFormat="1" ht="11.25">
      <c r="B182" s="194"/>
      <c r="C182" s="195"/>
      <c r="D182" s="196" t="s">
        <v>172</v>
      </c>
      <c r="E182" s="197" t="s">
        <v>44</v>
      </c>
      <c r="F182" s="198" t="s">
        <v>285</v>
      </c>
      <c r="G182" s="195"/>
      <c r="H182" s="199">
        <v>-2.4630000000000001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172</v>
      </c>
      <c r="AU182" s="205" t="s">
        <v>92</v>
      </c>
      <c r="AV182" s="13" t="s">
        <v>92</v>
      </c>
      <c r="AW182" s="13" t="s">
        <v>42</v>
      </c>
      <c r="AX182" s="13" t="s">
        <v>82</v>
      </c>
      <c r="AY182" s="205" t="s">
        <v>160</v>
      </c>
    </row>
    <row r="183" spans="1:65" s="13" customFormat="1" ht="11.25">
      <c r="B183" s="194"/>
      <c r="C183" s="195"/>
      <c r="D183" s="196" t="s">
        <v>172</v>
      </c>
      <c r="E183" s="197" t="s">
        <v>44</v>
      </c>
      <c r="F183" s="198" t="s">
        <v>286</v>
      </c>
      <c r="G183" s="195"/>
      <c r="H183" s="199">
        <v>4.8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172</v>
      </c>
      <c r="AU183" s="205" t="s">
        <v>92</v>
      </c>
      <c r="AV183" s="13" t="s">
        <v>92</v>
      </c>
      <c r="AW183" s="13" t="s">
        <v>42</v>
      </c>
      <c r="AX183" s="13" t="s">
        <v>82</v>
      </c>
      <c r="AY183" s="205" t="s">
        <v>160</v>
      </c>
    </row>
    <row r="184" spans="1:65" s="13" customFormat="1" ht="11.25">
      <c r="B184" s="194"/>
      <c r="C184" s="195"/>
      <c r="D184" s="196" t="s">
        <v>172</v>
      </c>
      <c r="E184" s="197" t="s">
        <v>44</v>
      </c>
      <c r="F184" s="198" t="s">
        <v>287</v>
      </c>
      <c r="G184" s="195"/>
      <c r="H184" s="199">
        <v>20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172</v>
      </c>
      <c r="AU184" s="205" t="s">
        <v>92</v>
      </c>
      <c r="AV184" s="13" t="s">
        <v>92</v>
      </c>
      <c r="AW184" s="13" t="s">
        <v>42</v>
      </c>
      <c r="AX184" s="13" t="s">
        <v>82</v>
      </c>
      <c r="AY184" s="205" t="s">
        <v>160</v>
      </c>
    </row>
    <row r="185" spans="1:65" s="14" customFormat="1" ht="11.25">
      <c r="B185" s="206"/>
      <c r="C185" s="207"/>
      <c r="D185" s="196" t="s">
        <v>172</v>
      </c>
      <c r="E185" s="208" t="s">
        <v>44</v>
      </c>
      <c r="F185" s="209" t="s">
        <v>187</v>
      </c>
      <c r="G185" s="207"/>
      <c r="H185" s="210">
        <v>80.727000000000004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172</v>
      </c>
      <c r="AU185" s="216" t="s">
        <v>92</v>
      </c>
      <c r="AV185" s="14" t="s">
        <v>168</v>
      </c>
      <c r="AW185" s="14" t="s">
        <v>42</v>
      </c>
      <c r="AX185" s="14" t="s">
        <v>90</v>
      </c>
      <c r="AY185" s="216" t="s">
        <v>160</v>
      </c>
    </row>
    <row r="186" spans="1:65" s="2" customFormat="1" ht="24.2" customHeight="1">
      <c r="A186" s="37"/>
      <c r="B186" s="38"/>
      <c r="C186" s="176" t="s">
        <v>288</v>
      </c>
      <c r="D186" s="176" t="s">
        <v>163</v>
      </c>
      <c r="E186" s="177" t="s">
        <v>289</v>
      </c>
      <c r="F186" s="178" t="s">
        <v>290</v>
      </c>
      <c r="G186" s="179" t="s">
        <v>291</v>
      </c>
      <c r="H186" s="180">
        <v>29.8</v>
      </c>
      <c r="I186" s="181"/>
      <c r="J186" s="182">
        <f>ROUND(I186*H186,2)</f>
        <v>0</v>
      </c>
      <c r="K186" s="178" t="s">
        <v>167</v>
      </c>
      <c r="L186" s="42"/>
      <c r="M186" s="183" t="s">
        <v>44</v>
      </c>
      <c r="N186" s="184" t="s">
        <v>53</v>
      </c>
      <c r="O186" s="67"/>
      <c r="P186" s="185">
        <f>O186*H186</f>
        <v>0</v>
      </c>
      <c r="Q186" s="185">
        <v>1.5E-3</v>
      </c>
      <c r="R186" s="185">
        <f>Q186*H186</f>
        <v>4.4700000000000004E-2</v>
      </c>
      <c r="S186" s="185">
        <v>0</v>
      </c>
      <c r="T186" s="18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168</v>
      </c>
      <c r="AT186" s="187" t="s">
        <v>163</v>
      </c>
      <c r="AU186" s="187" t="s">
        <v>92</v>
      </c>
      <c r="AY186" s="19" t="s">
        <v>160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9" t="s">
        <v>90</v>
      </c>
      <c r="BK186" s="188">
        <f>ROUND(I186*H186,2)</f>
        <v>0</v>
      </c>
      <c r="BL186" s="19" t="s">
        <v>168</v>
      </c>
      <c r="BM186" s="187" t="s">
        <v>292</v>
      </c>
    </row>
    <row r="187" spans="1:65" s="2" customFormat="1" ht="11.25">
      <c r="A187" s="37"/>
      <c r="B187" s="38"/>
      <c r="C187" s="39"/>
      <c r="D187" s="189" t="s">
        <v>170</v>
      </c>
      <c r="E187" s="39"/>
      <c r="F187" s="190" t="s">
        <v>293</v>
      </c>
      <c r="G187" s="39"/>
      <c r="H187" s="39"/>
      <c r="I187" s="191"/>
      <c r="J187" s="39"/>
      <c r="K187" s="39"/>
      <c r="L187" s="42"/>
      <c r="M187" s="192"/>
      <c r="N187" s="193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9" t="s">
        <v>170</v>
      </c>
      <c r="AU187" s="19" t="s">
        <v>92</v>
      </c>
    </row>
    <row r="188" spans="1:65" s="13" customFormat="1" ht="11.25">
      <c r="B188" s="194"/>
      <c r="C188" s="195"/>
      <c r="D188" s="196" t="s">
        <v>172</v>
      </c>
      <c r="E188" s="197" t="s">
        <v>44</v>
      </c>
      <c r="F188" s="198" t="s">
        <v>294</v>
      </c>
      <c r="G188" s="195"/>
      <c r="H188" s="199">
        <v>9.8000000000000007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172</v>
      </c>
      <c r="AU188" s="205" t="s">
        <v>92</v>
      </c>
      <c r="AV188" s="13" t="s">
        <v>92</v>
      </c>
      <c r="AW188" s="13" t="s">
        <v>42</v>
      </c>
      <c r="AX188" s="13" t="s">
        <v>82</v>
      </c>
      <c r="AY188" s="205" t="s">
        <v>160</v>
      </c>
    </row>
    <row r="189" spans="1:65" s="13" customFormat="1" ht="11.25">
      <c r="B189" s="194"/>
      <c r="C189" s="195"/>
      <c r="D189" s="196" t="s">
        <v>172</v>
      </c>
      <c r="E189" s="197" t="s">
        <v>44</v>
      </c>
      <c r="F189" s="198" t="s">
        <v>295</v>
      </c>
      <c r="G189" s="195"/>
      <c r="H189" s="199">
        <v>20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172</v>
      </c>
      <c r="AU189" s="205" t="s">
        <v>92</v>
      </c>
      <c r="AV189" s="13" t="s">
        <v>92</v>
      </c>
      <c r="AW189" s="13" t="s">
        <v>42</v>
      </c>
      <c r="AX189" s="13" t="s">
        <v>82</v>
      </c>
      <c r="AY189" s="205" t="s">
        <v>160</v>
      </c>
    </row>
    <row r="190" spans="1:65" s="14" customFormat="1" ht="11.25">
      <c r="B190" s="206"/>
      <c r="C190" s="207"/>
      <c r="D190" s="196" t="s">
        <v>172</v>
      </c>
      <c r="E190" s="208" t="s">
        <v>44</v>
      </c>
      <c r="F190" s="209" t="s">
        <v>187</v>
      </c>
      <c r="G190" s="207"/>
      <c r="H190" s="210">
        <v>29.8</v>
      </c>
      <c r="I190" s="211"/>
      <c r="J190" s="207"/>
      <c r="K190" s="207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172</v>
      </c>
      <c r="AU190" s="216" t="s">
        <v>92</v>
      </c>
      <c r="AV190" s="14" t="s">
        <v>168</v>
      </c>
      <c r="AW190" s="14" t="s">
        <v>42</v>
      </c>
      <c r="AX190" s="14" t="s">
        <v>90</v>
      </c>
      <c r="AY190" s="216" t="s">
        <v>160</v>
      </c>
    </row>
    <row r="191" spans="1:65" s="2" customFormat="1" ht="44.25" customHeight="1">
      <c r="A191" s="37"/>
      <c r="B191" s="38"/>
      <c r="C191" s="176" t="s">
        <v>296</v>
      </c>
      <c r="D191" s="176" t="s">
        <v>163</v>
      </c>
      <c r="E191" s="177" t="s">
        <v>297</v>
      </c>
      <c r="F191" s="178" t="s">
        <v>298</v>
      </c>
      <c r="G191" s="179" t="s">
        <v>166</v>
      </c>
      <c r="H191" s="180">
        <v>18.36</v>
      </c>
      <c r="I191" s="181"/>
      <c r="J191" s="182">
        <f>ROUND(I191*H191,2)</f>
        <v>0</v>
      </c>
      <c r="K191" s="178" t="s">
        <v>167</v>
      </c>
      <c r="L191" s="42"/>
      <c r="M191" s="183" t="s">
        <v>44</v>
      </c>
      <c r="N191" s="184" t="s">
        <v>53</v>
      </c>
      <c r="O191" s="67"/>
      <c r="P191" s="185">
        <f>O191*H191</f>
        <v>0</v>
      </c>
      <c r="Q191" s="185">
        <v>8.6E-3</v>
      </c>
      <c r="R191" s="185">
        <f>Q191*H191</f>
        <v>0.15789600000000001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168</v>
      </c>
      <c r="AT191" s="187" t="s">
        <v>163</v>
      </c>
      <c r="AU191" s="187" t="s">
        <v>92</v>
      </c>
      <c r="AY191" s="19" t="s">
        <v>160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19" t="s">
        <v>90</v>
      </c>
      <c r="BK191" s="188">
        <f>ROUND(I191*H191,2)</f>
        <v>0</v>
      </c>
      <c r="BL191" s="19" t="s">
        <v>168</v>
      </c>
      <c r="BM191" s="187" t="s">
        <v>299</v>
      </c>
    </row>
    <row r="192" spans="1:65" s="2" customFormat="1" ht="11.25">
      <c r="A192" s="37"/>
      <c r="B192" s="38"/>
      <c r="C192" s="39"/>
      <c r="D192" s="189" t="s">
        <v>170</v>
      </c>
      <c r="E192" s="39"/>
      <c r="F192" s="190" t="s">
        <v>300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9" t="s">
        <v>170</v>
      </c>
      <c r="AU192" s="19" t="s">
        <v>92</v>
      </c>
    </row>
    <row r="193" spans="1:65" s="13" customFormat="1" ht="11.25">
      <c r="B193" s="194"/>
      <c r="C193" s="195"/>
      <c r="D193" s="196" t="s">
        <v>172</v>
      </c>
      <c r="E193" s="197" t="s">
        <v>44</v>
      </c>
      <c r="F193" s="198" t="s">
        <v>301</v>
      </c>
      <c r="G193" s="195"/>
      <c r="H193" s="199">
        <v>3.36</v>
      </c>
      <c r="I193" s="200"/>
      <c r="J193" s="195"/>
      <c r="K193" s="195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172</v>
      </c>
      <c r="AU193" s="205" t="s">
        <v>92</v>
      </c>
      <c r="AV193" s="13" t="s">
        <v>92</v>
      </c>
      <c r="AW193" s="13" t="s">
        <v>42</v>
      </c>
      <c r="AX193" s="13" t="s">
        <v>82</v>
      </c>
      <c r="AY193" s="205" t="s">
        <v>160</v>
      </c>
    </row>
    <row r="194" spans="1:65" s="13" customFormat="1" ht="11.25">
      <c r="B194" s="194"/>
      <c r="C194" s="195"/>
      <c r="D194" s="196" t="s">
        <v>172</v>
      </c>
      <c r="E194" s="197" t="s">
        <v>44</v>
      </c>
      <c r="F194" s="198" t="s">
        <v>302</v>
      </c>
      <c r="G194" s="195"/>
      <c r="H194" s="199">
        <v>10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172</v>
      </c>
      <c r="AU194" s="205" t="s">
        <v>92</v>
      </c>
      <c r="AV194" s="13" t="s">
        <v>92</v>
      </c>
      <c r="AW194" s="13" t="s">
        <v>42</v>
      </c>
      <c r="AX194" s="13" t="s">
        <v>82</v>
      </c>
      <c r="AY194" s="205" t="s">
        <v>160</v>
      </c>
    </row>
    <row r="195" spans="1:65" s="13" customFormat="1" ht="11.25">
      <c r="B195" s="194"/>
      <c r="C195" s="195"/>
      <c r="D195" s="196" t="s">
        <v>172</v>
      </c>
      <c r="E195" s="197" t="s">
        <v>44</v>
      </c>
      <c r="F195" s="198" t="s">
        <v>303</v>
      </c>
      <c r="G195" s="195"/>
      <c r="H195" s="199">
        <v>5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172</v>
      </c>
      <c r="AU195" s="205" t="s">
        <v>92</v>
      </c>
      <c r="AV195" s="13" t="s">
        <v>92</v>
      </c>
      <c r="AW195" s="13" t="s">
        <v>42</v>
      </c>
      <c r="AX195" s="13" t="s">
        <v>82</v>
      </c>
      <c r="AY195" s="205" t="s">
        <v>160</v>
      </c>
    </row>
    <row r="196" spans="1:65" s="14" customFormat="1" ht="11.25">
      <c r="B196" s="206"/>
      <c r="C196" s="207"/>
      <c r="D196" s="196" t="s">
        <v>172</v>
      </c>
      <c r="E196" s="208" t="s">
        <v>44</v>
      </c>
      <c r="F196" s="209" t="s">
        <v>187</v>
      </c>
      <c r="G196" s="207"/>
      <c r="H196" s="210">
        <v>18.36</v>
      </c>
      <c r="I196" s="211"/>
      <c r="J196" s="207"/>
      <c r="K196" s="207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172</v>
      </c>
      <c r="AU196" s="216" t="s">
        <v>92</v>
      </c>
      <c r="AV196" s="14" t="s">
        <v>168</v>
      </c>
      <c r="AW196" s="14" t="s">
        <v>42</v>
      </c>
      <c r="AX196" s="14" t="s">
        <v>90</v>
      </c>
      <c r="AY196" s="216" t="s">
        <v>160</v>
      </c>
    </row>
    <row r="197" spans="1:65" s="2" customFormat="1" ht="24.2" customHeight="1">
      <c r="A197" s="37"/>
      <c r="B197" s="38"/>
      <c r="C197" s="227" t="s">
        <v>304</v>
      </c>
      <c r="D197" s="227" t="s">
        <v>305</v>
      </c>
      <c r="E197" s="228" t="s">
        <v>306</v>
      </c>
      <c r="F197" s="229" t="s">
        <v>307</v>
      </c>
      <c r="G197" s="230" t="s">
        <v>166</v>
      </c>
      <c r="H197" s="231">
        <v>19.277999999999999</v>
      </c>
      <c r="I197" s="232"/>
      <c r="J197" s="233">
        <f>ROUND(I197*H197,2)</f>
        <v>0</v>
      </c>
      <c r="K197" s="229" t="s">
        <v>167</v>
      </c>
      <c r="L197" s="234"/>
      <c r="M197" s="235" t="s">
        <v>44</v>
      </c>
      <c r="N197" s="236" t="s">
        <v>53</v>
      </c>
      <c r="O197" s="67"/>
      <c r="P197" s="185">
        <f>O197*H197</f>
        <v>0</v>
      </c>
      <c r="Q197" s="185">
        <v>3.5999999999999999E-3</v>
      </c>
      <c r="R197" s="185">
        <f>Q197*H197</f>
        <v>6.9400799999999999E-2</v>
      </c>
      <c r="S197" s="185">
        <v>0</v>
      </c>
      <c r="T197" s="18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210</v>
      </c>
      <c r="AT197" s="187" t="s">
        <v>305</v>
      </c>
      <c r="AU197" s="187" t="s">
        <v>92</v>
      </c>
      <c r="AY197" s="19" t="s">
        <v>160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19" t="s">
        <v>90</v>
      </c>
      <c r="BK197" s="188">
        <f>ROUND(I197*H197,2)</f>
        <v>0</v>
      </c>
      <c r="BL197" s="19" t="s">
        <v>168</v>
      </c>
      <c r="BM197" s="187" t="s">
        <v>308</v>
      </c>
    </row>
    <row r="198" spans="1:65" s="13" customFormat="1" ht="11.25">
      <c r="B198" s="194"/>
      <c r="C198" s="195"/>
      <c r="D198" s="196" t="s">
        <v>172</v>
      </c>
      <c r="E198" s="195"/>
      <c r="F198" s="198" t="s">
        <v>309</v>
      </c>
      <c r="G198" s="195"/>
      <c r="H198" s="199">
        <v>19.277999999999999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172</v>
      </c>
      <c r="AU198" s="205" t="s">
        <v>92</v>
      </c>
      <c r="AV198" s="13" t="s">
        <v>92</v>
      </c>
      <c r="AW198" s="13" t="s">
        <v>4</v>
      </c>
      <c r="AX198" s="13" t="s">
        <v>90</v>
      </c>
      <c r="AY198" s="205" t="s">
        <v>160</v>
      </c>
    </row>
    <row r="199" spans="1:65" s="2" customFormat="1" ht="49.15" customHeight="1">
      <c r="A199" s="37"/>
      <c r="B199" s="38"/>
      <c r="C199" s="176" t="s">
        <v>310</v>
      </c>
      <c r="D199" s="176" t="s">
        <v>163</v>
      </c>
      <c r="E199" s="177" t="s">
        <v>311</v>
      </c>
      <c r="F199" s="178" t="s">
        <v>312</v>
      </c>
      <c r="G199" s="179" t="s">
        <v>166</v>
      </c>
      <c r="H199" s="180">
        <v>54.7</v>
      </c>
      <c r="I199" s="181"/>
      <c r="J199" s="182">
        <f>ROUND(I199*H199,2)</f>
        <v>0</v>
      </c>
      <c r="K199" s="178" t="s">
        <v>167</v>
      </c>
      <c r="L199" s="42"/>
      <c r="M199" s="183" t="s">
        <v>44</v>
      </c>
      <c r="N199" s="184" t="s">
        <v>53</v>
      </c>
      <c r="O199" s="67"/>
      <c r="P199" s="185">
        <f>O199*H199</f>
        <v>0</v>
      </c>
      <c r="Q199" s="185">
        <v>1.17E-2</v>
      </c>
      <c r="R199" s="185">
        <f>Q199*H199</f>
        <v>0.63999000000000006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168</v>
      </c>
      <c r="AT199" s="187" t="s">
        <v>163</v>
      </c>
      <c r="AU199" s="187" t="s">
        <v>92</v>
      </c>
      <c r="AY199" s="19" t="s">
        <v>160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19" t="s">
        <v>90</v>
      </c>
      <c r="BK199" s="188">
        <f>ROUND(I199*H199,2)</f>
        <v>0</v>
      </c>
      <c r="BL199" s="19" t="s">
        <v>168</v>
      </c>
      <c r="BM199" s="187" t="s">
        <v>313</v>
      </c>
    </row>
    <row r="200" spans="1:65" s="2" customFormat="1" ht="11.25">
      <c r="A200" s="37"/>
      <c r="B200" s="38"/>
      <c r="C200" s="39"/>
      <c r="D200" s="189" t="s">
        <v>170</v>
      </c>
      <c r="E200" s="39"/>
      <c r="F200" s="190" t="s">
        <v>314</v>
      </c>
      <c r="G200" s="39"/>
      <c r="H200" s="39"/>
      <c r="I200" s="191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9" t="s">
        <v>170</v>
      </c>
      <c r="AU200" s="19" t="s">
        <v>92</v>
      </c>
    </row>
    <row r="201" spans="1:65" s="13" customFormat="1" ht="11.25">
      <c r="B201" s="194"/>
      <c r="C201" s="195"/>
      <c r="D201" s="196" t="s">
        <v>172</v>
      </c>
      <c r="E201" s="197" t="s">
        <v>44</v>
      </c>
      <c r="F201" s="198" t="s">
        <v>315</v>
      </c>
      <c r="G201" s="195"/>
      <c r="H201" s="199">
        <v>14.7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172</v>
      </c>
      <c r="AU201" s="205" t="s">
        <v>92</v>
      </c>
      <c r="AV201" s="13" t="s">
        <v>92</v>
      </c>
      <c r="AW201" s="13" t="s">
        <v>42</v>
      </c>
      <c r="AX201" s="13" t="s">
        <v>82</v>
      </c>
      <c r="AY201" s="205" t="s">
        <v>160</v>
      </c>
    </row>
    <row r="202" spans="1:65" s="13" customFormat="1" ht="11.25">
      <c r="B202" s="194"/>
      <c r="C202" s="195"/>
      <c r="D202" s="196" t="s">
        <v>172</v>
      </c>
      <c r="E202" s="197" t="s">
        <v>44</v>
      </c>
      <c r="F202" s="198" t="s">
        <v>316</v>
      </c>
      <c r="G202" s="195"/>
      <c r="H202" s="199">
        <v>30</v>
      </c>
      <c r="I202" s="200"/>
      <c r="J202" s="195"/>
      <c r="K202" s="195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172</v>
      </c>
      <c r="AU202" s="205" t="s">
        <v>92</v>
      </c>
      <c r="AV202" s="13" t="s">
        <v>92</v>
      </c>
      <c r="AW202" s="13" t="s">
        <v>42</v>
      </c>
      <c r="AX202" s="13" t="s">
        <v>82</v>
      </c>
      <c r="AY202" s="205" t="s">
        <v>160</v>
      </c>
    </row>
    <row r="203" spans="1:65" s="13" customFormat="1" ht="11.25">
      <c r="B203" s="194"/>
      <c r="C203" s="195"/>
      <c r="D203" s="196" t="s">
        <v>172</v>
      </c>
      <c r="E203" s="197" t="s">
        <v>44</v>
      </c>
      <c r="F203" s="198" t="s">
        <v>317</v>
      </c>
      <c r="G203" s="195"/>
      <c r="H203" s="199">
        <v>10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172</v>
      </c>
      <c r="AU203" s="205" t="s">
        <v>92</v>
      </c>
      <c r="AV203" s="13" t="s">
        <v>92</v>
      </c>
      <c r="AW203" s="13" t="s">
        <v>42</v>
      </c>
      <c r="AX203" s="13" t="s">
        <v>82</v>
      </c>
      <c r="AY203" s="205" t="s">
        <v>160</v>
      </c>
    </row>
    <row r="204" spans="1:65" s="14" customFormat="1" ht="11.25">
      <c r="B204" s="206"/>
      <c r="C204" s="207"/>
      <c r="D204" s="196" t="s">
        <v>172</v>
      </c>
      <c r="E204" s="208" t="s">
        <v>44</v>
      </c>
      <c r="F204" s="209" t="s">
        <v>187</v>
      </c>
      <c r="G204" s="207"/>
      <c r="H204" s="210">
        <v>54.7</v>
      </c>
      <c r="I204" s="211"/>
      <c r="J204" s="207"/>
      <c r="K204" s="207"/>
      <c r="L204" s="212"/>
      <c r="M204" s="213"/>
      <c r="N204" s="214"/>
      <c r="O204" s="214"/>
      <c r="P204" s="214"/>
      <c r="Q204" s="214"/>
      <c r="R204" s="214"/>
      <c r="S204" s="214"/>
      <c r="T204" s="215"/>
      <c r="AT204" s="216" t="s">
        <v>172</v>
      </c>
      <c r="AU204" s="216" t="s">
        <v>92</v>
      </c>
      <c r="AV204" s="14" t="s">
        <v>168</v>
      </c>
      <c r="AW204" s="14" t="s">
        <v>42</v>
      </c>
      <c r="AX204" s="14" t="s">
        <v>90</v>
      </c>
      <c r="AY204" s="216" t="s">
        <v>160</v>
      </c>
    </row>
    <row r="205" spans="1:65" s="2" customFormat="1" ht="24.2" customHeight="1">
      <c r="A205" s="37"/>
      <c r="B205" s="38"/>
      <c r="C205" s="227" t="s">
        <v>7</v>
      </c>
      <c r="D205" s="227" t="s">
        <v>305</v>
      </c>
      <c r="E205" s="228" t="s">
        <v>318</v>
      </c>
      <c r="F205" s="229" t="s">
        <v>319</v>
      </c>
      <c r="G205" s="230" t="s">
        <v>166</v>
      </c>
      <c r="H205" s="231">
        <v>57.435000000000002</v>
      </c>
      <c r="I205" s="232"/>
      <c r="J205" s="233">
        <f>ROUND(I205*H205,2)</f>
        <v>0</v>
      </c>
      <c r="K205" s="229" t="s">
        <v>167</v>
      </c>
      <c r="L205" s="234"/>
      <c r="M205" s="235" t="s">
        <v>44</v>
      </c>
      <c r="N205" s="236" t="s">
        <v>53</v>
      </c>
      <c r="O205" s="67"/>
      <c r="P205" s="185">
        <f>O205*H205</f>
        <v>0</v>
      </c>
      <c r="Q205" s="185">
        <v>2.1999999999999999E-2</v>
      </c>
      <c r="R205" s="185">
        <f>Q205*H205</f>
        <v>1.2635700000000001</v>
      </c>
      <c r="S205" s="185">
        <v>0</v>
      </c>
      <c r="T205" s="18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210</v>
      </c>
      <c r="AT205" s="187" t="s">
        <v>305</v>
      </c>
      <c r="AU205" s="187" t="s">
        <v>92</v>
      </c>
      <c r="AY205" s="19" t="s">
        <v>160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19" t="s">
        <v>90</v>
      </c>
      <c r="BK205" s="188">
        <f>ROUND(I205*H205,2)</f>
        <v>0</v>
      </c>
      <c r="BL205" s="19" t="s">
        <v>168</v>
      </c>
      <c r="BM205" s="187" t="s">
        <v>320</v>
      </c>
    </row>
    <row r="206" spans="1:65" s="13" customFormat="1" ht="11.25">
      <c r="B206" s="194"/>
      <c r="C206" s="195"/>
      <c r="D206" s="196" t="s">
        <v>172</v>
      </c>
      <c r="E206" s="195"/>
      <c r="F206" s="198" t="s">
        <v>321</v>
      </c>
      <c r="G206" s="195"/>
      <c r="H206" s="199">
        <v>57.435000000000002</v>
      </c>
      <c r="I206" s="200"/>
      <c r="J206" s="195"/>
      <c r="K206" s="195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172</v>
      </c>
      <c r="AU206" s="205" t="s">
        <v>92</v>
      </c>
      <c r="AV206" s="13" t="s">
        <v>92</v>
      </c>
      <c r="AW206" s="13" t="s">
        <v>4</v>
      </c>
      <c r="AX206" s="13" t="s">
        <v>90</v>
      </c>
      <c r="AY206" s="205" t="s">
        <v>160</v>
      </c>
    </row>
    <row r="207" spans="1:65" s="2" customFormat="1" ht="37.9" customHeight="1">
      <c r="A207" s="37"/>
      <c r="B207" s="38"/>
      <c r="C207" s="176" t="s">
        <v>322</v>
      </c>
      <c r="D207" s="176" t="s">
        <v>163</v>
      </c>
      <c r="E207" s="177" t="s">
        <v>323</v>
      </c>
      <c r="F207" s="178" t="s">
        <v>324</v>
      </c>
      <c r="G207" s="179" t="s">
        <v>190</v>
      </c>
      <c r="H207" s="180">
        <v>2</v>
      </c>
      <c r="I207" s="181"/>
      <c r="J207" s="182">
        <f>ROUND(I207*H207,2)</f>
        <v>0</v>
      </c>
      <c r="K207" s="178" t="s">
        <v>167</v>
      </c>
      <c r="L207" s="42"/>
      <c r="M207" s="183" t="s">
        <v>44</v>
      </c>
      <c r="N207" s="184" t="s">
        <v>53</v>
      </c>
      <c r="O207" s="67"/>
      <c r="P207" s="185">
        <f>O207*H207</f>
        <v>0</v>
      </c>
      <c r="Q207" s="185">
        <v>3.049E-2</v>
      </c>
      <c r="R207" s="185">
        <f>Q207*H207</f>
        <v>6.0979999999999999E-2</v>
      </c>
      <c r="S207" s="185">
        <v>0</v>
      </c>
      <c r="T207" s="18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168</v>
      </c>
      <c r="AT207" s="187" t="s">
        <v>163</v>
      </c>
      <c r="AU207" s="187" t="s">
        <v>92</v>
      </c>
      <c r="AY207" s="19" t="s">
        <v>160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9" t="s">
        <v>90</v>
      </c>
      <c r="BK207" s="188">
        <f>ROUND(I207*H207,2)</f>
        <v>0</v>
      </c>
      <c r="BL207" s="19" t="s">
        <v>168</v>
      </c>
      <c r="BM207" s="187" t="s">
        <v>325</v>
      </c>
    </row>
    <row r="208" spans="1:65" s="2" customFormat="1" ht="11.25">
      <c r="A208" s="37"/>
      <c r="B208" s="38"/>
      <c r="C208" s="39"/>
      <c r="D208" s="189" t="s">
        <v>170</v>
      </c>
      <c r="E208" s="39"/>
      <c r="F208" s="190" t="s">
        <v>326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9" t="s">
        <v>170</v>
      </c>
      <c r="AU208" s="19" t="s">
        <v>92</v>
      </c>
    </row>
    <row r="209" spans="1:65" s="2" customFormat="1" ht="24.2" customHeight="1">
      <c r="A209" s="37"/>
      <c r="B209" s="38"/>
      <c r="C209" s="176" t="s">
        <v>327</v>
      </c>
      <c r="D209" s="176" t="s">
        <v>163</v>
      </c>
      <c r="E209" s="177" t="s">
        <v>328</v>
      </c>
      <c r="F209" s="178" t="s">
        <v>329</v>
      </c>
      <c r="G209" s="179" t="s">
        <v>166</v>
      </c>
      <c r="H209" s="180">
        <v>4.2</v>
      </c>
      <c r="I209" s="181"/>
      <c r="J209" s="182">
        <f>ROUND(I209*H209,2)</f>
        <v>0</v>
      </c>
      <c r="K209" s="178" t="s">
        <v>167</v>
      </c>
      <c r="L209" s="42"/>
      <c r="M209" s="183" t="s">
        <v>44</v>
      </c>
      <c r="N209" s="184" t="s">
        <v>53</v>
      </c>
      <c r="O209" s="67"/>
      <c r="P209" s="185">
        <f>O209*H209</f>
        <v>0</v>
      </c>
      <c r="Q209" s="185">
        <v>6.4999999999999997E-3</v>
      </c>
      <c r="R209" s="185">
        <f>Q209*H209</f>
        <v>2.7300000000000001E-2</v>
      </c>
      <c r="S209" s="185">
        <v>0</v>
      </c>
      <c r="T209" s="18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168</v>
      </c>
      <c r="AT209" s="187" t="s">
        <v>163</v>
      </c>
      <c r="AU209" s="187" t="s">
        <v>92</v>
      </c>
      <c r="AY209" s="19" t="s">
        <v>160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9" t="s">
        <v>90</v>
      </c>
      <c r="BK209" s="188">
        <f>ROUND(I209*H209,2)</f>
        <v>0</v>
      </c>
      <c r="BL209" s="19" t="s">
        <v>168</v>
      </c>
      <c r="BM209" s="187" t="s">
        <v>330</v>
      </c>
    </row>
    <row r="210" spans="1:65" s="2" customFormat="1" ht="11.25">
      <c r="A210" s="37"/>
      <c r="B210" s="38"/>
      <c r="C210" s="39"/>
      <c r="D210" s="189" t="s">
        <v>170</v>
      </c>
      <c r="E210" s="39"/>
      <c r="F210" s="190" t="s">
        <v>331</v>
      </c>
      <c r="G210" s="39"/>
      <c r="H210" s="39"/>
      <c r="I210" s="191"/>
      <c r="J210" s="39"/>
      <c r="K210" s="39"/>
      <c r="L210" s="42"/>
      <c r="M210" s="192"/>
      <c r="N210" s="193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9" t="s">
        <v>170</v>
      </c>
      <c r="AU210" s="19" t="s">
        <v>92</v>
      </c>
    </row>
    <row r="211" spans="1:65" s="2" customFormat="1" ht="24.2" customHeight="1">
      <c r="A211" s="37"/>
      <c r="B211" s="38"/>
      <c r="C211" s="176" t="s">
        <v>332</v>
      </c>
      <c r="D211" s="176" t="s">
        <v>163</v>
      </c>
      <c r="E211" s="177" t="s">
        <v>333</v>
      </c>
      <c r="F211" s="178" t="s">
        <v>334</v>
      </c>
      <c r="G211" s="179" t="s">
        <v>291</v>
      </c>
      <c r="H211" s="180">
        <v>4.2</v>
      </c>
      <c r="I211" s="181"/>
      <c r="J211" s="182">
        <f>ROUND(I211*H211,2)</f>
        <v>0</v>
      </c>
      <c r="K211" s="178" t="s">
        <v>167</v>
      </c>
      <c r="L211" s="42"/>
      <c r="M211" s="183" t="s">
        <v>44</v>
      </c>
      <c r="N211" s="184" t="s">
        <v>53</v>
      </c>
      <c r="O211" s="67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168</v>
      </c>
      <c r="AT211" s="187" t="s">
        <v>163</v>
      </c>
      <c r="AU211" s="187" t="s">
        <v>92</v>
      </c>
      <c r="AY211" s="19" t="s">
        <v>160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9" t="s">
        <v>90</v>
      </c>
      <c r="BK211" s="188">
        <f>ROUND(I211*H211,2)</f>
        <v>0</v>
      </c>
      <c r="BL211" s="19" t="s">
        <v>168</v>
      </c>
      <c r="BM211" s="187" t="s">
        <v>335</v>
      </c>
    </row>
    <row r="212" spans="1:65" s="2" customFormat="1" ht="11.25">
      <c r="A212" s="37"/>
      <c r="B212" s="38"/>
      <c r="C212" s="39"/>
      <c r="D212" s="189" t="s">
        <v>170</v>
      </c>
      <c r="E212" s="39"/>
      <c r="F212" s="190" t="s">
        <v>336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9" t="s">
        <v>170</v>
      </c>
      <c r="AU212" s="19" t="s">
        <v>92</v>
      </c>
    </row>
    <row r="213" spans="1:65" s="2" customFormat="1" ht="16.5" customHeight="1">
      <c r="A213" s="37"/>
      <c r="B213" s="38"/>
      <c r="C213" s="227" t="s">
        <v>337</v>
      </c>
      <c r="D213" s="227" t="s">
        <v>305</v>
      </c>
      <c r="E213" s="228" t="s">
        <v>338</v>
      </c>
      <c r="F213" s="229" t="s">
        <v>339</v>
      </c>
      <c r="G213" s="230" t="s">
        <v>291</v>
      </c>
      <c r="H213" s="231">
        <v>4.41</v>
      </c>
      <c r="I213" s="232"/>
      <c r="J213" s="233">
        <f>ROUND(I213*H213,2)</f>
        <v>0</v>
      </c>
      <c r="K213" s="229" t="s">
        <v>167</v>
      </c>
      <c r="L213" s="234"/>
      <c r="M213" s="235" t="s">
        <v>44</v>
      </c>
      <c r="N213" s="236" t="s">
        <v>53</v>
      </c>
      <c r="O213" s="67"/>
      <c r="P213" s="185">
        <f>O213*H213</f>
        <v>0</v>
      </c>
      <c r="Q213" s="185">
        <v>1E-4</v>
      </c>
      <c r="R213" s="185">
        <f>Q213*H213</f>
        <v>4.4100000000000004E-4</v>
      </c>
      <c r="S213" s="185">
        <v>0</v>
      </c>
      <c r="T213" s="18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210</v>
      </c>
      <c r="AT213" s="187" t="s">
        <v>305</v>
      </c>
      <c r="AU213" s="187" t="s">
        <v>92</v>
      </c>
      <c r="AY213" s="19" t="s">
        <v>160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9" t="s">
        <v>90</v>
      </c>
      <c r="BK213" s="188">
        <f>ROUND(I213*H213,2)</f>
        <v>0</v>
      </c>
      <c r="BL213" s="19" t="s">
        <v>168</v>
      </c>
      <c r="BM213" s="187" t="s">
        <v>340</v>
      </c>
    </row>
    <row r="214" spans="1:65" s="13" customFormat="1" ht="11.25">
      <c r="B214" s="194"/>
      <c r="C214" s="195"/>
      <c r="D214" s="196" t="s">
        <v>172</v>
      </c>
      <c r="E214" s="195"/>
      <c r="F214" s="198" t="s">
        <v>341</v>
      </c>
      <c r="G214" s="195"/>
      <c r="H214" s="199">
        <v>4.41</v>
      </c>
      <c r="I214" s="200"/>
      <c r="J214" s="195"/>
      <c r="K214" s="195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172</v>
      </c>
      <c r="AU214" s="205" t="s">
        <v>92</v>
      </c>
      <c r="AV214" s="13" t="s">
        <v>92</v>
      </c>
      <c r="AW214" s="13" t="s">
        <v>4</v>
      </c>
      <c r="AX214" s="13" t="s">
        <v>90</v>
      </c>
      <c r="AY214" s="205" t="s">
        <v>160</v>
      </c>
    </row>
    <row r="215" spans="1:65" s="2" customFormat="1" ht="24.2" customHeight="1">
      <c r="A215" s="37"/>
      <c r="B215" s="38"/>
      <c r="C215" s="176" t="s">
        <v>342</v>
      </c>
      <c r="D215" s="176" t="s">
        <v>163</v>
      </c>
      <c r="E215" s="177" t="s">
        <v>343</v>
      </c>
      <c r="F215" s="178" t="s">
        <v>344</v>
      </c>
      <c r="G215" s="179" t="s">
        <v>291</v>
      </c>
      <c r="H215" s="180">
        <v>8.5</v>
      </c>
      <c r="I215" s="181"/>
      <c r="J215" s="182">
        <f>ROUND(I215*H215,2)</f>
        <v>0</v>
      </c>
      <c r="K215" s="178" t="s">
        <v>167</v>
      </c>
      <c r="L215" s="42"/>
      <c r="M215" s="183" t="s">
        <v>44</v>
      </c>
      <c r="N215" s="184" t="s">
        <v>53</v>
      </c>
      <c r="O215" s="67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168</v>
      </c>
      <c r="AT215" s="187" t="s">
        <v>163</v>
      </c>
      <c r="AU215" s="187" t="s">
        <v>92</v>
      </c>
      <c r="AY215" s="19" t="s">
        <v>160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9" t="s">
        <v>90</v>
      </c>
      <c r="BK215" s="188">
        <f>ROUND(I215*H215,2)</f>
        <v>0</v>
      </c>
      <c r="BL215" s="19" t="s">
        <v>168</v>
      </c>
      <c r="BM215" s="187" t="s">
        <v>345</v>
      </c>
    </row>
    <row r="216" spans="1:65" s="2" customFormat="1" ht="11.25">
      <c r="A216" s="37"/>
      <c r="B216" s="38"/>
      <c r="C216" s="39"/>
      <c r="D216" s="189" t="s">
        <v>170</v>
      </c>
      <c r="E216" s="39"/>
      <c r="F216" s="190" t="s">
        <v>346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9" t="s">
        <v>170</v>
      </c>
      <c r="AU216" s="19" t="s">
        <v>92</v>
      </c>
    </row>
    <row r="217" spans="1:65" s="2" customFormat="1" ht="24.2" customHeight="1">
      <c r="A217" s="37"/>
      <c r="B217" s="38"/>
      <c r="C217" s="227" t="s">
        <v>347</v>
      </c>
      <c r="D217" s="227" t="s">
        <v>305</v>
      </c>
      <c r="E217" s="228" t="s">
        <v>348</v>
      </c>
      <c r="F217" s="229" t="s">
        <v>349</v>
      </c>
      <c r="G217" s="230" t="s">
        <v>291</v>
      </c>
      <c r="H217" s="231">
        <v>8.9250000000000007</v>
      </c>
      <c r="I217" s="232"/>
      <c r="J217" s="233">
        <f>ROUND(I217*H217,2)</f>
        <v>0</v>
      </c>
      <c r="K217" s="229" t="s">
        <v>167</v>
      </c>
      <c r="L217" s="234"/>
      <c r="M217" s="235" t="s">
        <v>44</v>
      </c>
      <c r="N217" s="236" t="s">
        <v>53</v>
      </c>
      <c r="O217" s="67"/>
      <c r="P217" s="185">
        <f>O217*H217</f>
        <v>0</v>
      </c>
      <c r="Q217" s="185">
        <v>4.0000000000000003E-5</v>
      </c>
      <c r="R217" s="185">
        <f>Q217*H217</f>
        <v>3.5700000000000006E-4</v>
      </c>
      <c r="S217" s="185">
        <v>0</v>
      </c>
      <c r="T217" s="18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7" t="s">
        <v>210</v>
      </c>
      <c r="AT217" s="187" t="s">
        <v>305</v>
      </c>
      <c r="AU217" s="187" t="s">
        <v>92</v>
      </c>
      <c r="AY217" s="19" t="s">
        <v>160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9" t="s">
        <v>90</v>
      </c>
      <c r="BK217" s="188">
        <f>ROUND(I217*H217,2)</f>
        <v>0</v>
      </c>
      <c r="BL217" s="19" t="s">
        <v>168</v>
      </c>
      <c r="BM217" s="187" t="s">
        <v>350</v>
      </c>
    </row>
    <row r="218" spans="1:65" s="13" customFormat="1" ht="11.25">
      <c r="B218" s="194"/>
      <c r="C218" s="195"/>
      <c r="D218" s="196" t="s">
        <v>172</v>
      </c>
      <c r="E218" s="195"/>
      <c r="F218" s="198" t="s">
        <v>351</v>
      </c>
      <c r="G218" s="195"/>
      <c r="H218" s="199">
        <v>8.9250000000000007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172</v>
      </c>
      <c r="AU218" s="205" t="s">
        <v>92</v>
      </c>
      <c r="AV218" s="13" t="s">
        <v>92</v>
      </c>
      <c r="AW218" s="13" t="s">
        <v>4</v>
      </c>
      <c r="AX218" s="13" t="s">
        <v>90</v>
      </c>
      <c r="AY218" s="205" t="s">
        <v>160</v>
      </c>
    </row>
    <row r="219" spans="1:65" s="2" customFormat="1" ht="33" customHeight="1">
      <c r="A219" s="37"/>
      <c r="B219" s="38"/>
      <c r="C219" s="176" t="s">
        <v>352</v>
      </c>
      <c r="D219" s="176" t="s">
        <v>163</v>
      </c>
      <c r="E219" s="177" t="s">
        <v>353</v>
      </c>
      <c r="F219" s="178" t="s">
        <v>354</v>
      </c>
      <c r="G219" s="179" t="s">
        <v>190</v>
      </c>
      <c r="H219" s="180">
        <v>3</v>
      </c>
      <c r="I219" s="181"/>
      <c r="J219" s="182">
        <f>ROUND(I219*H219,2)</f>
        <v>0</v>
      </c>
      <c r="K219" s="178" t="s">
        <v>167</v>
      </c>
      <c r="L219" s="42"/>
      <c r="M219" s="183" t="s">
        <v>44</v>
      </c>
      <c r="N219" s="184" t="s">
        <v>53</v>
      </c>
      <c r="O219" s="67"/>
      <c r="P219" s="185">
        <f>O219*H219</f>
        <v>0</v>
      </c>
      <c r="Q219" s="185">
        <v>3.0439999999999998E-2</v>
      </c>
      <c r="R219" s="185">
        <f>Q219*H219</f>
        <v>9.1319999999999998E-2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168</v>
      </c>
      <c r="AT219" s="187" t="s">
        <v>163</v>
      </c>
      <c r="AU219" s="187" t="s">
        <v>92</v>
      </c>
      <c r="AY219" s="19" t="s">
        <v>160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9" t="s">
        <v>90</v>
      </c>
      <c r="BK219" s="188">
        <f>ROUND(I219*H219,2)</f>
        <v>0</v>
      </c>
      <c r="BL219" s="19" t="s">
        <v>168</v>
      </c>
      <c r="BM219" s="187" t="s">
        <v>355</v>
      </c>
    </row>
    <row r="220" spans="1:65" s="2" customFormat="1" ht="11.25">
      <c r="A220" s="37"/>
      <c r="B220" s="38"/>
      <c r="C220" s="39"/>
      <c r="D220" s="189" t="s">
        <v>170</v>
      </c>
      <c r="E220" s="39"/>
      <c r="F220" s="190" t="s">
        <v>356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9" t="s">
        <v>170</v>
      </c>
      <c r="AU220" s="19" t="s">
        <v>92</v>
      </c>
    </row>
    <row r="221" spans="1:65" s="2" customFormat="1" ht="24.2" customHeight="1">
      <c r="A221" s="37"/>
      <c r="B221" s="38"/>
      <c r="C221" s="176" t="s">
        <v>357</v>
      </c>
      <c r="D221" s="176" t="s">
        <v>163</v>
      </c>
      <c r="E221" s="177" t="s">
        <v>358</v>
      </c>
      <c r="F221" s="178" t="s">
        <v>359</v>
      </c>
      <c r="G221" s="179" t="s">
        <v>166</v>
      </c>
      <c r="H221" s="180">
        <v>6</v>
      </c>
      <c r="I221" s="181"/>
      <c r="J221" s="182">
        <f>ROUND(I221*H221,2)</f>
        <v>0</v>
      </c>
      <c r="K221" s="178" t="s">
        <v>167</v>
      </c>
      <c r="L221" s="42"/>
      <c r="M221" s="183" t="s">
        <v>44</v>
      </c>
      <c r="N221" s="184" t="s">
        <v>53</v>
      </c>
      <c r="O221" s="67"/>
      <c r="P221" s="185">
        <f>O221*H221</f>
        <v>0</v>
      </c>
      <c r="Q221" s="185">
        <v>2.3099999999999999E-2</v>
      </c>
      <c r="R221" s="185">
        <f>Q221*H221</f>
        <v>0.1386</v>
      </c>
      <c r="S221" s="185">
        <v>0</v>
      </c>
      <c r="T221" s="18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7" t="s">
        <v>168</v>
      </c>
      <c r="AT221" s="187" t="s">
        <v>163</v>
      </c>
      <c r="AU221" s="187" t="s">
        <v>92</v>
      </c>
      <c r="AY221" s="19" t="s">
        <v>160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9" t="s">
        <v>90</v>
      </c>
      <c r="BK221" s="188">
        <f>ROUND(I221*H221,2)</f>
        <v>0</v>
      </c>
      <c r="BL221" s="19" t="s">
        <v>168</v>
      </c>
      <c r="BM221" s="187" t="s">
        <v>360</v>
      </c>
    </row>
    <row r="222" spans="1:65" s="2" customFormat="1" ht="11.25">
      <c r="A222" s="37"/>
      <c r="B222" s="38"/>
      <c r="C222" s="39"/>
      <c r="D222" s="189" t="s">
        <v>170</v>
      </c>
      <c r="E222" s="39"/>
      <c r="F222" s="190" t="s">
        <v>361</v>
      </c>
      <c r="G222" s="39"/>
      <c r="H222" s="39"/>
      <c r="I222" s="191"/>
      <c r="J222" s="39"/>
      <c r="K222" s="39"/>
      <c r="L222" s="42"/>
      <c r="M222" s="192"/>
      <c r="N222" s="193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9" t="s">
        <v>170</v>
      </c>
      <c r="AU222" s="19" t="s">
        <v>92</v>
      </c>
    </row>
    <row r="223" spans="1:65" s="13" customFormat="1" ht="11.25">
      <c r="B223" s="194"/>
      <c r="C223" s="195"/>
      <c r="D223" s="196" t="s">
        <v>172</v>
      </c>
      <c r="E223" s="197" t="s">
        <v>44</v>
      </c>
      <c r="F223" s="198" t="s">
        <v>362</v>
      </c>
      <c r="G223" s="195"/>
      <c r="H223" s="199">
        <v>1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172</v>
      </c>
      <c r="AU223" s="205" t="s">
        <v>92</v>
      </c>
      <c r="AV223" s="13" t="s">
        <v>92</v>
      </c>
      <c r="AW223" s="13" t="s">
        <v>42</v>
      </c>
      <c r="AX223" s="13" t="s">
        <v>82</v>
      </c>
      <c r="AY223" s="205" t="s">
        <v>160</v>
      </c>
    </row>
    <row r="224" spans="1:65" s="13" customFormat="1" ht="11.25">
      <c r="B224" s="194"/>
      <c r="C224" s="195"/>
      <c r="D224" s="196" t="s">
        <v>172</v>
      </c>
      <c r="E224" s="197" t="s">
        <v>44</v>
      </c>
      <c r="F224" s="198" t="s">
        <v>363</v>
      </c>
      <c r="G224" s="195"/>
      <c r="H224" s="199">
        <v>5</v>
      </c>
      <c r="I224" s="200"/>
      <c r="J224" s="195"/>
      <c r="K224" s="195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172</v>
      </c>
      <c r="AU224" s="205" t="s">
        <v>92</v>
      </c>
      <c r="AV224" s="13" t="s">
        <v>92</v>
      </c>
      <c r="AW224" s="13" t="s">
        <v>42</v>
      </c>
      <c r="AX224" s="13" t="s">
        <v>82</v>
      </c>
      <c r="AY224" s="205" t="s">
        <v>160</v>
      </c>
    </row>
    <row r="225" spans="1:65" s="14" customFormat="1" ht="11.25">
      <c r="B225" s="206"/>
      <c r="C225" s="207"/>
      <c r="D225" s="196" t="s">
        <v>172</v>
      </c>
      <c r="E225" s="208" t="s">
        <v>44</v>
      </c>
      <c r="F225" s="209" t="s">
        <v>187</v>
      </c>
      <c r="G225" s="207"/>
      <c r="H225" s="210">
        <v>6</v>
      </c>
      <c r="I225" s="211"/>
      <c r="J225" s="207"/>
      <c r="K225" s="207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172</v>
      </c>
      <c r="AU225" s="216" t="s">
        <v>92</v>
      </c>
      <c r="AV225" s="14" t="s">
        <v>168</v>
      </c>
      <c r="AW225" s="14" t="s">
        <v>42</v>
      </c>
      <c r="AX225" s="14" t="s">
        <v>90</v>
      </c>
      <c r="AY225" s="216" t="s">
        <v>160</v>
      </c>
    </row>
    <row r="226" spans="1:65" s="2" customFormat="1" ht="24.2" customHeight="1">
      <c r="A226" s="37"/>
      <c r="B226" s="38"/>
      <c r="C226" s="176" t="s">
        <v>364</v>
      </c>
      <c r="D226" s="176" t="s">
        <v>163</v>
      </c>
      <c r="E226" s="177" t="s">
        <v>365</v>
      </c>
      <c r="F226" s="178" t="s">
        <v>366</v>
      </c>
      <c r="G226" s="179" t="s">
        <v>166</v>
      </c>
      <c r="H226" s="180">
        <v>18.36</v>
      </c>
      <c r="I226" s="181"/>
      <c r="J226" s="182">
        <f>ROUND(I226*H226,2)</f>
        <v>0</v>
      </c>
      <c r="K226" s="178" t="s">
        <v>167</v>
      </c>
      <c r="L226" s="42"/>
      <c r="M226" s="183" t="s">
        <v>44</v>
      </c>
      <c r="N226" s="184" t="s">
        <v>53</v>
      </c>
      <c r="O226" s="67"/>
      <c r="P226" s="185">
        <f>O226*H226</f>
        <v>0</v>
      </c>
      <c r="Q226" s="185">
        <v>5.7000000000000002E-3</v>
      </c>
      <c r="R226" s="185">
        <f>Q226*H226</f>
        <v>0.104652</v>
      </c>
      <c r="S226" s="185">
        <v>0</v>
      </c>
      <c r="T226" s="18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7" t="s">
        <v>168</v>
      </c>
      <c r="AT226" s="187" t="s">
        <v>163</v>
      </c>
      <c r="AU226" s="187" t="s">
        <v>92</v>
      </c>
      <c r="AY226" s="19" t="s">
        <v>160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19" t="s">
        <v>90</v>
      </c>
      <c r="BK226" s="188">
        <f>ROUND(I226*H226,2)</f>
        <v>0</v>
      </c>
      <c r="BL226" s="19" t="s">
        <v>168</v>
      </c>
      <c r="BM226" s="187" t="s">
        <v>367</v>
      </c>
    </row>
    <row r="227" spans="1:65" s="2" customFormat="1" ht="11.25">
      <c r="A227" s="37"/>
      <c r="B227" s="38"/>
      <c r="C227" s="39"/>
      <c r="D227" s="189" t="s">
        <v>170</v>
      </c>
      <c r="E227" s="39"/>
      <c r="F227" s="190" t="s">
        <v>368</v>
      </c>
      <c r="G227" s="39"/>
      <c r="H227" s="39"/>
      <c r="I227" s="191"/>
      <c r="J227" s="39"/>
      <c r="K227" s="39"/>
      <c r="L227" s="42"/>
      <c r="M227" s="192"/>
      <c r="N227" s="193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9" t="s">
        <v>170</v>
      </c>
      <c r="AU227" s="19" t="s">
        <v>92</v>
      </c>
    </row>
    <row r="228" spans="1:65" s="13" customFormat="1" ht="11.25">
      <c r="B228" s="194"/>
      <c r="C228" s="195"/>
      <c r="D228" s="196" t="s">
        <v>172</v>
      </c>
      <c r="E228" s="197" t="s">
        <v>44</v>
      </c>
      <c r="F228" s="198" t="s">
        <v>369</v>
      </c>
      <c r="G228" s="195"/>
      <c r="H228" s="199">
        <v>18.36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172</v>
      </c>
      <c r="AU228" s="205" t="s">
        <v>92</v>
      </c>
      <c r="AV228" s="13" t="s">
        <v>92</v>
      </c>
      <c r="AW228" s="13" t="s">
        <v>42</v>
      </c>
      <c r="AX228" s="13" t="s">
        <v>90</v>
      </c>
      <c r="AY228" s="205" t="s">
        <v>160</v>
      </c>
    </row>
    <row r="229" spans="1:65" s="2" customFormat="1" ht="24.2" customHeight="1">
      <c r="A229" s="37"/>
      <c r="B229" s="38"/>
      <c r="C229" s="176" t="s">
        <v>370</v>
      </c>
      <c r="D229" s="176" t="s">
        <v>163</v>
      </c>
      <c r="E229" s="177" t="s">
        <v>371</v>
      </c>
      <c r="F229" s="178" t="s">
        <v>372</v>
      </c>
      <c r="G229" s="179" t="s">
        <v>166</v>
      </c>
      <c r="H229" s="180">
        <v>54.7</v>
      </c>
      <c r="I229" s="181"/>
      <c r="J229" s="182">
        <f>ROUND(I229*H229,2)</f>
        <v>0</v>
      </c>
      <c r="K229" s="178" t="s">
        <v>167</v>
      </c>
      <c r="L229" s="42"/>
      <c r="M229" s="183" t="s">
        <v>44</v>
      </c>
      <c r="N229" s="184" t="s">
        <v>53</v>
      </c>
      <c r="O229" s="67"/>
      <c r="P229" s="185">
        <f>O229*H229</f>
        <v>0</v>
      </c>
      <c r="Q229" s="185">
        <v>2.7000000000000001E-3</v>
      </c>
      <c r="R229" s="185">
        <f>Q229*H229</f>
        <v>0.14769000000000002</v>
      </c>
      <c r="S229" s="185">
        <v>0</v>
      </c>
      <c r="T229" s="18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7" t="s">
        <v>168</v>
      </c>
      <c r="AT229" s="187" t="s">
        <v>163</v>
      </c>
      <c r="AU229" s="187" t="s">
        <v>92</v>
      </c>
      <c r="AY229" s="19" t="s">
        <v>160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9" t="s">
        <v>90</v>
      </c>
      <c r="BK229" s="188">
        <f>ROUND(I229*H229,2)</f>
        <v>0</v>
      </c>
      <c r="BL229" s="19" t="s">
        <v>168</v>
      </c>
      <c r="BM229" s="187" t="s">
        <v>373</v>
      </c>
    </row>
    <row r="230" spans="1:65" s="2" customFormat="1" ht="11.25">
      <c r="A230" s="37"/>
      <c r="B230" s="38"/>
      <c r="C230" s="39"/>
      <c r="D230" s="189" t="s">
        <v>170</v>
      </c>
      <c r="E230" s="39"/>
      <c r="F230" s="190" t="s">
        <v>374</v>
      </c>
      <c r="G230" s="39"/>
      <c r="H230" s="39"/>
      <c r="I230" s="191"/>
      <c r="J230" s="39"/>
      <c r="K230" s="39"/>
      <c r="L230" s="42"/>
      <c r="M230" s="192"/>
      <c r="N230" s="193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9" t="s">
        <v>170</v>
      </c>
      <c r="AU230" s="19" t="s">
        <v>92</v>
      </c>
    </row>
    <row r="231" spans="1:65" s="13" customFormat="1" ht="11.25">
      <c r="B231" s="194"/>
      <c r="C231" s="195"/>
      <c r="D231" s="196" t="s">
        <v>172</v>
      </c>
      <c r="E231" s="197" t="s">
        <v>44</v>
      </c>
      <c r="F231" s="198" t="s">
        <v>375</v>
      </c>
      <c r="G231" s="195"/>
      <c r="H231" s="199">
        <v>54.7</v>
      </c>
      <c r="I231" s="200"/>
      <c r="J231" s="195"/>
      <c r="K231" s="195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172</v>
      </c>
      <c r="AU231" s="205" t="s">
        <v>92</v>
      </c>
      <c r="AV231" s="13" t="s">
        <v>92</v>
      </c>
      <c r="AW231" s="13" t="s">
        <v>42</v>
      </c>
      <c r="AX231" s="13" t="s">
        <v>90</v>
      </c>
      <c r="AY231" s="205" t="s">
        <v>160</v>
      </c>
    </row>
    <row r="232" spans="1:65" s="2" customFormat="1" ht="24.2" customHeight="1">
      <c r="A232" s="37"/>
      <c r="B232" s="38"/>
      <c r="C232" s="176" t="s">
        <v>376</v>
      </c>
      <c r="D232" s="176" t="s">
        <v>163</v>
      </c>
      <c r="E232" s="177" t="s">
        <v>377</v>
      </c>
      <c r="F232" s="178" t="s">
        <v>378</v>
      </c>
      <c r="G232" s="179" t="s">
        <v>190</v>
      </c>
      <c r="H232" s="180">
        <v>5</v>
      </c>
      <c r="I232" s="181"/>
      <c r="J232" s="182">
        <f>ROUND(I232*H232,2)</f>
        <v>0</v>
      </c>
      <c r="K232" s="178" t="s">
        <v>167</v>
      </c>
      <c r="L232" s="42"/>
      <c r="M232" s="183" t="s">
        <v>44</v>
      </c>
      <c r="N232" s="184" t="s">
        <v>53</v>
      </c>
      <c r="O232" s="67"/>
      <c r="P232" s="185">
        <f>O232*H232</f>
        <v>0</v>
      </c>
      <c r="Q232" s="185">
        <v>4.2100000000000002E-3</v>
      </c>
      <c r="R232" s="185">
        <f>Q232*H232</f>
        <v>2.1049999999999999E-2</v>
      </c>
      <c r="S232" s="185">
        <v>0</v>
      </c>
      <c r="T232" s="186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7" t="s">
        <v>168</v>
      </c>
      <c r="AT232" s="187" t="s">
        <v>163</v>
      </c>
      <c r="AU232" s="187" t="s">
        <v>92</v>
      </c>
      <c r="AY232" s="19" t="s">
        <v>160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19" t="s">
        <v>90</v>
      </c>
      <c r="BK232" s="188">
        <f>ROUND(I232*H232,2)</f>
        <v>0</v>
      </c>
      <c r="BL232" s="19" t="s">
        <v>168</v>
      </c>
      <c r="BM232" s="187" t="s">
        <v>379</v>
      </c>
    </row>
    <row r="233" spans="1:65" s="2" customFormat="1" ht="11.25">
      <c r="A233" s="37"/>
      <c r="B233" s="38"/>
      <c r="C233" s="39"/>
      <c r="D233" s="189" t="s">
        <v>170</v>
      </c>
      <c r="E233" s="39"/>
      <c r="F233" s="190" t="s">
        <v>380</v>
      </c>
      <c r="G233" s="39"/>
      <c r="H233" s="39"/>
      <c r="I233" s="191"/>
      <c r="J233" s="39"/>
      <c r="K233" s="39"/>
      <c r="L233" s="42"/>
      <c r="M233" s="192"/>
      <c r="N233" s="193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9" t="s">
        <v>170</v>
      </c>
      <c r="AU233" s="19" t="s">
        <v>92</v>
      </c>
    </row>
    <row r="234" spans="1:65" s="2" customFormat="1" ht="24.2" customHeight="1">
      <c r="A234" s="37"/>
      <c r="B234" s="38"/>
      <c r="C234" s="176" t="s">
        <v>381</v>
      </c>
      <c r="D234" s="176" t="s">
        <v>163</v>
      </c>
      <c r="E234" s="177" t="s">
        <v>382</v>
      </c>
      <c r="F234" s="178" t="s">
        <v>383</v>
      </c>
      <c r="G234" s="179" t="s">
        <v>166</v>
      </c>
      <c r="H234" s="180">
        <v>17.559999999999999</v>
      </c>
      <c r="I234" s="181"/>
      <c r="J234" s="182">
        <f>ROUND(I234*H234,2)</f>
        <v>0</v>
      </c>
      <c r="K234" s="178" t="s">
        <v>167</v>
      </c>
      <c r="L234" s="42"/>
      <c r="M234" s="183" t="s">
        <v>44</v>
      </c>
      <c r="N234" s="184" t="s">
        <v>53</v>
      </c>
      <c r="O234" s="67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7" t="s">
        <v>168</v>
      </c>
      <c r="AT234" s="187" t="s">
        <v>163</v>
      </c>
      <c r="AU234" s="187" t="s">
        <v>92</v>
      </c>
      <c r="AY234" s="19" t="s">
        <v>160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9" t="s">
        <v>90</v>
      </c>
      <c r="BK234" s="188">
        <f>ROUND(I234*H234,2)</f>
        <v>0</v>
      </c>
      <c r="BL234" s="19" t="s">
        <v>168</v>
      </c>
      <c r="BM234" s="187" t="s">
        <v>384</v>
      </c>
    </row>
    <row r="235" spans="1:65" s="2" customFormat="1" ht="11.25">
      <c r="A235" s="37"/>
      <c r="B235" s="38"/>
      <c r="C235" s="39"/>
      <c r="D235" s="189" t="s">
        <v>170</v>
      </c>
      <c r="E235" s="39"/>
      <c r="F235" s="190" t="s">
        <v>385</v>
      </c>
      <c r="G235" s="39"/>
      <c r="H235" s="39"/>
      <c r="I235" s="191"/>
      <c r="J235" s="39"/>
      <c r="K235" s="39"/>
      <c r="L235" s="42"/>
      <c r="M235" s="192"/>
      <c r="N235" s="193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9" t="s">
        <v>170</v>
      </c>
      <c r="AU235" s="19" t="s">
        <v>92</v>
      </c>
    </row>
    <row r="236" spans="1:65" s="13" customFormat="1" ht="11.25">
      <c r="B236" s="194"/>
      <c r="C236" s="195"/>
      <c r="D236" s="196" t="s">
        <v>172</v>
      </c>
      <c r="E236" s="197" t="s">
        <v>44</v>
      </c>
      <c r="F236" s="198" t="s">
        <v>386</v>
      </c>
      <c r="G236" s="195"/>
      <c r="H236" s="199">
        <v>7.56</v>
      </c>
      <c r="I236" s="200"/>
      <c r="J236" s="195"/>
      <c r="K236" s="195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172</v>
      </c>
      <c r="AU236" s="205" t="s">
        <v>92</v>
      </c>
      <c r="AV236" s="13" t="s">
        <v>92</v>
      </c>
      <c r="AW236" s="13" t="s">
        <v>42</v>
      </c>
      <c r="AX236" s="13" t="s">
        <v>82</v>
      </c>
      <c r="AY236" s="205" t="s">
        <v>160</v>
      </c>
    </row>
    <row r="237" spans="1:65" s="13" customFormat="1" ht="11.25">
      <c r="B237" s="194"/>
      <c r="C237" s="195"/>
      <c r="D237" s="196" t="s">
        <v>172</v>
      </c>
      <c r="E237" s="197" t="s">
        <v>44</v>
      </c>
      <c r="F237" s="198" t="s">
        <v>387</v>
      </c>
      <c r="G237" s="195"/>
      <c r="H237" s="199">
        <v>10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172</v>
      </c>
      <c r="AU237" s="205" t="s">
        <v>92</v>
      </c>
      <c r="AV237" s="13" t="s">
        <v>92</v>
      </c>
      <c r="AW237" s="13" t="s">
        <v>42</v>
      </c>
      <c r="AX237" s="13" t="s">
        <v>82</v>
      </c>
      <c r="AY237" s="205" t="s">
        <v>160</v>
      </c>
    </row>
    <row r="238" spans="1:65" s="14" customFormat="1" ht="11.25">
      <c r="B238" s="206"/>
      <c r="C238" s="207"/>
      <c r="D238" s="196" t="s">
        <v>172</v>
      </c>
      <c r="E238" s="208" t="s">
        <v>44</v>
      </c>
      <c r="F238" s="209" t="s">
        <v>187</v>
      </c>
      <c r="G238" s="207"/>
      <c r="H238" s="210">
        <v>17.559999999999999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172</v>
      </c>
      <c r="AU238" s="216" t="s">
        <v>92</v>
      </c>
      <c r="AV238" s="14" t="s">
        <v>168</v>
      </c>
      <c r="AW238" s="14" t="s">
        <v>42</v>
      </c>
      <c r="AX238" s="14" t="s">
        <v>90</v>
      </c>
      <c r="AY238" s="216" t="s">
        <v>160</v>
      </c>
    </row>
    <row r="239" spans="1:65" s="2" customFormat="1" ht="24.2" customHeight="1">
      <c r="A239" s="37"/>
      <c r="B239" s="38"/>
      <c r="C239" s="176" t="s">
        <v>388</v>
      </c>
      <c r="D239" s="176" t="s">
        <v>163</v>
      </c>
      <c r="E239" s="177" t="s">
        <v>389</v>
      </c>
      <c r="F239" s="178" t="s">
        <v>390</v>
      </c>
      <c r="G239" s="179" t="s">
        <v>166</v>
      </c>
      <c r="H239" s="180">
        <v>1.41</v>
      </c>
      <c r="I239" s="181"/>
      <c r="J239" s="182">
        <f>ROUND(I239*H239,2)</f>
        <v>0</v>
      </c>
      <c r="K239" s="178" t="s">
        <v>167</v>
      </c>
      <c r="L239" s="42"/>
      <c r="M239" s="183" t="s">
        <v>44</v>
      </c>
      <c r="N239" s="184" t="s">
        <v>53</v>
      </c>
      <c r="O239" s="67"/>
      <c r="P239" s="185">
        <f>O239*H239</f>
        <v>0</v>
      </c>
      <c r="Q239" s="185">
        <v>6.3E-2</v>
      </c>
      <c r="R239" s="185">
        <f>Q239*H239</f>
        <v>8.8829999999999992E-2</v>
      </c>
      <c r="S239" s="185">
        <v>0</v>
      </c>
      <c r="T239" s="186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7" t="s">
        <v>168</v>
      </c>
      <c r="AT239" s="187" t="s">
        <v>163</v>
      </c>
      <c r="AU239" s="187" t="s">
        <v>92</v>
      </c>
      <c r="AY239" s="19" t="s">
        <v>160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9" t="s">
        <v>90</v>
      </c>
      <c r="BK239" s="188">
        <f>ROUND(I239*H239,2)</f>
        <v>0</v>
      </c>
      <c r="BL239" s="19" t="s">
        <v>168</v>
      </c>
      <c r="BM239" s="187" t="s">
        <v>391</v>
      </c>
    </row>
    <row r="240" spans="1:65" s="2" customFormat="1" ht="11.25">
      <c r="A240" s="37"/>
      <c r="B240" s="38"/>
      <c r="C240" s="39"/>
      <c r="D240" s="189" t="s">
        <v>170</v>
      </c>
      <c r="E240" s="39"/>
      <c r="F240" s="190" t="s">
        <v>392</v>
      </c>
      <c r="G240" s="39"/>
      <c r="H240" s="39"/>
      <c r="I240" s="191"/>
      <c r="J240" s="39"/>
      <c r="K240" s="39"/>
      <c r="L240" s="42"/>
      <c r="M240" s="192"/>
      <c r="N240" s="193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9" t="s">
        <v>170</v>
      </c>
      <c r="AU240" s="19" t="s">
        <v>92</v>
      </c>
    </row>
    <row r="241" spans="1:65" s="13" customFormat="1" ht="11.25">
      <c r="B241" s="194"/>
      <c r="C241" s="195"/>
      <c r="D241" s="196" t="s">
        <v>172</v>
      </c>
      <c r="E241" s="197" t="s">
        <v>44</v>
      </c>
      <c r="F241" s="198" t="s">
        <v>393</v>
      </c>
      <c r="G241" s="195"/>
      <c r="H241" s="199">
        <v>1.41</v>
      </c>
      <c r="I241" s="200"/>
      <c r="J241" s="195"/>
      <c r="K241" s="195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172</v>
      </c>
      <c r="AU241" s="205" t="s">
        <v>92</v>
      </c>
      <c r="AV241" s="13" t="s">
        <v>92</v>
      </c>
      <c r="AW241" s="13" t="s">
        <v>42</v>
      </c>
      <c r="AX241" s="13" t="s">
        <v>90</v>
      </c>
      <c r="AY241" s="205" t="s">
        <v>160</v>
      </c>
    </row>
    <row r="242" spans="1:65" s="2" customFormat="1" ht="33" customHeight="1">
      <c r="A242" s="37"/>
      <c r="B242" s="38"/>
      <c r="C242" s="176" t="s">
        <v>394</v>
      </c>
      <c r="D242" s="176" t="s">
        <v>163</v>
      </c>
      <c r="E242" s="177" t="s">
        <v>395</v>
      </c>
      <c r="F242" s="178" t="s">
        <v>396</v>
      </c>
      <c r="G242" s="179" t="s">
        <v>291</v>
      </c>
      <c r="H242" s="180">
        <v>46</v>
      </c>
      <c r="I242" s="181"/>
      <c r="J242" s="182">
        <f>ROUND(I242*H242,2)</f>
        <v>0</v>
      </c>
      <c r="K242" s="178" t="s">
        <v>167</v>
      </c>
      <c r="L242" s="42"/>
      <c r="M242" s="183" t="s">
        <v>44</v>
      </c>
      <c r="N242" s="184" t="s">
        <v>53</v>
      </c>
      <c r="O242" s="67"/>
      <c r="P242" s="185">
        <f>O242*H242</f>
        <v>0</v>
      </c>
      <c r="Q242" s="185">
        <v>2.0000000000000002E-5</v>
      </c>
      <c r="R242" s="185">
        <f>Q242*H242</f>
        <v>9.2000000000000003E-4</v>
      </c>
      <c r="S242" s="185">
        <v>0</v>
      </c>
      <c r="T242" s="186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7" t="s">
        <v>168</v>
      </c>
      <c r="AT242" s="187" t="s">
        <v>163</v>
      </c>
      <c r="AU242" s="187" t="s">
        <v>92</v>
      </c>
      <c r="AY242" s="19" t="s">
        <v>160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9" t="s">
        <v>90</v>
      </c>
      <c r="BK242" s="188">
        <f>ROUND(I242*H242,2)</f>
        <v>0</v>
      </c>
      <c r="BL242" s="19" t="s">
        <v>168</v>
      </c>
      <c r="BM242" s="187" t="s">
        <v>397</v>
      </c>
    </row>
    <row r="243" spans="1:65" s="2" customFormat="1" ht="11.25">
      <c r="A243" s="37"/>
      <c r="B243" s="38"/>
      <c r="C243" s="39"/>
      <c r="D243" s="189" t="s">
        <v>170</v>
      </c>
      <c r="E243" s="39"/>
      <c r="F243" s="190" t="s">
        <v>398</v>
      </c>
      <c r="G243" s="39"/>
      <c r="H243" s="39"/>
      <c r="I243" s="191"/>
      <c r="J243" s="39"/>
      <c r="K243" s="39"/>
      <c r="L243" s="42"/>
      <c r="M243" s="192"/>
      <c r="N243" s="193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9" t="s">
        <v>170</v>
      </c>
      <c r="AU243" s="19" t="s">
        <v>92</v>
      </c>
    </row>
    <row r="244" spans="1:65" s="2" customFormat="1" ht="24.2" customHeight="1">
      <c r="A244" s="37"/>
      <c r="B244" s="38"/>
      <c r="C244" s="176" t="s">
        <v>399</v>
      </c>
      <c r="D244" s="176" t="s">
        <v>163</v>
      </c>
      <c r="E244" s="177" t="s">
        <v>400</v>
      </c>
      <c r="F244" s="178" t="s">
        <v>401</v>
      </c>
      <c r="G244" s="179" t="s">
        <v>190</v>
      </c>
      <c r="H244" s="180">
        <v>2</v>
      </c>
      <c r="I244" s="181"/>
      <c r="J244" s="182">
        <f>ROUND(I244*H244,2)</f>
        <v>0</v>
      </c>
      <c r="K244" s="178" t="s">
        <v>167</v>
      </c>
      <c r="L244" s="42"/>
      <c r="M244" s="183" t="s">
        <v>44</v>
      </c>
      <c r="N244" s="184" t="s">
        <v>53</v>
      </c>
      <c r="O244" s="67"/>
      <c r="P244" s="185">
        <f>O244*H244</f>
        <v>0</v>
      </c>
      <c r="Q244" s="185">
        <v>1.7770000000000001E-2</v>
      </c>
      <c r="R244" s="185">
        <f>Q244*H244</f>
        <v>3.5540000000000002E-2</v>
      </c>
      <c r="S244" s="185">
        <v>0</v>
      </c>
      <c r="T244" s="186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7" t="s">
        <v>168</v>
      </c>
      <c r="AT244" s="187" t="s">
        <v>163</v>
      </c>
      <c r="AU244" s="187" t="s">
        <v>92</v>
      </c>
      <c r="AY244" s="19" t="s">
        <v>160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19" t="s">
        <v>90</v>
      </c>
      <c r="BK244" s="188">
        <f>ROUND(I244*H244,2)</f>
        <v>0</v>
      </c>
      <c r="BL244" s="19" t="s">
        <v>168</v>
      </c>
      <c r="BM244" s="187" t="s">
        <v>402</v>
      </c>
    </row>
    <row r="245" spans="1:65" s="2" customFormat="1" ht="11.25">
      <c r="A245" s="37"/>
      <c r="B245" s="38"/>
      <c r="C245" s="39"/>
      <c r="D245" s="189" t="s">
        <v>170</v>
      </c>
      <c r="E245" s="39"/>
      <c r="F245" s="190" t="s">
        <v>403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9" t="s">
        <v>170</v>
      </c>
      <c r="AU245" s="19" t="s">
        <v>92</v>
      </c>
    </row>
    <row r="246" spans="1:65" s="13" customFormat="1" ht="11.25">
      <c r="B246" s="194"/>
      <c r="C246" s="195"/>
      <c r="D246" s="196" t="s">
        <v>172</v>
      </c>
      <c r="E246" s="197" t="s">
        <v>44</v>
      </c>
      <c r="F246" s="198" t="s">
        <v>404</v>
      </c>
      <c r="G246" s="195"/>
      <c r="H246" s="199">
        <v>2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172</v>
      </c>
      <c r="AU246" s="205" t="s">
        <v>92</v>
      </c>
      <c r="AV246" s="13" t="s">
        <v>92</v>
      </c>
      <c r="AW246" s="13" t="s">
        <v>42</v>
      </c>
      <c r="AX246" s="13" t="s">
        <v>90</v>
      </c>
      <c r="AY246" s="205" t="s">
        <v>160</v>
      </c>
    </row>
    <row r="247" spans="1:65" s="2" customFormat="1" ht="24.2" customHeight="1">
      <c r="A247" s="37"/>
      <c r="B247" s="38"/>
      <c r="C247" s="227" t="s">
        <v>405</v>
      </c>
      <c r="D247" s="227" t="s">
        <v>305</v>
      </c>
      <c r="E247" s="228" t="s">
        <v>406</v>
      </c>
      <c r="F247" s="229" t="s">
        <v>407</v>
      </c>
      <c r="G247" s="230" t="s">
        <v>190</v>
      </c>
      <c r="H247" s="231">
        <v>2</v>
      </c>
      <c r="I247" s="232"/>
      <c r="J247" s="233">
        <f>ROUND(I247*H247,2)</f>
        <v>0</v>
      </c>
      <c r="K247" s="229" t="s">
        <v>167</v>
      </c>
      <c r="L247" s="234"/>
      <c r="M247" s="235" t="s">
        <v>44</v>
      </c>
      <c r="N247" s="236" t="s">
        <v>53</v>
      </c>
      <c r="O247" s="67"/>
      <c r="P247" s="185">
        <f>O247*H247</f>
        <v>0</v>
      </c>
      <c r="Q247" s="185">
        <v>1.553E-2</v>
      </c>
      <c r="R247" s="185">
        <f>Q247*H247</f>
        <v>3.1060000000000001E-2</v>
      </c>
      <c r="S247" s="185">
        <v>0</v>
      </c>
      <c r="T247" s="18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7" t="s">
        <v>210</v>
      </c>
      <c r="AT247" s="187" t="s">
        <v>305</v>
      </c>
      <c r="AU247" s="187" t="s">
        <v>92</v>
      </c>
      <c r="AY247" s="19" t="s">
        <v>160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9" t="s">
        <v>90</v>
      </c>
      <c r="BK247" s="188">
        <f>ROUND(I247*H247,2)</f>
        <v>0</v>
      </c>
      <c r="BL247" s="19" t="s">
        <v>168</v>
      </c>
      <c r="BM247" s="187" t="s">
        <v>408</v>
      </c>
    </row>
    <row r="248" spans="1:65" s="2" customFormat="1" ht="19.5">
      <c r="A248" s="37"/>
      <c r="B248" s="38"/>
      <c r="C248" s="39"/>
      <c r="D248" s="196" t="s">
        <v>409</v>
      </c>
      <c r="E248" s="39"/>
      <c r="F248" s="237" t="s">
        <v>410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9" t="s">
        <v>409</v>
      </c>
      <c r="AU248" s="19" t="s">
        <v>92</v>
      </c>
    </row>
    <row r="249" spans="1:65" s="2" customFormat="1" ht="24.2" customHeight="1">
      <c r="A249" s="37"/>
      <c r="B249" s="38"/>
      <c r="C249" s="176" t="s">
        <v>411</v>
      </c>
      <c r="D249" s="176" t="s">
        <v>163</v>
      </c>
      <c r="E249" s="177" t="s">
        <v>412</v>
      </c>
      <c r="F249" s="178" t="s">
        <v>413</v>
      </c>
      <c r="G249" s="179" t="s">
        <v>190</v>
      </c>
      <c r="H249" s="180">
        <v>2</v>
      </c>
      <c r="I249" s="181"/>
      <c r="J249" s="182">
        <f>ROUND(I249*H249,2)</f>
        <v>0</v>
      </c>
      <c r="K249" s="178" t="s">
        <v>167</v>
      </c>
      <c r="L249" s="42"/>
      <c r="M249" s="183" t="s">
        <v>44</v>
      </c>
      <c r="N249" s="184" t="s">
        <v>53</v>
      </c>
      <c r="O249" s="67"/>
      <c r="P249" s="185">
        <f>O249*H249</f>
        <v>0</v>
      </c>
      <c r="Q249" s="185">
        <v>3.5319999999999997E-2</v>
      </c>
      <c r="R249" s="185">
        <f>Q249*H249</f>
        <v>7.0639999999999994E-2</v>
      </c>
      <c r="S249" s="185">
        <v>0</v>
      </c>
      <c r="T249" s="186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7" t="s">
        <v>168</v>
      </c>
      <c r="AT249" s="187" t="s">
        <v>163</v>
      </c>
      <c r="AU249" s="187" t="s">
        <v>92</v>
      </c>
      <c r="AY249" s="19" t="s">
        <v>160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19" t="s">
        <v>90</v>
      </c>
      <c r="BK249" s="188">
        <f>ROUND(I249*H249,2)</f>
        <v>0</v>
      </c>
      <c r="BL249" s="19" t="s">
        <v>168</v>
      </c>
      <c r="BM249" s="187" t="s">
        <v>414</v>
      </c>
    </row>
    <row r="250" spans="1:65" s="2" customFormat="1" ht="11.25">
      <c r="A250" s="37"/>
      <c r="B250" s="38"/>
      <c r="C250" s="39"/>
      <c r="D250" s="189" t="s">
        <v>170</v>
      </c>
      <c r="E250" s="39"/>
      <c r="F250" s="190" t="s">
        <v>415</v>
      </c>
      <c r="G250" s="39"/>
      <c r="H250" s="39"/>
      <c r="I250" s="191"/>
      <c r="J250" s="39"/>
      <c r="K250" s="39"/>
      <c r="L250" s="42"/>
      <c r="M250" s="192"/>
      <c r="N250" s="193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9" t="s">
        <v>170</v>
      </c>
      <c r="AU250" s="19" t="s">
        <v>92</v>
      </c>
    </row>
    <row r="251" spans="1:65" s="13" customFormat="1" ht="11.25">
      <c r="B251" s="194"/>
      <c r="C251" s="195"/>
      <c r="D251" s="196" t="s">
        <v>172</v>
      </c>
      <c r="E251" s="197" t="s">
        <v>44</v>
      </c>
      <c r="F251" s="198" t="s">
        <v>416</v>
      </c>
      <c r="G251" s="195"/>
      <c r="H251" s="199">
        <v>2</v>
      </c>
      <c r="I251" s="200"/>
      <c r="J251" s="195"/>
      <c r="K251" s="195"/>
      <c r="L251" s="201"/>
      <c r="M251" s="202"/>
      <c r="N251" s="203"/>
      <c r="O251" s="203"/>
      <c r="P251" s="203"/>
      <c r="Q251" s="203"/>
      <c r="R251" s="203"/>
      <c r="S251" s="203"/>
      <c r="T251" s="204"/>
      <c r="AT251" s="205" t="s">
        <v>172</v>
      </c>
      <c r="AU251" s="205" t="s">
        <v>92</v>
      </c>
      <c r="AV251" s="13" t="s">
        <v>92</v>
      </c>
      <c r="AW251" s="13" t="s">
        <v>42</v>
      </c>
      <c r="AX251" s="13" t="s">
        <v>90</v>
      </c>
      <c r="AY251" s="205" t="s">
        <v>160</v>
      </c>
    </row>
    <row r="252" spans="1:65" s="2" customFormat="1" ht="24.2" customHeight="1">
      <c r="A252" s="37"/>
      <c r="B252" s="38"/>
      <c r="C252" s="227" t="s">
        <v>417</v>
      </c>
      <c r="D252" s="227" t="s">
        <v>305</v>
      </c>
      <c r="E252" s="228" t="s">
        <v>418</v>
      </c>
      <c r="F252" s="229" t="s">
        <v>419</v>
      </c>
      <c r="G252" s="230" t="s">
        <v>190</v>
      </c>
      <c r="H252" s="231">
        <v>1</v>
      </c>
      <c r="I252" s="232"/>
      <c r="J252" s="233">
        <f>ROUND(I252*H252,2)</f>
        <v>0</v>
      </c>
      <c r="K252" s="229" t="s">
        <v>167</v>
      </c>
      <c r="L252" s="234"/>
      <c r="M252" s="235" t="s">
        <v>44</v>
      </c>
      <c r="N252" s="236" t="s">
        <v>53</v>
      </c>
      <c r="O252" s="67"/>
      <c r="P252" s="185">
        <f>O252*H252</f>
        <v>0</v>
      </c>
      <c r="Q252" s="185">
        <v>1.8679999999999999E-2</v>
      </c>
      <c r="R252" s="185">
        <f>Q252*H252</f>
        <v>1.8679999999999999E-2</v>
      </c>
      <c r="S252" s="185">
        <v>0</v>
      </c>
      <c r="T252" s="186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7" t="s">
        <v>210</v>
      </c>
      <c r="AT252" s="187" t="s">
        <v>305</v>
      </c>
      <c r="AU252" s="187" t="s">
        <v>92</v>
      </c>
      <c r="AY252" s="19" t="s">
        <v>160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19" t="s">
        <v>90</v>
      </c>
      <c r="BK252" s="188">
        <f>ROUND(I252*H252,2)</f>
        <v>0</v>
      </c>
      <c r="BL252" s="19" t="s">
        <v>168</v>
      </c>
      <c r="BM252" s="187" t="s">
        <v>420</v>
      </c>
    </row>
    <row r="253" spans="1:65" s="2" customFormat="1" ht="19.5">
      <c r="A253" s="37"/>
      <c r="B253" s="38"/>
      <c r="C253" s="39"/>
      <c r="D253" s="196" t="s">
        <v>409</v>
      </c>
      <c r="E253" s="39"/>
      <c r="F253" s="237" t="s">
        <v>410</v>
      </c>
      <c r="G253" s="39"/>
      <c r="H253" s="39"/>
      <c r="I253" s="191"/>
      <c r="J253" s="39"/>
      <c r="K253" s="39"/>
      <c r="L253" s="42"/>
      <c r="M253" s="192"/>
      <c r="N253" s="193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9" t="s">
        <v>409</v>
      </c>
      <c r="AU253" s="19" t="s">
        <v>92</v>
      </c>
    </row>
    <row r="254" spans="1:65" s="2" customFormat="1" ht="33" customHeight="1">
      <c r="A254" s="37"/>
      <c r="B254" s="38"/>
      <c r="C254" s="227" t="s">
        <v>421</v>
      </c>
      <c r="D254" s="227" t="s">
        <v>305</v>
      </c>
      <c r="E254" s="228" t="s">
        <v>422</v>
      </c>
      <c r="F254" s="229" t="s">
        <v>423</v>
      </c>
      <c r="G254" s="230" t="s">
        <v>190</v>
      </c>
      <c r="H254" s="231">
        <v>1</v>
      </c>
      <c r="I254" s="232"/>
      <c r="J254" s="233">
        <f>ROUND(I254*H254,2)</f>
        <v>0</v>
      </c>
      <c r="K254" s="229" t="s">
        <v>44</v>
      </c>
      <c r="L254" s="234"/>
      <c r="M254" s="235" t="s">
        <v>44</v>
      </c>
      <c r="N254" s="236" t="s">
        <v>53</v>
      </c>
      <c r="O254" s="67"/>
      <c r="P254" s="185">
        <f>O254*H254</f>
        <v>0</v>
      </c>
      <c r="Q254" s="185">
        <v>1.8679999999999999E-2</v>
      </c>
      <c r="R254" s="185">
        <f>Q254*H254</f>
        <v>1.8679999999999999E-2</v>
      </c>
      <c r="S254" s="185">
        <v>0</v>
      </c>
      <c r="T254" s="186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7" t="s">
        <v>210</v>
      </c>
      <c r="AT254" s="187" t="s">
        <v>305</v>
      </c>
      <c r="AU254" s="187" t="s">
        <v>92</v>
      </c>
      <c r="AY254" s="19" t="s">
        <v>160</v>
      </c>
      <c r="BE254" s="188">
        <f>IF(N254="základní",J254,0)</f>
        <v>0</v>
      </c>
      <c r="BF254" s="188">
        <f>IF(N254="snížená",J254,0)</f>
        <v>0</v>
      </c>
      <c r="BG254" s="188">
        <f>IF(N254="zákl. přenesená",J254,0)</f>
        <v>0</v>
      </c>
      <c r="BH254" s="188">
        <f>IF(N254="sníž. přenesená",J254,0)</f>
        <v>0</v>
      </c>
      <c r="BI254" s="188">
        <f>IF(N254="nulová",J254,0)</f>
        <v>0</v>
      </c>
      <c r="BJ254" s="19" t="s">
        <v>90</v>
      </c>
      <c r="BK254" s="188">
        <f>ROUND(I254*H254,2)</f>
        <v>0</v>
      </c>
      <c r="BL254" s="19" t="s">
        <v>168</v>
      </c>
      <c r="BM254" s="187" t="s">
        <v>424</v>
      </c>
    </row>
    <row r="255" spans="1:65" s="2" customFormat="1" ht="19.5">
      <c r="A255" s="37"/>
      <c r="B255" s="38"/>
      <c r="C255" s="39"/>
      <c r="D255" s="196" t="s">
        <v>409</v>
      </c>
      <c r="E255" s="39"/>
      <c r="F255" s="237" t="s">
        <v>410</v>
      </c>
      <c r="G255" s="39"/>
      <c r="H255" s="39"/>
      <c r="I255" s="191"/>
      <c r="J255" s="39"/>
      <c r="K255" s="39"/>
      <c r="L255" s="42"/>
      <c r="M255" s="192"/>
      <c r="N255" s="193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9" t="s">
        <v>409</v>
      </c>
      <c r="AU255" s="19" t="s">
        <v>92</v>
      </c>
    </row>
    <row r="256" spans="1:65" s="2" customFormat="1" ht="24.2" customHeight="1">
      <c r="A256" s="37"/>
      <c r="B256" s="38"/>
      <c r="C256" s="176" t="s">
        <v>425</v>
      </c>
      <c r="D256" s="176" t="s">
        <v>163</v>
      </c>
      <c r="E256" s="177" t="s">
        <v>426</v>
      </c>
      <c r="F256" s="178" t="s">
        <v>427</v>
      </c>
      <c r="G256" s="179" t="s">
        <v>190</v>
      </c>
      <c r="H256" s="180">
        <v>1</v>
      </c>
      <c r="I256" s="181"/>
      <c r="J256" s="182">
        <f>ROUND(I256*H256,2)</f>
        <v>0</v>
      </c>
      <c r="K256" s="178" t="s">
        <v>167</v>
      </c>
      <c r="L256" s="42"/>
      <c r="M256" s="183" t="s">
        <v>44</v>
      </c>
      <c r="N256" s="184" t="s">
        <v>53</v>
      </c>
      <c r="O256" s="67"/>
      <c r="P256" s="185">
        <f>O256*H256</f>
        <v>0</v>
      </c>
      <c r="Q256" s="185">
        <v>0.44169999999999998</v>
      </c>
      <c r="R256" s="185">
        <f>Q256*H256</f>
        <v>0.44169999999999998</v>
      </c>
      <c r="S256" s="185">
        <v>0</v>
      </c>
      <c r="T256" s="186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7" t="s">
        <v>168</v>
      </c>
      <c r="AT256" s="187" t="s">
        <v>163</v>
      </c>
      <c r="AU256" s="187" t="s">
        <v>92</v>
      </c>
      <c r="AY256" s="19" t="s">
        <v>160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19" t="s">
        <v>90</v>
      </c>
      <c r="BK256" s="188">
        <f>ROUND(I256*H256,2)</f>
        <v>0</v>
      </c>
      <c r="BL256" s="19" t="s">
        <v>168</v>
      </c>
      <c r="BM256" s="187" t="s">
        <v>428</v>
      </c>
    </row>
    <row r="257" spans="1:65" s="2" customFormat="1" ht="11.25">
      <c r="A257" s="37"/>
      <c r="B257" s="38"/>
      <c r="C257" s="39"/>
      <c r="D257" s="189" t="s">
        <v>170</v>
      </c>
      <c r="E257" s="39"/>
      <c r="F257" s="190" t="s">
        <v>429</v>
      </c>
      <c r="G257" s="39"/>
      <c r="H257" s="39"/>
      <c r="I257" s="191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9" t="s">
        <v>170</v>
      </c>
      <c r="AU257" s="19" t="s">
        <v>92</v>
      </c>
    </row>
    <row r="258" spans="1:65" s="2" customFormat="1" ht="37.9" customHeight="1">
      <c r="A258" s="37"/>
      <c r="B258" s="38"/>
      <c r="C258" s="227" t="s">
        <v>430</v>
      </c>
      <c r="D258" s="227" t="s">
        <v>305</v>
      </c>
      <c r="E258" s="228" t="s">
        <v>431</v>
      </c>
      <c r="F258" s="229" t="s">
        <v>432</v>
      </c>
      <c r="G258" s="230" t="s">
        <v>190</v>
      </c>
      <c r="H258" s="231">
        <v>1</v>
      </c>
      <c r="I258" s="232"/>
      <c r="J258" s="233">
        <f>ROUND(I258*H258,2)</f>
        <v>0</v>
      </c>
      <c r="K258" s="229" t="s">
        <v>167</v>
      </c>
      <c r="L258" s="234"/>
      <c r="M258" s="235" t="s">
        <v>44</v>
      </c>
      <c r="N258" s="236" t="s">
        <v>53</v>
      </c>
      <c r="O258" s="67"/>
      <c r="P258" s="185">
        <f>O258*H258</f>
        <v>0</v>
      </c>
      <c r="Q258" s="185">
        <v>1.553E-2</v>
      </c>
      <c r="R258" s="185">
        <f>Q258*H258</f>
        <v>1.553E-2</v>
      </c>
      <c r="S258" s="185">
        <v>0</v>
      </c>
      <c r="T258" s="18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7" t="s">
        <v>210</v>
      </c>
      <c r="AT258" s="187" t="s">
        <v>305</v>
      </c>
      <c r="AU258" s="187" t="s">
        <v>92</v>
      </c>
      <c r="AY258" s="19" t="s">
        <v>160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19" t="s">
        <v>90</v>
      </c>
      <c r="BK258" s="188">
        <f>ROUND(I258*H258,2)</f>
        <v>0</v>
      </c>
      <c r="BL258" s="19" t="s">
        <v>168</v>
      </c>
      <c r="BM258" s="187" t="s">
        <v>433</v>
      </c>
    </row>
    <row r="259" spans="1:65" s="12" customFormat="1" ht="22.9" customHeight="1">
      <c r="B259" s="160"/>
      <c r="C259" s="161"/>
      <c r="D259" s="162" t="s">
        <v>81</v>
      </c>
      <c r="E259" s="174" t="s">
        <v>217</v>
      </c>
      <c r="F259" s="174" t="s">
        <v>434</v>
      </c>
      <c r="G259" s="161"/>
      <c r="H259" s="161"/>
      <c r="I259" s="164"/>
      <c r="J259" s="175">
        <f>BK259</f>
        <v>0</v>
      </c>
      <c r="K259" s="161"/>
      <c r="L259" s="166"/>
      <c r="M259" s="167"/>
      <c r="N259" s="168"/>
      <c r="O259" s="168"/>
      <c r="P259" s="169">
        <f>SUM(P260:P337)</f>
        <v>0</v>
      </c>
      <c r="Q259" s="168"/>
      <c r="R259" s="169">
        <f>SUM(R260:R337)</f>
        <v>2.8753479999999993</v>
      </c>
      <c r="S259" s="168"/>
      <c r="T259" s="170">
        <f>SUM(T260:T337)</f>
        <v>9.8102299999999989</v>
      </c>
      <c r="AR259" s="171" t="s">
        <v>90</v>
      </c>
      <c r="AT259" s="172" t="s">
        <v>81</v>
      </c>
      <c r="AU259" s="172" t="s">
        <v>90</v>
      </c>
      <c r="AY259" s="171" t="s">
        <v>160</v>
      </c>
      <c r="BK259" s="173">
        <f>SUM(BK260:BK337)</f>
        <v>0</v>
      </c>
    </row>
    <row r="260" spans="1:65" s="2" customFormat="1" ht="33" customHeight="1">
      <c r="A260" s="37"/>
      <c r="B260" s="38"/>
      <c r="C260" s="176" t="s">
        <v>435</v>
      </c>
      <c r="D260" s="176" t="s">
        <v>163</v>
      </c>
      <c r="E260" s="177" t="s">
        <v>436</v>
      </c>
      <c r="F260" s="178" t="s">
        <v>437</v>
      </c>
      <c r="G260" s="179" t="s">
        <v>166</v>
      </c>
      <c r="H260" s="180">
        <v>137.6</v>
      </c>
      <c r="I260" s="181"/>
      <c r="J260" s="182">
        <f>ROUND(I260*H260,2)</f>
        <v>0</v>
      </c>
      <c r="K260" s="178" t="s">
        <v>167</v>
      </c>
      <c r="L260" s="42"/>
      <c r="M260" s="183" t="s">
        <v>44</v>
      </c>
      <c r="N260" s="184" t="s">
        <v>53</v>
      </c>
      <c r="O260" s="67"/>
      <c r="P260" s="185">
        <f>O260*H260</f>
        <v>0</v>
      </c>
      <c r="Q260" s="185">
        <v>1.2999999999999999E-4</v>
      </c>
      <c r="R260" s="185">
        <f>Q260*H260</f>
        <v>1.7887999999999998E-2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168</v>
      </c>
      <c r="AT260" s="187" t="s">
        <v>163</v>
      </c>
      <c r="AU260" s="187" t="s">
        <v>92</v>
      </c>
      <c r="AY260" s="19" t="s">
        <v>160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19" t="s">
        <v>90</v>
      </c>
      <c r="BK260" s="188">
        <f>ROUND(I260*H260,2)</f>
        <v>0</v>
      </c>
      <c r="BL260" s="19" t="s">
        <v>168</v>
      </c>
      <c r="BM260" s="187" t="s">
        <v>438</v>
      </c>
    </row>
    <row r="261" spans="1:65" s="2" customFormat="1" ht="11.25">
      <c r="A261" s="37"/>
      <c r="B261" s="38"/>
      <c r="C261" s="39"/>
      <c r="D261" s="189" t="s">
        <v>170</v>
      </c>
      <c r="E261" s="39"/>
      <c r="F261" s="190" t="s">
        <v>439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9" t="s">
        <v>170</v>
      </c>
      <c r="AU261" s="19" t="s">
        <v>92</v>
      </c>
    </row>
    <row r="262" spans="1:65" s="13" customFormat="1" ht="11.25">
      <c r="B262" s="194"/>
      <c r="C262" s="195"/>
      <c r="D262" s="196" t="s">
        <v>172</v>
      </c>
      <c r="E262" s="197" t="s">
        <v>44</v>
      </c>
      <c r="F262" s="198" t="s">
        <v>440</v>
      </c>
      <c r="G262" s="195"/>
      <c r="H262" s="199">
        <v>96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172</v>
      </c>
      <c r="AU262" s="205" t="s">
        <v>92</v>
      </c>
      <c r="AV262" s="13" t="s">
        <v>92</v>
      </c>
      <c r="AW262" s="13" t="s">
        <v>42</v>
      </c>
      <c r="AX262" s="13" t="s">
        <v>82</v>
      </c>
      <c r="AY262" s="205" t="s">
        <v>160</v>
      </c>
    </row>
    <row r="263" spans="1:65" s="13" customFormat="1" ht="11.25">
      <c r="B263" s="194"/>
      <c r="C263" s="195"/>
      <c r="D263" s="196" t="s">
        <v>172</v>
      </c>
      <c r="E263" s="197" t="s">
        <v>44</v>
      </c>
      <c r="F263" s="198" t="s">
        <v>441</v>
      </c>
      <c r="G263" s="195"/>
      <c r="H263" s="199">
        <v>41.6</v>
      </c>
      <c r="I263" s="200"/>
      <c r="J263" s="195"/>
      <c r="K263" s="195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172</v>
      </c>
      <c r="AU263" s="205" t="s">
        <v>92</v>
      </c>
      <c r="AV263" s="13" t="s">
        <v>92</v>
      </c>
      <c r="AW263" s="13" t="s">
        <v>42</v>
      </c>
      <c r="AX263" s="13" t="s">
        <v>82</v>
      </c>
      <c r="AY263" s="205" t="s">
        <v>160</v>
      </c>
    </row>
    <row r="264" spans="1:65" s="14" customFormat="1" ht="11.25">
      <c r="B264" s="206"/>
      <c r="C264" s="207"/>
      <c r="D264" s="196" t="s">
        <v>172</v>
      </c>
      <c r="E264" s="208" t="s">
        <v>44</v>
      </c>
      <c r="F264" s="209" t="s">
        <v>187</v>
      </c>
      <c r="G264" s="207"/>
      <c r="H264" s="210">
        <v>137.6</v>
      </c>
      <c r="I264" s="211"/>
      <c r="J264" s="207"/>
      <c r="K264" s="207"/>
      <c r="L264" s="212"/>
      <c r="M264" s="213"/>
      <c r="N264" s="214"/>
      <c r="O264" s="214"/>
      <c r="P264" s="214"/>
      <c r="Q264" s="214"/>
      <c r="R264" s="214"/>
      <c r="S264" s="214"/>
      <c r="T264" s="215"/>
      <c r="AT264" s="216" t="s">
        <v>172</v>
      </c>
      <c r="AU264" s="216" t="s">
        <v>92</v>
      </c>
      <c r="AV264" s="14" t="s">
        <v>168</v>
      </c>
      <c r="AW264" s="14" t="s">
        <v>42</v>
      </c>
      <c r="AX264" s="14" t="s">
        <v>90</v>
      </c>
      <c r="AY264" s="216" t="s">
        <v>160</v>
      </c>
    </row>
    <row r="265" spans="1:65" s="2" customFormat="1" ht="24.2" customHeight="1">
      <c r="A265" s="37"/>
      <c r="B265" s="38"/>
      <c r="C265" s="176" t="s">
        <v>442</v>
      </c>
      <c r="D265" s="176" t="s">
        <v>163</v>
      </c>
      <c r="E265" s="177" t="s">
        <v>443</v>
      </c>
      <c r="F265" s="178" t="s">
        <v>444</v>
      </c>
      <c r="G265" s="179" t="s">
        <v>166</v>
      </c>
      <c r="H265" s="180">
        <v>120</v>
      </c>
      <c r="I265" s="181"/>
      <c r="J265" s="182">
        <f>ROUND(I265*H265,2)</f>
        <v>0</v>
      </c>
      <c r="K265" s="178" t="s">
        <v>167</v>
      </c>
      <c r="L265" s="42"/>
      <c r="M265" s="183" t="s">
        <v>44</v>
      </c>
      <c r="N265" s="184" t="s">
        <v>53</v>
      </c>
      <c r="O265" s="67"/>
      <c r="P265" s="185">
        <f>O265*H265</f>
        <v>0</v>
      </c>
      <c r="Q265" s="185">
        <v>4.0000000000000003E-5</v>
      </c>
      <c r="R265" s="185">
        <f>Q265*H265</f>
        <v>4.8000000000000004E-3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168</v>
      </c>
      <c r="AT265" s="187" t="s">
        <v>163</v>
      </c>
      <c r="AU265" s="187" t="s">
        <v>92</v>
      </c>
      <c r="AY265" s="19" t="s">
        <v>160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9" t="s">
        <v>90</v>
      </c>
      <c r="BK265" s="188">
        <f>ROUND(I265*H265,2)</f>
        <v>0</v>
      </c>
      <c r="BL265" s="19" t="s">
        <v>168</v>
      </c>
      <c r="BM265" s="187" t="s">
        <v>445</v>
      </c>
    </row>
    <row r="266" spans="1:65" s="2" customFormat="1" ht="11.25">
      <c r="A266" s="37"/>
      <c r="B266" s="38"/>
      <c r="C266" s="39"/>
      <c r="D266" s="189" t="s">
        <v>170</v>
      </c>
      <c r="E266" s="39"/>
      <c r="F266" s="190" t="s">
        <v>446</v>
      </c>
      <c r="G266" s="39"/>
      <c r="H266" s="39"/>
      <c r="I266" s="191"/>
      <c r="J266" s="39"/>
      <c r="K266" s="39"/>
      <c r="L266" s="42"/>
      <c r="M266" s="192"/>
      <c r="N266" s="193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9" t="s">
        <v>170</v>
      </c>
      <c r="AU266" s="19" t="s">
        <v>92</v>
      </c>
    </row>
    <row r="267" spans="1:65" s="13" customFormat="1" ht="11.25">
      <c r="B267" s="194"/>
      <c r="C267" s="195"/>
      <c r="D267" s="196" t="s">
        <v>172</v>
      </c>
      <c r="E267" s="197" t="s">
        <v>44</v>
      </c>
      <c r="F267" s="198" t="s">
        <v>447</v>
      </c>
      <c r="G267" s="195"/>
      <c r="H267" s="199">
        <v>20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172</v>
      </c>
      <c r="AU267" s="205" t="s">
        <v>92</v>
      </c>
      <c r="AV267" s="13" t="s">
        <v>92</v>
      </c>
      <c r="AW267" s="13" t="s">
        <v>42</v>
      </c>
      <c r="AX267" s="13" t="s">
        <v>82</v>
      </c>
      <c r="AY267" s="205" t="s">
        <v>160</v>
      </c>
    </row>
    <row r="268" spans="1:65" s="13" customFormat="1" ht="11.25">
      <c r="B268" s="194"/>
      <c r="C268" s="195"/>
      <c r="D268" s="196" t="s">
        <v>172</v>
      </c>
      <c r="E268" s="197" t="s">
        <v>44</v>
      </c>
      <c r="F268" s="198" t="s">
        <v>448</v>
      </c>
      <c r="G268" s="195"/>
      <c r="H268" s="199">
        <v>100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172</v>
      </c>
      <c r="AU268" s="205" t="s">
        <v>92</v>
      </c>
      <c r="AV268" s="13" t="s">
        <v>92</v>
      </c>
      <c r="AW268" s="13" t="s">
        <v>42</v>
      </c>
      <c r="AX268" s="13" t="s">
        <v>82</v>
      </c>
      <c r="AY268" s="205" t="s">
        <v>160</v>
      </c>
    </row>
    <row r="269" spans="1:65" s="14" customFormat="1" ht="11.25">
      <c r="B269" s="206"/>
      <c r="C269" s="207"/>
      <c r="D269" s="196" t="s">
        <v>172</v>
      </c>
      <c r="E269" s="208" t="s">
        <v>44</v>
      </c>
      <c r="F269" s="209" t="s">
        <v>187</v>
      </c>
      <c r="G269" s="207"/>
      <c r="H269" s="210">
        <v>120</v>
      </c>
      <c r="I269" s="211"/>
      <c r="J269" s="207"/>
      <c r="K269" s="207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172</v>
      </c>
      <c r="AU269" s="216" t="s">
        <v>92</v>
      </c>
      <c r="AV269" s="14" t="s">
        <v>168</v>
      </c>
      <c r="AW269" s="14" t="s">
        <v>42</v>
      </c>
      <c r="AX269" s="14" t="s">
        <v>90</v>
      </c>
      <c r="AY269" s="216" t="s">
        <v>160</v>
      </c>
    </row>
    <row r="270" spans="1:65" s="2" customFormat="1" ht="21.75" customHeight="1">
      <c r="A270" s="37"/>
      <c r="B270" s="38"/>
      <c r="C270" s="176" t="s">
        <v>449</v>
      </c>
      <c r="D270" s="176" t="s">
        <v>163</v>
      </c>
      <c r="E270" s="177" t="s">
        <v>450</v>
      </c>
      <c r="F270" s="178" t="s">
        <v>451</v>
      </c>
      <c r="G270" s="179" t="s">
        <v>166</v>
      </c>
      <c r="H270" s="180">
        <v>13.69</v>
      </c>
      <c r="I270" s="181"/>
      <c r="J270" s="182">
        <f>ROUND(I270*H270,2)</f>
        <v>0</v>
      </c>
      <c r="K270" s="178" t="s">
        <v>167</v>
      </c>
      <c r="L270" s="42"/>
      <c r="M270" s="183" t="s">
        <v>44</v>
      </c>
      <c r="N270" s="184" t="s">
        <v>53</v>
      </c>
      <c r="O270" s="67"/>
      <c r="P270" s="185">
        <f>O270*H270</f>
        <v>0</v>
      </c>
      <c r="Q270" s="185">
        <v>0</v>
      </c>
      <c r="R270" s="185">
        <f>Q270*H270</f>
        <v>0</v>
      </c>
      <c r="S270" s="185">
        <v>0.26100000000000001</v>
      </c>
      <c r="T270" s="186">
        <f>S270*H270</f>
        <v>3.5730900000000001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7" t="s">
        <v>168</v>
      </c>
      <c r="AT270" s="187" t="s">
        <v>163</v>
      </c>
      <c r="AU270" s="187" t="s">
        <v>92</v>
      </c>
      <c r="AY270" s="19" t="s">
        <v>160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19" t="s">
        <v>90</v>
      </c>
      <c r="BK270" s="188">
        <f>ROUND(I270*H270,2)</f>
        <v>0</v>
      </c>
      <c r="BL270" s="19" t="s">
        <v>168</v>
      </c>
      <c r="BM270" s="187" t="s">
        <v>452</v>
      </c>
    </row>
    <row r="271" spans="1:65" s="2" customFormat="1" ht="11.25">
      <c r="A271" s="37"/>
      <c r="B271" s="38"/>
      <c r="C271" s="39"/>
      <c r="D271" s="189" t="s">
        <v>170</v>
      </c>
      <c r="E271" s="39"/>
      <c r="F271" s="190" t="s">
        <v>453</v>
      </c>
      <c r="G271" s="39"/>
      <c r="H271" s="39"/>
      <c r="I271" s="191"/>
      <c r="J271" s="39"/>
      <c r="K271" s="39"/>
      <c r="L271" s="42"/>
      <c r="M271" s="192"/>
      <c r="N271" s="193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9" t="s">
        <v>170</v>
      </c>
      <c r="AU271" s="19" t="s">
        <v>92</v>
      </c>
    </row>
    <row r="272" spans="1:65" s="15" customFormat="1" ht="11.25">
      <c r="B272" s="217"/>
      <c r="C272" s="218"/>
      <c r="D272" s="196" t="s">
        <v>172</v>
      </c>
      <c r="E272" s="219" t="s">
        <v>44</v>
      </c>
      <c r="F272" s="220" t="s">
        <v>454</v>
      </c>
      <c r="G272" s="218"/>
      <c r="H272" s="219" t="s">
        <v>44</v>
      </c>
      <c r="I272" s="221"/>
      <c r="J272" s="218"/>
      <c r="K272" s="218"/>
      <c r="L272" s="222"/>
      <c r="M272" s="223"/>
      <c r="N272" s="224"/>
      <c r="O272" s="224"/>
      <c r="P272" s="224"/>
      <c r="Q272" s="224"/>
      <c r="R272" s="224"/>
      <c r="S272" s="224"/>
      <c r="T272" s="225"/>
      <c r="AT272" s="226" t="s">
        <v>172</v>
      </c>
      <c r="AU272" s="226" t="s">
        <v>92</v>
      </c>
      <c r="AV272" s="15" t="s">
        <v>90</v>
      </c>
      <c r="AW272" s="15" t="s">
        <v>42</v>
      </c>
      <c r="AX272" s="15" t="s">
        <v>82</v>
      </c>
      <c r="AY272" s="226" t="s">
        <v>160</v>
      </c>
    </row>
    <row r="273" spans="1:65" s="13" customFormat="1" ht="11.25">
      <c r="B273" s="194"/>
      <c r="C273" s="195"/>
      <c r="D273" s="196" t="s">
        <v>172</v>
      </c>
      <c r="E273" s="197" t="s">
        <v>44</v>
      </c>
      <c r="F273" s="198" t="s">
        <v>455</v>
      </c>
      <c r="G273" s="195"/>
      <c r="H273" s="199">
        <v>13.69</v>
      </c>
      <c r="I273" s="200"/>
      <c r="J273" s="195"/>
      <c r="K273" s="195"/>
      <c r="L273" s="201"/>
      <c r="M273" s="202"/>
      <c r="N273" s="203"/>
      <c r="O273" s="203"/>
      <c r="P273" s="203"/>
      <c r="Q273" s="203"/>
      <c r="R273" s="203"/>
      <c r="S273" s="203"/>
      <c r="T273" s="204"/>
      <c r="AT273" s="205" t="s">
        <v>172</v>
      </c>
      <c r="AU273" s="205" t="s">
        <v>92</v>
      </c>
      <c r="AV273" s="13" t="s">
        <v>92</v>
      </c>
      <c r="AW273" s="13" t="s">
        <v>42</v>
      </c>
      <c r="AX273" s="13" t="s">
        <v>90</v>
      </c>
      <c r="AY273" s="205" t="s">
        <v>160</v>
      </c>
    </row>
    <row r="274" spans="1:65" s="2" customFormat="1" ht="37.9" customHeight="1">
      <c r="A274" s="37"/>
      <c r="B274" s="38"/>
      <c r="C274" s="176" t="s">
        <v>456</v>
      </c>
      <c r="D274" s="176" t="s">
        <v>163</v>
      </c>
      <c r="E274" s="177" t="s">
        <v>457</v>
      </c>
      <c r="F274" s="178" t="s">
        <v>458</v>
      </c>
      <c r="G274" s="179" t="s">
        <v>206</v>
      </c>
      <c r="H274" s="180">
        <v>0.88</v>
      </c>
      <c r="I274" s="181"/>
      <c r="J274" s="182">
        <f>ROUND(I274*H274,2)</f>
        <v>0</v>
      </c>
      <c r="K274" s="178" t="s">
        <v>167</v>
      </c>
      <c r="L274" s="42"/>
      <c r="M274" s="183" t="s">
        <v>44</v>
      </c>
      <c r="N274" s="184" t="s">
        <v>53</v>
      </c>
      <c r="O274" s="67"/>
      <c r="P274" s="185">
        <f>O274*H274</f>
        <v>0</v>
      </c>
      <c r="Q274" s="185">
        <v>0</v>
      </c>
      <c r="R274" s="185">
        <f>Q274*H274</f>
        <v>0</v>
      </c>
      <c r="S274" s="185">
        <v>2.2000000000000002</v>
      </c>
      <c r="T274" s="186">
        <f>S274*H274</f>
        <v>1.9360000000000002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7" t="s">
        <v>168</v>
      </c>
      <c r="AT274" s="187" t="s">
        <v>163</v>
      </c>
      <c r="AU274" s="187" t="s">
        <v>92</v>
      </c>
      <c r="AY274" s="19" t="s">
        <v>160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19" t="s">
        <v>90</v>
      </c>
      <c r="BK274" s="188">
        <f>ROUND(I274*H274,2)</f>
        <v>0</v>
      </c>
      <c r="BL274" s="19" t="s">
        <v>168</v>
      </c>
      <c r="BM274" s="187" t="s">
        <v>459</v>
      </c>
    </row>
    <row r="275" spans="1:65" s="2" customFormat="1" ht="11.25">
      <c r="A275" s="37"/>
      <c r="B275" s="38"/>
      <c r="C275" s="39"/>
      <c r="D275" s="189" t="s">
        <v>170</v>
      </c>
      <c r="E275" s="39"/>
      <c r="F275" s="190" t="s">
        <v>460</v>
      </c>
      <c r="G275" s="39"/>
      <c r="H275" s="39"/>
      <c r="I275" s="191"/>
      <c r="J275" s="39"/>
      <c r="K275" s="39"/>
      <c r="L275" s="42"/>
      <c r="M275" s="192"/>
      <c r="N275" s="193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9" t="s">
        <v>170</v>
      </c>
      <c r="AU275" s="19" t="s">
        <v>92</v>
      </c>
    </row>
    <row r="276" spans="1:65" s="15" customFormat="1" ht="11.25">
      <c r="B276" s="217"/>
      <c r="C276" s="218"/>
      <c r="D276" s="196" t="s">
        <v>172</v>
      </c>
      <c r="E276" s="219" t="s">
        <v>44</v>
      </c>
      <c r="F276" s="220" t="s">
        <v>461</v>
      </c>
      <c r="G276" s="218"/>
      <c r="H276" s="219" t="s">
        <v>44</v>
      </c>
      <c r="I276" s="221"/>
      <c r="J276" s="218"/>
      <c r="K276" s="218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172</v>
      </c>
      <c r="AU276" s="226" t="s">
        <v>92</v>
      </c>
      <c r="AV276" s="15" t="s">
        <v>90</v>
      </c>
      <c r="AW276" s="15" t="s">
        <v>42</v>
      </c>
      <c r="AX276" s="15" t="s">
        <v>82</v>
      </c>
      <c r="AY276" s="226" t="s">
        <v>160</v>
      </c>
    </row>
    <row r="277" spans="1:65" s="13" customFormat="1" ht="11.25">
      <c r="B277" s="194"/>
      <c r="C277" s="195"/>
      <c r="D277" s="196" t="s">
        <v>172</v>
      </c>
      <c r="E277" s="197" t="s">
        <v>44</v>
      </c>
      <c r="F277" s="198" t="s">
        <v>462</v>
      </c>
      <c r="G277" s="195"/>
      <c r="H277" s="199">
        <v>0.39400000000000002</v>
      </c>
      <c r="I277" s="200"/>
      <c r="J277" s="195"/>
      <c r="K277" s="195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172</v>
      </c>
      <c r="AU277" s="205" t="s">
        <v>92</v>
      </c>
      <c r="AV277" s="13" t="s">
        <v>92</v>
      </c>
      <c r="AW277" s="13" t="s">
        <v>42</v>
      </c>
      <c r="AX277" s="13" t="s">
        <v>82</v>
      </c>
      <c r="AY277" s="205" t="s">
        <v>160</v>
      </c>
    </row>
    <row r="278" spans="1:65" s="13" customFormat="1" ht="11.25">
      <c r="B278" s="194"/>
      <c r="C278" s="195"/>
      <c r="D278" s="196" t="s">
        <v>172</v>
      </c>
      <c r="E278" s="197" t="s">
        <v>44</v>
      </c>
      <c r="F278" s="198" t="s">
        <v>463</v>
      </c>
      <c r="G278" s="195"/>
      <c r="H278" s="199">
        <v>0.26800000000000002</v>
      </c>
      <c r="I278" s="200"/>
      <c r="J278" s="195"/>
      <c r="K278" s="195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172</v>
      </c>
      <c r="AU278" s="205" t="s">
        <v>92</v>
      </c>
      <c r="AV278" s="13" t="s">
        <v>92</v>
      </c>
      <c r="AW278" s="13" t="s">
        <v>42</v>
      </c>
      <c r="AX278" s="13" t="s">
        <v>82</v>
      </c>
      <c r="AY278" s="205" t="s">
        <v>160</v>
      </c>
    </row>
    <row r="279" spans="1:65" s="15" customFormat="1" ht="11.25">
      <c r="B279" s="217"/>
      <c r="C279" s="218"/>
      <c r="D279" s="196" t="s">
        <v>172</v>
      </c>
      <c r="E279" s="219" t="s">
        <v>44</v>
      </c>
      <c r="F279" s="220" t="s">
        <v>464</v>
      </c>
      <c r="G279" s="218"/>
      <c r="H279" s="219" t="s">
        <v>44</v>
      </c>
      <c r="I279" s="221"/>
      <c r="J279" s="218"/>
      <c r="K279" s="218"/>
      <c r="L279" s="222"/>
      <c r="M279" s="223"/>
      <c r="N279" s="224"/>
      <c r="O279" s="224"/>
      <c r="P279" s="224"/>
      <c r="Q279" s="224"/>
      <c r="R279" s="224"/>
      <c r="S279" s="224"/>
      <c r="T279" s="225"/>
      <c r="AT279" s="226" t="s">
        <v>172</v>
      </c>
      <c r="AU279" s="226" t="s">
        <v>92</v>
      </c>
      <c r="AV279" s="15" t="s">
        <v>90</v>
      </c>
      <c r="AW279" s="15" t="s">
        <v>42</v>
      </c>
      <c r="AX279" s="15" t="s">
        <v>82</v>
      </c>
      <c r="AY279" s="226" t="s">
        <v>160</v>
      </c>
    </row>
    <row r="280" spans="1:65" s="13" customFormat="1" ht="11.25">
      <c r="B280" s="194"/>
      <c r="C280" s="195"/>
      <c r="D280" s="196" t="s">
        <v>172</v>
      </c>
      <c r="E280" s="197" t="s">
        <v>44</v>
      </c>
      <c r="F280" s="198" t="s">
        <v>465</v>
      </c>
      <c r="G280" s="195"/>
      <c r="H280" s="199">
        <v>0.218</v>
      </c>
      <c r="I280" s="200"/>
      <c r="J280" s="195"/>
      <c r="K280" s="195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172</v>
      </c>
      <c r="AU280" s="205" t="s">
        <v>92</v>
      </c>
      <c r="AV280" s="13" t="s">
        <v>92</v>
      </c>
      <c r="AW280" s="13" t="s">
        <v>42</v>
      </c>
      <c r="AX280" s="13" t="s">
        <v>82</v>
      </c>
      <c r="AY280" s="205" t="s">
        <v>160</v>
      </c>
    </row>
    <row r="281" spans="1:65" s="14" customFormat="1" ht="11.25">
      <c r="B281" s="206"/>
      <c r="C281" s="207"/>
      <c r="D281" s="196" t="s">
        <v>172</v>
      </c>
      <c r="E281" s="208" t="s">
        <v>44</v>
      </c>
      <c r="F281" s="209" t="s">
        <v>187</v>
      </c>
      <c r="G281" s="207"/>
      <c r="H281" s="210">
        <v>0.88</v>
      </c>
      <c r="I281" s="211"/>
      <c r="J281" s="207"/>
      <c r="K281" s="207"/>
      <c r="L281" s="212"/>
      <c r="M281" s="213"/>
      <c r="N281" s="214"/>
      <c r="O281" s="214"/>
      <c r="P281" s="214"/>
      <c r="Q281" s="214"/>
      <c r="R281" s="214"/>
      <c r="S281" s="214"/>
      <c r="T281" s="215"/>
      <c r="AT281" s="216" t="s">
        <v>172</v>
      </c>
      <c r="AU281" s="216" t="s">
        <v>92</v>
      </c>
      <c r="AV281" s="14" t="s">
        <v>168</v>
      </c>
      <c r="AW281" s="14" t="s">
        <v>42</v>
      </c>
      <c r="AX281" s="14" t="s">
        <v>90</v>
      </c>
      <c r="AY281" s="216" t="s">
        <v>160</v>
      </c>
    </row>
    <row r="282" spans="1:65" s="2" customFormat="1" ht="24.2" customHeight="1">
      <c r="A282" s="37"/>
      <c r="B282" s="38"/>
      <c r="C282" s="176" t="s">
        <v>466</v>
      </c>
      <c r="D282" s="176" t="s">
        <v>163</v>
      </c>
      <c r="E282" s="177" t="s">
        <v>467</v>
      </c>
      <c r="F282" s="178" t="s">
        <v>468</v>
      </c>
      <c r="G282" s="179" t="s">
        <v>166</v>
      </c>
      <c r="H282" s="180">
        <v>35.71</v>
      </c>
      <c r="I282" s="181"/>
      <c r="J282" s="182">
        <f>ROUND(I282*H282,2)</f>
        <v>0</v>
      </c>
      <c r="K282" s="178" t="s">
        <v>167</v>
      </c>
      <c r="L282" s="42"/>
      <c r="M282" s="183" t="s">
        <v>44</v>
      </c>
      <c r="N282" s="184" t="s">
        <v>53</v>
      </c>
      <c r="O282" s="67"/>
      <c r="P282" s="185">
        <f>O282*H282</f>
        <v>0</v>
      </c>
      <c r="Q282" s="185">
        <v>0</v>
      </c>
      <c r="R282" s="185">
        <f>Q282*H282</f>
        <v>0</v>
      </c>
      <c r="S282" s="185">
        <v>0</v>
      </c>
      <c r="T282" s="18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7" t="s">
        <v>168</v>
      </c>
      <c r="AT282" s="187" t="s">
        <v>163</v>
      </c>
      <c r="AU282" s="187" t="s">
        <v>92</v>
      </c>
      <c r="AY282" s="19" t="s">
        <v>160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19" t="s">
        <v>90</v>
      </c>
      <c r="BK282" s="188">
        <f>ROUND(I282*H282,2)</f>
        <v>0</v>
      </c>
      <c r="BL282" s="19" t="s">
        <v>168</v>
      </c>
      <c r="BM282" s="187" t="s">
        <v>469</v>
      </c>
    </row>
    <row r="283" spans="1:65" s="2" customFormat="1" ht="11.25">
      <c r="A283" s="37"/>
      <c r="B283" s="38"/>
      <c r="C283" s="39"/>
      <c r="D283" s="189" t="s">
        <v>170</v>
      </c>
      <c r="E283" s="39"/>
      <c r="F283" s="190" t="s">
        <v>470</v>
      </c>
      <c r="G283" s="39"/>
      <c r="H283" s="39"/>
      <c r="I283" s="191"/>
      <c r="J283" s="39"/>
      <c r="K283" s="39"/>
      <c r="L283" s="42"/>
      <c r="M283" s="192"/>
      <c r="N283" s="193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9" t="s">
        <v>170</v>
      </c>
      <c r="AU283" s="19" t="s">
        <v>92</v>
      </c>
    </row>
    <row r="284" spans="1:65" s="2" customFormat="1" ht="24.2" customHeight="1">
      <c r="A284" s="37"/>
      <c r="B284" s="38"/>
      <c r="C284" s="176" t="s">
        <v>471</v>
      </c>
      <c r="D284" s="176" t="s">
        <v>163</v>
      </c>
      <c r="E284" s="177" t="s">
        <v>472</v>
      </c>
      <c r="F284" s="178" t="s">
        <v>473</v>
      </c>
      <c r="G284" s="179" t="s">
        <v>166</v>
      </c>
      <c r="H284" s="180">
        <v>4.96</v>
      </c>
      <c r="I284" s="181"/>
      <c r="J284" s="182">
        <f>ROUND(I284*H284,2)</f>
        <v>0</v>
      </c>
      <c r="K284" s="178" t="s">
        <v>167</v>
      </c>
      <c r="L284" s="42"/>
      <c r="M284" s="183" t="s">
        <v>44</v>
      </c>
      <c r="N284" s="184" t="s">
        <v>53</v>
      </c>
      <c r="O284" s="67"/>
      <c r="P284" s="185">
        <f>O284*H284</f>
        <v>0</v>
      </c>
      <c r="Q284" s="185">
        <v>0</v>
      </c>
      <c r="R284" s="185">
        <f>Q284*H284</f>
        <v>0</v>
      </c>
      <c r="S284" s="185">
        <v>2.7E-2</v>
      </c>
      <c r="T284" s="186">
        <f>S284*H284</f>
        <v>0.13392000000000001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168</v>
      </c>
      <c r="AT284" s="187" t="s">
        <v>163</v>
      </c>
      <c r="AU284" s="187" t="s">
        <v>92</v>
      </c>
      <c r="AY284" s="19" t="s">
        <v>160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9" t="s">
        <v>90</v>
      </c>
      <c r="BK284" s="188">
        <f>ROUND(I284*H284,2)</f>
        <v>0</v>
      </c>
      <c r="BL284" s="19" t="s">
        <v>168</v>
      </c>
      <c r="BM284" s="187" t="s">
        <v>474</v>
      </c>
    </row>
    <row r="285" spans="1:65" s="2" customFormat="1" ht="11.25">
      <c r="A285" s="37"/>
      <c r="B285" s="38"/>
      <c r="C285" s="39"/>
      <c r="D285" s="189" t="s">
        <v>170</v>
      </c>
      <c r="E285" s="39"/>
      <c r="F285" s="190" t="s">
        <v>475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9" t="s">
        <v>170</v>
      </c>
      <c r="AU285" s="19" t="s">
        <v>92</v>
      </c>
    </row>
    <row r="286" spans="1:65" s="13" customFormat="1" ht="11.25">
      <c r="B286" s="194"/>
      <c r="C286" s="195"/>
      <c r="D286" s="196" t="s">
        <v>172</v>
      </c>
      <c r="E286" s="197" t="s">
        <v>44</v>
      </c>
      <c r="F286" s="198" t="s">
        <v>476</v>
      </c>
      <c r="G286" s="195"/>
      <c r="H286" s="199">
        <v>4.96</v>
      </c>
      <c r="I286" s="200"/>
      <c r="J286" s="195"/>
      <c r="K286" s="195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172</v>
      </c>
      <c r="AU286" s="205" t="s">
        <v>92</v>
      </c>
      <c r="AV286" s="13" t="s">
        <v>92</v>
      </c>
      <c r="AW286" s="13" t="s">
        <v>42</v>
      </c>
      <c r="AX286" s="13" t="s">
        <v>90</v>
      </c>
      <c r="AY286" s="205" t="s">
        <v>160</v>
      </c>
    </row>
    <row r="287" spans="1:65" s="2" customFormat="1" ht="24.2" customHeight="1">
      <c r="A287" s="37"/>
      <c r="B287" s="38"/>
      <c r="C287" s="176" t="s">
        <v>477</v>
      </c>
      <c r="D287" s="176" t="s">
        <v>163</v>
      </c>
      <c r="E287" s="177" t="s">
        <v>478</v>
      </c>
      <c r="F287" s="178" t="s">
        <v>479</v>
      </c>
      <c r="G287" s="179" t="s">
        <v>166</v>
      </c>
      <c r="H287" s="180">
        <v>1</v>
      </c>
      <c r="I287" s="181"/>
      <c r="J287" s="182">
        <f>ROUND(I287*H287,2)</f>
        <v>0</v>
      </c>
      <c r="K287" s="178" t="s">
        <v>44</v>
      </c>
      <c r="L287" s="42"/>
      <c r="M287" s="183" t="s">
        <v>44</v>
      </c>
      <c r="N287" s="184" t="s">
        <v>53</v>
      </c>
      <c r="O287" s="67"/>
      <c r="P287" s="185">
        <f>O287*H287</f>
        <v>0</v>
      </c>
      <c r="Q287" s="185">
        <v>0</v>
      </c>
      <c r="R287" s="185">
        <f>Q287*H287</f>
        <v>0</v>
      </c>
      <c r="S287" s="185">
        <v>6.0999999999999999E-2</v>
      </c>
      <c r="T287" s="186">
        <f>S287*H287</f>
        <v>6.0999999999999999E-2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7" t="s">
        <v>168</v>
      </c>
      <c r="AT287" s="187" t="s">
        <v>163</v>
      </c>
      <c r="AU287" s="187" t="s">
        <v>92</v>
      </c>
      <c r="AY287" s="19" t="s">
        <v>160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9" t="s">
        <v>90</v>
      </c>
      <c r="BK287" s="188">
        <f>ROUND(I287*H287,2)</f>
        <v>0</v>
      </c>
      <c r="BL287" s="19" t="s">
        <v>168</v>
      </c>
      <c r="BM287" s="187" t="s">
        <v>480</v>
      </c>
    </row>
    <row r="288" spans="1:65" s="13" customFormat="1" ht="11.25">
      <c r="B288" s="194"/>
      <c r="C288" s="195"/>
      <c r="D288" s="196" t="s">
        <v>172</v>
      </c>
      <c r="E288" s="197" t="s">
        <v>44</v>
      </c>
      <c r="F288" s="198" t="s">
        <v>481</v>
      </c>
      <c r="G288" s="195"/>
      <c r="H288" s="199">
        <v>1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172</v>
      </c>
      <c r="AU288" s="205" t="s">
        <v>92</v>
      </c>
      <c r="AV288" s="13" t="s">
        <v>92</v>
      </c>
      <c r="AW288" s="13" t="s">
        <v>42</v>
      </c>
      <c r="AX288" s="13" t="s">
        <v>90</v>
      </c>
      <c r="AY288" s="205" t="s">
        <v>160</v>
      </c>
    </row>
    <row r="289" spans="1:65" s="2" customFormat="1" ht="24.2" customHeight="1">
      <c r="A289" s="37"/>
      <c r="B289" s="38"/>
      <c r="C289" s="176" t="s">
        <v>482</v>
      </c>
      <c r="D289" s="176" t="s">
        <v>163</v>
      </c>
      <c r="E289" s="177" t="s">
        <v>483</v>
      </c>
      <c r="F289" s="178" t="s">
        <v>484</v>
      </c>
      <c r="G289" s="179" t="s">
        <v>166</v>
      </c>
      <c r="H289" s="180">
        <v>2</v>
      </c>
      <c r="I289" s="181"/>
      <c r="J289" s="182">
        <f>ROUND(I289*H289,2)</f>
        <v>0</v>
      </c>
      <c r="K289" s="178" t="s">
        <v>167</v>
      </c>
      <c r="L289" s="42"/>
      <c r="M289" s="183" t="s">
        <v>44</v>
      </c>
      <c r="N289" s="184" t="s">
        <v>53</v>
      </c>
      <c r="O289" s="67"/>
      <c r="P289" s="185">
        <f>O289*H289</f>
        <v>0</v>
      </c>
      <c r="Q289" s="185">
        <v>0</v>
      </c>
      <c r="R289" s="185">
        <f>Q289*H289</f>
        <v>0</v>
      </c>
      <c r="S289" s="185">
        <v>0.187</v>
      </c>
      <c r="T289" s="186">
        <f>S289*H289</f>
        <v>0.374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7" t="s">
        <v>168</v>
      </c>
      <c r="AT289" s="187" t="s">
        <v>163</v>
      </c>
      <c r="AU289" s="187" t="s">
        <v>92</v>
      </c>
      <c r="AY289" s="19" t="s">
        <v>160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19" t="s">
        <v>90</v>
      </c>
      <c r="BK289" s="188">
        <f>ROUND(I289*H289,2)</f>
        <v>0</v>
      </c>
      <c r="BL289" s="19" t="s">
        <v>168</v>
      </c>
      <c r="BM289" s="187" t="s">
        <v>485</v>
      </c>
    </row>
    <row r="290" spans="1:65" s="2" customFormat="1" ht="11.25">
      <c r="A290" s="37"/>
      <c r="B290" s="38"/>
      <c r="C290" s="39"/>
      <c r="D290" s="189" t="s">
        <v>170</v>
      </c>
      <c r="E290" s="39"/>
      <c r="F290" s="190" t="s">
        <v>486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9" t="s">
        <v>170</v>
      </c>
      <c r="AU290" s="19" t="s">
        <v>92</v>
      </c>
    </row>
    <row r="291" spans="1:65" s="2" customFormat="1" ht="24.2" customHeight="1">
      <c r="A291" s="37"/>
      <c r="B291" s="38"/>
      <c r="C291" s="176" t="s">
        <v>487</v>
      </c>
      <c r="D291" s="176" t="s">
        <v>163</v>
      </c>
      <c r="E291" s="177" t="s">
        <v>488</v>
      </c>
      <c r="F291" s="178" t="s">
        <v>489</v>
      </c>
      <c r="G291" s="179" t="s">
        <v>190</v>
      </c>
      <c r="H291" s="180">
        <v>3</v>
      </c>
      <c r="I291" s="181"/>
      <c r="J291" s="182">
        <f>ROUND(I291*H291,2)</f>
        <v>0</v>
      </c>
      <c r="K291" s="178" t="s">
        <v>167</v>
      </c>
      <c r="L291" s="42"/>
      <c r="M291" s="183" t="s">
        <v>44</v>
      </c>
      <c r="N291" s="184" t="s">
        <v>53</v>
      </c>
      <c r="O291" s="67"/>
      <c r="P291" s="185">
        <f>O291*H291</f>
        <v>0</v>
      </c>
      <c r="Q291" s="185">
        <v>0</v>
      </c>
      <c r="R291" s="185">
        <f>Q291*H291</f>
        <v>0</v>
      </c>
      <c r="S291" s="185">
        <v>0.09</v>
      </c>
      <c r="T291" s="186">
        <f>S291*H291</f>
        <v>0.27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168</v>
      </c>
      <c r="AT291" s="187" t="s">
        <v>163</v>
      </c>
      <c r="AU291" s="187" t="s">
        <v>92</v>
      </c>
      <c r="AY291" s="19" t="s">
        <v>160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9" t="s">
        <v>90</v>
      </c>
      <c r="BK291" s="188">
        <f>ROUND(I291*H291,2)</f>
        <v>0</v>
      </c>
      <c r="BL291" s="19" t="s">
        <v>168</v>
      </c>
      <c r="BM291" s="187" t="s">
        <v>490</v>
      </c>
    </row>
    <row r="292" spans="1:65" s="2" customFormat="1" ht="11.25">
      <c r="A292" s="37"/>
      <c r="B292" s="38"/>
      <c r="C292" s="39"/>
      <c r="D292" s="189" t="s">
        <v>170</v>
      </c>
      <c r="E292" s="39"/>
      <c r="F292" s="190" t="s">
        <v>491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9" t="s">
        <v>170</v>
      </c>
      <c r="AU292" s="19" t="s">
        <v>92</v>
      </c>
    </row>
    <row r="293" spans="1:65" s="2" customFormat="1" ht="24.2" customHeight="1">
      <c r="A293" s="37"/>
      <c r="B293" s="38"/>
      <c r="C293" s="176" t="s">
        <v>492</v>
      </c>
      <c r="D293" s="176" t="s">
        <v>163</v>
      </c>
      <c r="E293" s="177" t="s">
        <v>493</v>
      </c>
      <c r="F293" s="178" t="s">
        <v>494</v>
      </c>
      <c r="G293" s="179" t="s">
        <v>206</v>
      </c>
      <c r="H293" s="180">
        <v>0.502</v>
      </c>
      <c r="I293" s="181"/>
      <c r="J293" s="182">
        <f>ROUND(I293*H293,2)</f>
        <v>0</v>
      </c>
      <c r="K293" s="178" t="s">
        <v>167</v>
      </c>
      <c r="L293" s="42"/>
      <c r="M293" s="183" t="s">
        <v>44</v>
      </c>
      <c r="N293" s="184" t="s">
        <v>53</v>
      </c>
      <c r="O293" s="67"/>
      <c r="P293" s="185">
        <f>O293*H293</f>
        <v>0</v>
      </c>
      <c r="Q293" s="185">
        <v>0</v>
      </c>
      <c r="R293" s="185">
        <f>Q293*H293</f>
        <v>0</v>
      </c>
      <c r="S293" s="185">
        <v>2.4</v>
      </c>
      <c r="T293" s="186">
        <f>S293*H293</f>
        <v>1.2047999999999999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7" t="s">
        <v>168</v>
      </c>
      <c r="AT293" s="187" t="s">
        <v>163</v>
      </c>
      <c r="AU293" s="187" t="s">
        <v>92</v>
      </c>
      <c r="AY293" s="19" t="s">
        <v>160</v>
      </c>
      <c r="BE293" s="188">
        <f>IF(N293="základní",J293,0)</f>
        <v>0</v>
      </c>
      <c r="BF293" s="188">
        <f>IF(N293="snížená",J293,0)</f>
        <v>0</v>
      </c>
      <c r="BG293" s="188">
        <f>IF(N293="zákl. přenesená",J293,0)</f>
        <v>0</v>
      </c>
      <c r="BH293" s="188">
        <f>IF(N293="sníž. přenesená",J293,0)</f>
        <v>0</v>
      </c>
      <c r="BI293" s="188">
        <f>IF(N293="nulová",J293,0)</f>
        <v>0</v>
      </c>
      <c r="BJ293" s="19" t="s">
        <v>90</v>
      </c>
      <c r="BK293" s="188">
        <f>ROUND(I293*H293,2)</f>
        <v>0</v>
      </c>
      <c r="BL293" s="19" t="s">
        <v>168</v>
      </c>
      <c r="BM293" s="187" t="s">
        <v>495</v>
      </c>
    </row>
    <row r="294" spans="1:65" s="2" customFormat="1" ht="11.25">
      <c r="A294" s="37"/>
      <c r="B294" s="38"/>
      <c r="C294" s="39"/>
      <c r="D294" s="189" t="s">
        <v>170</v>
      </c>
      <c r="E294" s="39"/>
      <c r="F294" s="190" t="s">
        <v>496</v>
      </c>
      <c r="G294" s="39"/>
      <c r="H294" s="39"/>
      <c r="I294" s="191"/>
      <c r="J294" s="39"/>
      <c r="K294" s="39"/>
      <c r="L294" s="42"/>
      <c r="M294" s="192"/>
      <c r="N294" s="193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9" t="s">
        <v>170</v>
      </c>
      <c r="AU294" s="19" t="s">
        <v>92</v>
      </c>
    </row>
    <row r="295" spans="1:65" s="13" customFormat="1" ht="11.25">
      <c r="B295" s="194"/>
      <c r="C295" s="195"/>
      <c r="D295" s="196" t="s">
        <v>172</v>
      </c>
      <c r="E295" s="197" t="s">
        <v>44</v>
      </c>
      <c r="F295" s="198" t="s">
        <v>497</v>
      </c>
      <c r="G295" s="195"/>
      <c r="H295" s="199">
        <v>0.502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172</v>
      </c>
      <c r="AU295" s="205" t="s">
        <v>92</v>
      </c>
      <c r="AV295" s="13" t="s">
        <v>92</v>
      </c>
      <c r="AW295" s="13" t="s">
        <v>42</v>
      </c>
      <c r="AX295" s="13" t="s">
        <v>90</v>
      </c>
      <c r="AY295" s="205" t="s">
        <v>160</v>
      </c>
    </row>
    <row r="296" spans="1:65" s="2" customFormat="1" ht="33" customHeight="1">
      <c r="A296" s="37"/>
      <c r="B296" s="38"/>
      <c r="C296" s="176" t="s">
        <v>498</v>
      </c>
      <c r="D296" s="176" t="s">
        <v>163</v>
      </c>
      <c r="E296" s="177" t="s">
        <v>499</v>
      </c>
      <c r="F296" s="178" t="s">
        <v>500</v>
      </c>
      <c r="G296" s="179" t="s">
        <v>291</v>
      </c>
      <c r="H296" s="180">
        <v>2.6</v>
      </c>
      <c r="I296" s="181"/>
      <c r="J296" s="182">
        <f>ROUND(I296*H296,2)</f>
        <v>0</v>
      </c>
      <c r="K296" s="178" t="s">
        <v>167</v>
      </c>
      <c r="L296" s="42"/>
      <c r="M296" s="183" t="s">
        <v>44</v>
      </c>
      <c r="N296" s="184" t="s">
        <v>53</v>
      </c>
      <c r="O296" s="67"/>
      <c r="P296" s="185">
        <f>O296*H296</f>
        <v>0</v>
      </c>
      <c r="Q296" s="185">
        <v>2.0000000000000001E-4</v>
      </c>
      <c r="R296" s="185">
        <f>Q296*H296</f>
        <v>5.2000000000000006E-4</v>
      </c>
      <c r="S296" s="185">
        <v>0</v>
      </c>
      <c r="T296" s="186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7" t="s">
        <v>168</v>
      </c>
      <c r="AT296" s="187" t="s">
        <v>163</v>
      </c>
      <c r="AU296" s="187" t="s">
        <v>92</v>
      </c>
      <c r="AY296" s="19" t="s">
        <v>160</v>
      </c>
      <c r="BE296" s="188">
        <f>IF(N296="základní",J296,0)</f>
        <v>0</v>
      </c>
      <c r="BF296" s="188">
        <f>IF(N296="snížená",J296,0)</f>
        <v>0</v>
      </c>
      <c r="BG296" s="188">
        <f>IF(N296="zákl. přenesená",J296,0)</f>
        <v>0</v>
      </c>
      <c r="BH296" s="188">
        <f>IF(N296="sníž. přenesená",J296,0)</f>
        <v>0</v>
      </c>
      <c r="BI296" s="188">
        <f>IF(N296="nulová",J296,0)</f>
        <v>0</v>
      </c>
      <c r="BJ296" s="19" t="s">
        <v>90</v>
      </c>
      <c r="BK296" s="188">
        <f>ROUND(I296*H296,2)</f>
        <v>0</v>
      </c>
      <c r="BL296" s="19" t="s">
        <v>168</v>
      </c>
      <c r="BM296" s="187" t="s">
        <v>501</v>
      </c>
    </row>
    <row r="297" spans="1:65" s="2" customFormat="1" ht="11.25">
      <c r="A297" s="37"/>
      <c r="B297" s="38"/>
      <c r="C297" s="39"/>
      <c r="D297" s="189" t="s">
        <v>170</v>
      </c>
      <c r="E297" s="39"/>
      <c r="F297" s="190" t="s">
        <v>502</v>
      </c>
      <c r="G297" s="39"/>
      <c r="H297" s="39"/>
      <c r="I297" s="191"/>
      <c r="J297" s="39"/>
      <c r="K297" s="39"/>
      <c r="L297" s="42"/>
      <c r="M297" s="192"/>
      <c r="N297" s="193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9" t="s">
        <v>170</v>
      </c>
      <c r="AU297" s="19" t="s">
        <v>92</v>
      </c>
    </row>
    <row r="298" spans="1:65" s="13" customFormat="1" ht="11.25">
      <c r="B298" s="194"/>
      <c r="C298" s="195"/>
      <c r="D298" s="196" t="s">
        <v>172</v>
      </c>
      <c r="E298" s="197" t="s">
        <v>44</v>
      </c>
      <c r="F298" s="198" t="s">
        <v>503</v>
      </c>
      <c r="G298" s="195"/>
      <c r="H298" s="199">
        <v>2.6</v>
      </c>
      <c r="I298" s="200"/>
      <c r="J298" s="195"/>
      <c r="K298" s="195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172</v>
      </c>
      <c r="AU298" s="205" t="s">
        <v>92</v>
      </c>
      <c r="AV298" s="13" t="s">
        <v>92</v>
      </c>
      <c r="AW298" s="13" t="s">
        <v>42</v>
      </c>
      <c r="AX298" s="13" t="s">
        <v>90</v>
      </c>
      <c r="AY298" s="205" t="s">
        <v>160</v>
      </c>
    </row>
    <row r="299" spans="1:65" s="2" customFormat="1" ht="24.2" customHeight="1">
      <c r="A299" s="37"/>
      <c r="B299" s="38"/>
      <c r="C299" s="176" t="s">
        <v>504</v>
      </c>
      <c r="D299" s="176" t="s">
        <v>163</v>
      </c>
      <c r="E299" s="177" t="s">
        <v>505</v>
      </c>
      <c r="F299" s="178" t="s">
        <v>506</v>
      </c>
      <c r="G299" s="179" t="s">
        <v>291</v>
      </c>
      <c r="H299" s="180">
        <v>56.110999999999997</v>
      </c>
      <c r="I299" s="181"/>
      <c r="J299" s="182">
        <f>ROUND(I299*H299,2)</f>
        <v>0</v>
      </c>
      <c r="K299" s="178" t="s">
        <v>167</v>
      </c>
      <c r="L299" s="42"/>
      <c r="M299" s="183" t="s">
        <v>44</v>
      </c>
      <c r="N299" s="184" t="s">
        <v>53</v>
      </c>
      <c r="O299" s="67"/>
      <c r="P299" s="185">
        <f>O299*H299</f>
        <v>0</v>
      </c>
      <c r="Q299" s="185">
        <v>0</v>
      </c>
      <c r="R299" s="185">
        <f>Q299*H299</f>
        <v>0</v>
      </c>
      <c r="S299" s="185">
        <v>0</v>
      </c>
      <c r="T299" s="186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7" t="s">
        <v>168</v>
      </c>
      <c r="AT299" s="187" t="s">
        <v>163</v>
      </c>
      <c r="AU299" s="187" t="s">
        <v>92</v>
      </c>
      <c r="AY299" s="19" t="s">
        <v>160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9" t="s">
        <v>90</v>
      </c>
      <c r="BK299" s="188">
        <f>ROUND(I299*H299,2)</f>
        <v>0</v>
      </c>
      <c r="BL299" s="19" t="s">
        <v>168</v>
      </c>
      <c r="BM299" s="187" t="s">
        <v>507</v>
      </c>
    </row>
    <row r="300" spans="1:65" s="2" customFormat="1" ht="11.25">
      <c r="A300" s="37"/>
      <c r="B300" s="38"/>
      <c r="C300" s="39"/>
      <c r="D300" s="189" t="s">
        <v>170</v>
      </c>
      <c r="E300" s="39"/>
      <c r="F300" s="190" t="s">
        <v>508</v>
      </c>
      <c r="G300" s="39"/>
      <c r="H300" s="39"/>
      <c r="I300" s="191"/>
      <c r="J300" s="39"/>
      <c r="K300" s="39"/>
      <c r="L300" s="42"/>
      <c r="M300" s="192"/>
      <c r="N300" s="193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9" t="s">
        <v>170</v>
      </c>
      <c r="AU300" s="19" t="s">
        <v>92</v>
      </c>
    </row>
    <row r="301" spans="1:65" s="13" customFormat="1" ht="11.25">
      <c r="B301" s="194"/>
      <c r="C301" s="195"/>
      <c r="D301" s="196" t="s">
        <v>172</v>
      </c>
      <c r="E301" s="197" t="s">
        <v>44</v>
      </c>
      <c r="F301" s="198" t="s">
        <v>509</v>
      </c>
      <c r="G301" s="195"/>
      <c r="H301" s="199">
        <v>6.22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172</v>
      </c>
      <c r="AU301" s="205" t="s">
        <v>92</v>
      </c>
      <c r="AV301" s="13" t="s">
        <v>92</v>
      </c>
      <c r="AW301" s="13" t="s">
        <v>42</v>
      </c>
      <c r="AX301" s="13" t="s">
        <v>82</v>
      </c>
      <c r="AY301" s="205" t="s">
        <v>160</v>
      </c>
    </row>
    <row r="302" spans="1:65" s="15" customFormat="1" ht="11.25">
      <c r="B302" s="217"/>
      <c r="C302" s="218"/>
      <c r="D302" s="196" t="s">
        <v>172</v>
      </c>
      <c r="E302" s="219" t="s">
        <v>44</v>
      </c>
      <c r="F302" s="220" t="s">
        <v>461</v>
      </c>
      <c r="G302" s="218"/>
      <c r="H302" s="219" t="s">
        <v>44</v>
      </c>
      <c r="I302" s="221"/>
      <c r="J302" s="218"/>
      <c r="K302" s="218"/>
      <c r="L302" s="222"/>
      <c r="M302" s="223"/>
      <c r="N302" s="224"/>
      <c r="O302" s="224"/>
      <c r="P302" s="224"/>
      <c r="Q302" s="224"/>
      <c r="R302" s="224"/>
      <c r="S302" s="224"/>
      <c r="T302" s="225"/>
      <c r="AT302" s="226" t="s">
        <v>172</v>
      </c>
      <c r="AU302" s="226" t="s">
        <v>92</v>
      </c>
      <c r="AV302" s="15" t="s">
        <v>90</v>
      </c>
      <c r="AW302" s="15" t="s">
        <v>42</v>
      </c>
      <c r="AX302" s="15" t="s">
        <v>82</v>
      </c>
      <c r="AY302" s="226" t="s">
        <v>160</v>
      </c>
    </row>
    <row r="303" spans="1:65" s="13" customFormat="1" ht="11.25">
      <c r="B303" s="194"/>
      <c r="C303" s="195"/>
      <c r="D303" s="196" t="s">
        <v>172</v>
      </c>
      <c r="E303" s="197" t="s">
        <v>44</v>
      </c>
      <c r="F303" s="198" t="s">
        <v>510</v>
      </c>
      <c r="G303" s="195"/>
      <c r="H303" s="199">
        <v>14.611000000000001</v>
      </c>
      <c r="I303" s="200"/>
      <c r="J303" s="195"/>
      <c r="K303" s="195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172</v>
      </c>
      <c r="AU303" s="205" t="s">
        <v>92</v>
      </c>
      <c r="AV303" s="13" t="s">
        <v>92</v>
      </c>
      <c r="AW303" s="13" t="s">
        <v>42</v>
      </c>
      <c r="AX303" s="13" t="s">
        <v>82</v>
      </c>
      <c r="AY303" s="205" t="s">
        <v>160</v>
      </c>
    </row>
    <row r="304" spans="1:65" s="13" customFormat="1" ht="11.25">
      <c r="B304" s="194"/>
      <c r="C304" s="195"/>
      <c r="D304" s="196" t="s">
        <v>172</v>
      </c>
      <c r="E304" s="197" t="s">
        <v>44</v>
      </c>
      <c r="F304" s="198" t="s">
        <v>511</v>
      </c>
      <c r="G304" s="195"/>
      <c r="H304" s="199">
        <v>11.05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172</v>
      </c>
      <c r="AU304" s="205" t="s">
        <v>92</v>
      </c>
      <c r="AV304" s="13" t="s">
        <v>92</v>
      </c>
      <c r="AW304" s="13" t="s">
        <v>42</v>
      </c>
      <c r="AX304" s="13" t="s">
        <v>82</v>
      </c>
      <c r="AY304" s="205" t="s">
        <v>160</v>
      </c>
    </row>
    <row r="305" spans="1:65" s="15" customFormat="1" ht="11.25">
      <c r="B305" s="217"/>
      <c r="C305" s="218"/>
      <c r="D305" s="196" t="s">
        <v>172</v>
      </c>
      <c r="E305" s="219" t="s">
        <v>44</v>
      </c>
      <c r="F305" s="220" t="s">
        <v>464</v>
      </c>
      <c r="G305" s="218"/>
      <c r="H305" s="219" t="s">
        <v>44</v>
      </c>
      <c r="I305" s="221"/>
      <c r="J305" s="218"/>
      <c r="K305" s="218"/>
      <c r="L305" s="222"/>
      <c r="M305" s="223"/>
      <c r="N305" s="224"/>
      <c r="O305" s="224"/>
      <c r="P305" s="224"/>
      <c r="Q305" s="224"/>
      <c r="R305" s="224"/>
      <c r="S305" s="224"/>
      <c r="T305" s="225"/>
      <c r="AT305" s="226" t="s">
        <v>172</v>
      </c>
      <c r="AU305" s="226" t="s">
        <v>92</v>
      </c>
      <c r="AV305" s="15" t="s">
        <v>90</v>
      </c>
      <c r="AW305" s="15" t="s">
        <v>42</v>
      </c>
      <c r="AX305" s="15" t="s">
        <v>82</v>
      </c>
      <c r="AY305" s="226" t="s">
        <v>160</v>
      </c>
    </row>
    <row r="306" spans="1:65" s="13" customFormat="1" ht="11.25">
      <c r="B306" s="194"/>
      <c r="C306" s="195"/>
      <c r="D306" s="196" t="s">
        <v>172</v>
      </c>
      <c r="E306" s="197" t="s">
        <v>44</v>
      </c>
      <c r="F306" s="198" t="s">
        <v>512</v>
      </c>
      <c r="G306" s="195"/>
      <c r="H306" s="199">
        <v>24.23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172</v>
      </c>
      <c r="AU306" s="205" t="s">
        <v>92</v>
      </c>
      <c r="AV306" s="13" t="s">
        <v>92</v>
      </c>
      <c r="AW306" s="13" t="s">
        <v>42</v>
      </c>
      <c r="AX306" s="13" t="s">
        <v>82</v>
      </c>
      <c r="AY306" s="205" t="s">
        <v>160</v>
      </c>
    </row>
    <row r="307" spans="1:65" s="14" customFormat="1" ht="11.25">
      <c r="B307" s="206"/>
      <c r="C307" s="207"/>
      <c r="D307" s="196" t="s">
        <v>172</v>
      </c>
      <c r="E307" s="208" t="s">
        <v>44</v>
      </c>
      <c r="F307" s="209" t="s">
        <v>187</v>
      </c>
      <c r="G307" s="207"/>
      <c r="H307" s="210">
        <v>56.110999999999997</v>
      </c>
      <c r="I307" s="211"/>
      <c r="J307" s="207"/>
      <c r="K307" s="207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172</v>
      </c>
      <c r="AU307" s="216" t="s">
        <v>92</v>
      </c>
      <c r="AV307" s="14" t="s">
        <v>168</v>
      </c>
      <c r="AW307" s="14" t="s">
        <v>42</v>
      </c>
      <c r="AX307" s="14" t="s">
        <v>90</v>
      </c>
      <c r="AY307" s="216" t="s">
        <v>160</v>
      </c>
    </row>
    <row r="308" spans="1:65" s="2" customFormat="1" ht="37.9" customHeight="1">
      <c r="A308" s="37"/>
      <c r="B308" s="38"/>
      <c r="C308" s="176" t="s">
        <v>513</v>
      </c>
      <c r="D308" s="176" t="s">
        <v>163</v>
      </c>
      <c r="E308" s="177" t="s">
        <v>514</v>
      </c>
      <c r="F308" s="178" t="s">
        <v>515</v>
      </c>
      <c r="G308" s="179" t="s">
        <v>166</v>
      </c>
      <c r="H308" s="180">
        <v>23.87</v>
      </c>
      <c r="I308" s="181"/>
      <c r="J308" s="182">
        <f>ROUND(I308*H308,2)</f>
        <v>0</v>
      </c>
      <c r="K308" s="178" t="s">
        <v>167</v>
      </c>
      <c r="L308" s="42"/>
      <c r="M308" s="183" t="s">
        <v>44</v>
      </c>
      <c r="N308" s="184" t="s">
        <v>53</v>
      </c>
      <c r="O308" s="67"/>
      <c r="P308" s="185">
        <f>O308*H308</f>
        <v>0</v>
      </c>
      <c r="Q308" s="185">
        <v>0</v>
      </c>
      <c r="R308" s="185">
        <f>Q308*H308</f>
        <v>0</v>
      </c>
      <c r="S308" s="185">
        <v>4.5999999999999999E-2</v>
      </c>
      <c r="T308" s="186">
        <f>S308*H308</f>
        <v>1.09802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7" t="s">
        <v>168</v>
      </c>
      <c r="AT308" s="187" t="s">
        <v>163</v>
      </c>
      <c r="AU308" s="187" t="s">
        <v>92</v>
      </c>
      <c r="AY308" s="19" t="s">
        <v>160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9" t="s">
        <v>90</v>
      </c>
      <c r="BK308" s="188">
        <f>ROUND(I308*H308,2)</f>
        <v>0</v>
      </c>
      <c r="BL308" s="19" t="s">
        <v>168</v>
      </c>
      <c r="BM308" s="187" t="s">
        <v>516</v>
      </c>
    </row>
    <row r="309" spans="1:65" s="2" customFormat="1" ht="11.25">
      <c r="A309" s="37"/>
      <c r="B309" s="38"/>
      <c r="C309" s="39"/>
      <c r="D309" s="189" t="s">
        <v>170</v>
      </c>
      <c r="E309" s="39"/>
      <c r="F309" s="190" t="s">
        <v>517</v>
      </c>
      <c r="G309" s="39"/>
      <c r="H309" s="39"/>
      <c r="I309" s="191"/>
      <c r="J309" s="39"/>
      <c r="K309" s="39"/>
      <c r="L309" s="42"/>
      <c r="M309" s="192"/>
      <c r="N309" s="193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9" t="s">
        <v>170</v>
      </c>
      <c r="AU309" s="19" t="s">
        <v>92</v>
      </c>
    </row>
    <row r="310" spans="1:65" s="15" customFormat="1" ht="11.25">
      <c r="B310" s="217"/>
      <c r="C310" s="218"/>
      <c r="D310" s="196" t="s">
        <v>172</v>
      </c>
      <c r="E310" s="219" t="s">
        <v>44</v>
      </c>
      <c r="F310" s="220" t="s">
        <v>223</v>
      </c>
      <c r="G310" s="218"/>
      <c r="H310" s="219" t="s">
        <v>44</v>
      </c>
      <c r="I310" s="221"/>
      <c r="J310" s="218"/>
      <c r="K310" s="218"/>
      <c r="L310" s="222"/>
      <c r="M310" s="223"/>
      <c r="N310" s="224"/>
      <c r="O310" s="224"/>
      <c r="P310" s="224"/>
      <c r="Q310" s="224"/>
      <c r="R310" s="224"/>
      <c r="S310" s="224"/>
      <c r="T310" s="225"/>
      <c r="AT310" s="226" t="s">
        <v>172</v>
      </c>
      <c r="AU310" s="226" t="s">
        <v>92</v>
      </c>
      <c r="AV310" s="15" t="s">
        <v>90</v>
      </c>
      <c r="AW310" s="15" t="s">
        <v>42</v>
      </c>
      <c r="AX310" s="15" t="s">
        <v>82</v>
      </c>
      <c r="AY310" s="226" t="s">
        <v>160</v>
      </c>
    </row>
    <row r="311" spans="1:65" s="13" customFormat="1" ht="11.25">
      <c r="B311" s="194"/>
      <c r="C311" s="195"/>
      <c r="D311" s="196" t="s">
        <v>172</v>
      </c>
      <c r="E311" s="197" t="s">
        <v>44</v>
      </c>
      <c r="F311" s="198" t="s">
        <v>518</v>
      </c>
      <c r="G311" s="195"/>
      <c r="H311" s="199">
        <v>23.87</v>
      </c>
      <c r="I311" s="200"/>
      <c r="J311" s="195"/>
      <c r="K311" s="195"/>
      <c r="L311" s="201"/>
      <c r="M311" s="202"/>
      <c r="N311" s="203"/>
      <c r="O311" s="203"/>
      <c r="P311" s="203"/>
      <c r="Q311" s="203"/>
      <c r="R311" s="203"/>
      <c r="S311" s="203"/>
      <c r="T311" s="204"/>
      <c r="AT311" s="205" t="s">
        <v>172</v>
      </c>
      <c r="AU311" s="205" t="s">
        <v>92</v>
      </c>
      <c r="AV311" s="13" t="s">
        <v>92</v>
      </c>
      <c r="AW311" s="13" t="s">
        <v>42</v>
      </c>
      <c r="AX311" s="13" t="s">
        <v>90</v>
      </c>
      <c r="AY311" s="205" t="s">
        <v>160</v>
      </c>
    </row>
    <row r="312" spans="1:65" s="2" customFormat="1" ht="24.2" customHeight="1">
      <c r="A312" s="37"/>
      <c r="B312" s="38"/>
      <c r="C312" s="176" t="s">
        <v>519</v>
      </c>
      <c r="D312" s="176" t="s">
        <v>163</v>
      </c>
      <c r="E312" s="177" t="s">
        <v>520</v>
      </c>
      <c r="F312" s="178" t="s">
        <v>521</v>
      </c>
      <c r="G312" s="179" t="s">
        <v>166</v>
      </c>
      <c r="H312" s="180">
        <v>57.97</v>
      </c>
      <c r="I312" s="181"/>
      <c r="J312" s="182">
        <f>ROUND(I312*H312,2)</f>
        <v>0</v>
      </c>
      <c r="K312" s="178" t="s">
        <v>44</v>
      </c>
      <c r="L312" s="42"/>
      <c r="M312" s="183" t="s">
        <v>44</v>
      </c>
      <c r="N312" s="184" t="s">
        <v>53</v>
      </c>
      <c r="O312" s="67"/>
      <c r="P312" s="185">
        <f>O312*H312</f>
        <v>0</v>
      </c>
      <c r="Q312" s="185">
        <v>0.02</v>
      </c>
      <c r="R312" s="185">
        <f>Q312*H312</f>
        <v>1.1594</v>
      </c>
      <c r="S312" s="185">
        <v>0</v>
      </c>
      <c r="T312" s="186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7" t="s">
        <v>168</v>
      </c>
      <c r="AT312" s="187" t="s">
        <v>163</v>
      </c>
      <c r="AU312" s="187" t="s">
        <v>92</v>
      </c>
      <c r="AY312" s="19" t="s">
        <v>160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19" t="s">
        <v>90</v>
      </c>
      <c r="BK312" s="188">
        <f>ROUND(I312*H312,2)</f>
        <v>0</v>
      </c>
      <c r="BL312" s="19" t="s">
        <v>168</v>
      </c>
      <c r="BM312" s="187" t="s">
        <v>522</v>
      </c>
    </row>
    <row r="313" spans="1:65" s="13" customFormat="1" ht="11.25">
      <c r="B313" s="194"/>
      <c r="C313" s="195"/>
      <c r="D313" s="196" t="s">
        <v>172</v>
      </c>
      <c r="E313" s="197" t="s">
        <v>44</v>
      </c>
      <c r="F313" s="198" t="s">
        <v>523</v>
      </c>
      <c r="G313" s="195"/>
      <c r="H313" s="199">
        <v>57.97</v>
      </c>
      <c r="I313" s="200"/>
      <c r="J313" s="195"/>
      <c r="K313" s="195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172</v>
      </c>
      <c r="AU313" s="205" t="s">
        <v>92</v>
      </c>
      <c r="AV313" s="13" t="s">
        <v>92</v>
      </c>
      <c r="AW313" s="13" t="s">
        <v>42</v>
      </c>
      <c r="AX313" s="13" t="s">
        <v>90</v>
      </c>
      <c r="AY313" s="205" t="s">
        <v>160</v>
      </c>
    </row>
    <row r="314" spans="1:65" s="2" customFormat="1" ht="24.2" customHeight="1">
      <c r="A314" s="37"/>
      <c r="B314" s="38"/>
      <c r="C314" s="176" t="s">
        <v>524</v>
      </c>
      <c r="D314" s="176" t="s">
        <v>163</v>
      </c>
      <c r="E314" s="177" t="s">
        <v>525</v>
      </c>
      <c r="F314" s="178" t="s">
        <v>526</v>
      </c>
      <c r="G314" s="179" t="s">
        <v>190</v>
      </c>
      <c r="H314" s="180">
        <v>0.45</v>
      </c>
      <c r="I314" s="181"/>
      <c r="J314" s="182">
        <f>ROUND(I314*H314,2)</f>
        <v>0</v>
      </c>
      <c r="K314" s="178" t="s">
        <v>44</v>
      </c>
      <c r="L314" s="42"/>
      <c r="M314" s="183" t="s">
        <v>44</v>
      </c>
      <c r="N314" s="184" t="s">
        <v>53</v>
      </c>
      <c r="O314" s="67"/>
      <c r="P314" s="185">
        <f>O314*H314</f>
        <v>0</v>
      </c>
      <c r="Q314" s="185">
        <v>1</v>
      </c>
      <c r="R314" s="185">
        <f>Q314*H314</f>
        <v>0.45</v>
      </c>
      <c r="S314" s="185">
        <v>0</v>
      </c>
      <c r="T314" s="186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7" t="s">
        <v>168</v>
      </c>
      <c r="AT314" s="187" t="s">
        <v>163</v>
      </c>
      <c r="AU314" s="187" t="s">
        <v>92</v>
      </c>
      <c r="AY314" s="19" t="s">
        <v>160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9" t="s">
        <v>90</v>
      </c>
      <c r="BK314" s="188">
        <f>ROUND(I314*H314,2)</f>
        <v>0</v>
      </c>
      <c r="BL314" s="19" t="s">
        <v>168</v>
      </c>
      <c r="BM314" s="187" t="s">
        <v>527</v>
      </c>
    </row>
    <row r="315" spans="1:65" s="13" customFormat="1" ht="11.25">
      <c r="B315" s="194"/>
      <c r="C315" s="195"/>
      <c r="D315" s="196" t="s">
        <v>172</v>
      </c>
      <c r="E315" s="197" t="s">
        <v>44</v>
      </c>
      <c r="F315" s="198" t="s">
        <v>528</v>
      </c>
      <c r="G315" s="195"/>
      <c r="H315" s="199">
        <v>0.45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172</v>
      </c>
      <c r="AU315" s="205" t="s">
        <v>92</v>
      </c>
      <c r="AV315" s="13" t="s">
        <v>92</v>
      </c>
      <c r="AW315" s="13" t="s">
        <v>42</v>
      </c>
      <c r="AX315" s="13" t="s">
        <v>90</v>
      </c>
      <c r="AY315" s="205" t="s">
        <v>160</v>
      </c>
    </row>
    <row r="316" spans="1:65" s="2" customFormat="1" ht="16.5" customHeight="1">
      <c r="A316" s="37"/>
      <c r="B316" s="38"/>
      <c r="C316" s="176" t="s">
        <v>529</v>
      </c>
      <c r="D316" s="176" t="s">
        <v>163</v>
      </c>
      <c r="E316" s="177" t="s">
        <v>530</v>
      </c>
      <c r="F316" s="178" t="s">
        <v>531</v>
      </c>
      <c r="G316" s="179" t="s">
        <v>206</v>
      </c>
      <c r="H316" s="180">
        <v>0.56399999999999995</v>
      </c>
      <c r="I316" s="181"/>
      <c r="J316" s="182">
        <f>ROUND(I316*H316,2)</f>
        <v>0</v>
      </c>
      <c r="K316" s="178" t="s">
        <v>44</v>
      </c>
      <c r="L316" s="42"/>
      <c r="M316" s="183" t="s">
        <v>44</v>
      </c>
      <c r="N316" s="184" t="s">
        <v>53</v>
      </c>
      <c r="O316" s="67"/>
      <c r="P316" s="185">
        <f>O316*H316</f>
        <v>0</v>
      </c>
      <c r="Q316" s="185">
        <v>2.2000000000000002</v>
      </c>
      <c r="R316" s="185">
        <f>Q316*H316</f>
        <v>1.2407999999999999</v>
      </c>
      <c r="S316" s="185">
        <v>0</v>
      </c>
      <c r="T316" s="18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7" t="s">
        <v>168</v>
      </c>
      <c r="AT316" s="187" t="s">
        <v>163</v>
      </c>
      <c r="AU316" s="187" t="s">
        <v>92</v>
      </c>
      <c r="AY316" s="19" t="s">
        <v>160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9" t="s">
        <v>90</v>
      </c>
      <c r="BK316" s="188">
        <f>ROUND(I316*H316,2)</f>
        <v>0</v>
      </c>
      <c r="BL316" s="19" t="s">
        <v>168</v>
      </c>
      <c r="BM316" s="187" t="s">
        <v>532</v>
      </c>
    </row>
    <row r="317" spans="1:65" s="13" customFormat="1" ht="22.5">
      <c r="B317" s="194"/>
      <c r="C317" s="195"/>
      <c r="D317" s="196" t="s">
        <v>172</v>
      </c>
      <c r="E317" s="197" t="s">
        <v>44</v>
      </c>
      <c r="F317" s="198" t="s">
        <v>533</v>
      </c>
      <c r="G317" s="195"/>
      <c r="H317" s="199">
        <v>0.32100000000000001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172</v>
      </c>
      <c r="AU317" s="205" t="s">
        <v>92</v>
      </c>
      <c r="AV317" s="13" t="s">
        <v>92</v>
      </c>
      <c r="AW317" s="13" t="s">
        <v>42</v>
      </c>
      <c r="AX317" s="13" t="s">
        <v>82</v>
      </c>
      <c r="AY317" s="205" t="s">
        <v>160</v>
      </c>
    </row>
    <row r="318" spans="1:65" s="13" customFormat="1" ht="22.5">
      <c r="B318" s="194"/>
      <c r="C318" s="195"/>
      <c r="D318" s="196" t="s">
        <v>172</v>
      </c>
      <c r="E318" s="197" t="s">
        <v>44</v>
      </c>
      <c r="F318" s="198" t="s">
        <v>534</v>
      </c>
      <c r="G318" s="195"/>
      <c r="H318" s="199">
        <v>0.24299999999999999</v>
      </c>
      <c r="I318" s="200"/>
      <c r="J318" s="195"/>
      <c r="K318" s="195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172</v>
      </c>
      <c r="AU318" s="205" t="s">
        <v>92</v>
      </c>
      <c r="AV318" s="13" t="s">
        <v>92</v>
      </c>
      <c r="AW318" s="13" t="s">
        <v>42</v>
      </c>
      <c r="AX318" s="13" t="s">
        <v>82</v>
      </c>
      <c r="AY318" s="205" t="s">
        <v>160</v>
      </c>
    </row>
    <row r="319" spans="1:65" s="14" customFormat="1" ht="11.25">
      <c r="B319" s="206"/>
      <c r="C319" s="207"/>
      <c r="D319" s="196" t="s">
        <v>172</v>
      </c>
      <c r="E319" s="208" t="s">
        <v>44</v>
      </c>
      <c r="F319" s="209" t="s">
        <v>187</v>
      </c>
      <c r="G319" s="207"/>
      <c r="H319" s="210">
        <v>0.56399999999999995</v>
      </c>
      <c r="I319" s="211"/>
      <c r="J319" s="207"/>
      <c r="K319" s="207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172</v>
      </c>
      <c r="AU319" s="216" t="s">
        <v>92</v>
      </c>
      <c r="AV319" s="14" t="s">
        <v>168</v>
      </c>
      <c r="AW319" s="14" t="s">
        <v>42</v>
      </c>
      <c r="AX319" s="14" t="s">
        <v>90</v>
      </c>
      <c r="AY319" s="216" t="s">
        <v>160</v>
      </c>
    </row>
    <row r="320" spans="1:65" s="2" customFormat="1" ht="24.2" customHeight="1">
      <c r="A320" s="37"/>
      <c r="B320" s="38"/>
      <c r="C320" s="176" t="s">
        <v>535</v>
      </c>
      <c r="D320" s="176" t="s">
        <v>163</v>
      </c>
      <c r="E320" s="177" t="s">
        <v>536</v>
      </c>
      <c r="F320" s="178" t="s">
        <v>537</v>
      </c>
      <c r="G320" s="179" t="s">
        <v>166</v>
      </c>
      <c r="H320" s="180">
        <v>57.97</v>
      </c>
      <c r="I320" s="181"/>
      <c r="J320" s="182">
        <f>ROUND(I320*H320,2)</f>
        <v>0</v>
      </c>
      <c r="K320" s="178" t="s">
        <v>44</v>
      </c>
      <c r="L320" s="42"/>
      <c r="M320" s="183" t="s">
        <v>44</v>
      </c>
      <c r="N320" s="184" t="s">
        <v>53</v>
      </c>
      <c r="O320" s="67"/>
      <c r="P320" s="185">
        <f>O320*H320</f>
        <v>0</v>
      </c>
      <c r="Q320" s="185">
        <v>0</v>
      </c>
      <c r="R320" s="185">
        <f>Q320*H320</f>
        <v>0</v>
      </c>
      <c r="S320" s="185">
        <v>0.02</v>
      </c>
      <c r="T320" s="186">
        <f>S320*H320</f>
        <v>1.1594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7" t="s">
        <v>168</v>
      </c>
      <c r="AT320" s="187" t="s">
        <v>163</v>
      </c>
      <c r="AU320" s="187" t="s">
        <v>92</v>
      </c>
      <c r="AY320" s="19" t="s">
        <v>160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9" t="s">
        <v>90</v>
      </c>
      <c r="BK320" s="188">
        <f>ROUND(I320*H320,2)</f>
        <v>0</v>
      </c>
      <c r="BL320" s="19" t="s">
        <v>168</v>
      </c>
      <c r="BM320" s="187" t="s">
        <v>538</v>
      </c>
    </row>
    <row r="321" spans="1:65" s="2" customFormat="1" ht="16.5" customHeight="1">
      <c r="A321" s="37"/>
      <c r="B321" s="38"/>
      <c r="C321" s="176" t="s">
        <v>539</v>
      </c>
      <c r="D321" s="176" t="s">
        <v>163</v>
      </c>
      <c r="E321" s="177" t="s">
        <v>540</v>
      </c>
      <c r="F321" s="178" t="s">
        <v>541</v>
      </c>
      <c r="G321" s="179" t="s">
        <v>190</v>
      </c>
      <c r="H321" s="180">
        <v>16</v>
      </c>
      <c r="I321" s="181"/>
      <c r="J321" s="182">
        <f>ROUND(I321*H321,2)</f>
        <v>0</v>
      </c>
      <c r="K321" s="178" t="s">
        <v>44</v>
      </c>
      <c r="L321" s="42"/>
      <c r="M321" s="183" t="s">
        <v>44</v>
      </c>
      <c r="N321" s="184" t="s">
        <v>53</v>
      </c>
      <c r="O321" s="67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7" t="s">
        <v>168</v>
      </c>
      <c r="AT321" s="187" t="s">
        <v>163</v>
      </c>
      <c r="AU321" s="187" t="s">
        <v>92</v>
      </c>
      <c r="AY321" s="19" t="s">
        <v>160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9" t="s">
        <v>90</v>
      </c>
      <c r="BK321" s="188">
        <f>ROUND(I321*H321,2)</f>
        <v>0</v>
      </c>
      <c r="BL321" s="19" t="s">
        <v>168</v>
      </c>
      <c r="BM321" s="187" t="s">
        <v>542</v>
      </c>
    </row>
    <row r="322" spans="1:65" s="2" customFormat="1" ht="16.5" customHeight="1">
      <c r="A322" s="37"/>
      <c r="B322" s="38"/>
      <c r="C322" s="176" t="s">
        <v>543</v>
      </c>
      <c r="D322" s="176" t="s">
        <v>163</v>
      </c>
      <c r="E322" s="177" t="s">
        <v>544</v>
      </c>
      <c r="F322" s="178" t="s">
        <v>545</v>
      </c>
      <c r="G322" s="179" t="s">
        <v>546</v>
      </c>
      <c r="H322" s="180">
        <v>1</v>
      </c>
      <c r="I322" s="181"/>
      <c r="J322" s="182">
        <f>ROUND(I322*H322,2)</f>
        <v>0</v>
      </c>
      <c r="K322" s="178" t="s">
        <v>44</v>
      </c>
      <c r="L322" s="42"/>
      <c r="M322" s="183" t="s">
        <v>44</v>
      </c>
      <c r="N322" s="184" t="s">
        <v>53</v>
      </c>
      <c r="O322" s="67"/>
      <c r="P322" s="185">
        <f>O322*H322</f>
        <v>0</v>
      </c>
      <c r="Q322" s="185">
        <v>0</v>
      </c>
      <c r="R322" s="185">
        <f>Q322*H322</f>
        <v>0</v>
      </c>
      <c r="S322" s="185">
        <v>0</v>
      </c>
      <c r="T322" s="186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7" t="s">
        <v>168</v>
      </c>
      <c r="AT322" s="187" t="s">
        <v>163</v>
      </c>
      <c r="AU322" s="187" t="s">
        <v>92</v>
      </c>
      <c r="AY322" s="19" t="s">
        <v>160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19" t="s">
        <v>90</v>
      </c>
      <c r="BK322" s="188">
        <f>ROUND(I322*H322,2)</f>
        <v>0</v>
      </c>
      <c r="BL322" s="19" t="s">
        <v>168</v>
      </c>
      <c r="BM322" s="187" t="s">
        <v>547</v>
      </c>
    </row>
    <row r="323" spans="1:65" s="2" customFormat="1" ht="29.25">
      <c r="A323" s="37"/>
      <c r="B323" s="38"/>
      <c r="C323" s="39"/>
      <c r="D323" s="196" t="s">
        <v>409</v>
      </c>
      <c r="E323" s="39"/>
      <c r="F323" s="237" t="s">
        <v>548</v>
      </c>
      <c r="G323" s="39"/>
      <c r="H323" s="39"/>
      <c r="I323" s="191"/>
      <c r="J323" s="39"/>
      <c r="K323" s="39"/>
      <c r="L323" s="42"/>
      <c r="M323" s="192"/>
      <c r="N323" s="193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9" t="s">
        <v>409</v>
      </c>
      <c r="AU323" s="19" t="s">
        <v>92</v>
      </c>
    </row>
    <row r="324" spans="1:65" s="2" customFormat="1" ht="16.5" customHeight="1">
      <c r="A324" s="37"/>
      <c r="B324" s="38"/>
      <c r="C324" s="176" t="s">
        <v>549</v>
      </c>
      <c r="D324" s="176" t="s">
        <v>163</v>
      </c>
      <c r="E324" s="177" t="s">
        <v>550</v>
      </c>
      <c r="F324" s="178" t="s">
        <v>551</v>
      </c>
      <c r="G324" s="179" t="s">
        <v>546</v>
      </c>
      <c r="H324" s="180">
        <v>1</v>
      </c>
      <c r="I324" s="181"/>
      <c r="J324" s="182">
        <f t="shared" ref="J324:J329" si="0">ROUND(I324*H324,2)</f>
        <v>0</v>
      </c>
      <c r="K324" s="178" t="s">
        <v>44</v>
      </c>
      <c r="L324" s="42"/>
      <c r="M324" s="183" t="s">
        <v>44</v>
      </c>
      <c r="N324" s="184" t="s">
        <v>53</v>
      </c>
      <c r="O324" s="67"/>
      <c r="P324" s="185">
        <f t="shared" ref="P324:P329" si="1">O324*H324</f>
        <v>0</v>
      </c>
      <c r="Q324" s="185">
        <v>0</v>
      </c>
      <c r="R324" s="185">
        <f t="shared" ref="R324:R329" si="2">Q324*H324</f>
        <v>0</v>
      </c>
      <c r="S324" s="185">
        <v>0</v>
      </c>
      <c r="T324" s="186">
        <f t="shared" ref="T324:T329" si="3"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7" t="s">
        <v>168</v>
      </c>
      <c r="AT324" s="187" t="s">
        <v>163</v>
      </c>
      <c r="AU324" s="187" t="s">
        <v>92</v>
      </c>
      <c r="AY324" s="19" t="s">
        <v>160</v>
      </c>
      <c r="BE324" s="188">
        <f t="shared" ref="BE324:BE329" si="4">IF(N324="základní",J324,0)</f>
        <v>0</v>
      </c>
      <c r="BF324" s="188">
        <f t="shared" ref="BF324:BF329" si="5">IF(N324="snížená",J324,0)</f>
        <v>0</v>
      </c>
      <c r="BG324" s="188">
        <f t="shared" ref="BG324:BG329" si="6">IF(N324="zákl. přenesená",J324,0)</f>
        <v>0</v>
      </c>
      <c r="BH324" s="188">
        <f t="shared" ref="BH324:BH329" si="7">IF(N324="sníž. přenesená",J324,0)</f>
        <v>0</v>
      </c>
      <c r="BI324" s="188">
        <f t="shared" ref="BI324:BI329" si="8">IF(N324="nulová",J324,0)</f>
        <v>0</v>
      </c>
      <c r="BJ324" s="19" t="s">
        <v>90</v>
      </c>
      <c r="BK324" s="188">
        <f t="shared" ref="BK324:BK329" si="9">ROUND(I324*H324,2)</f>
        <v>0</v>
      </c>
      <c r="BL324" s="19" t="s">
        <v>168</v>
      </c>
      <c r="BM324" s="187" t="s">
        <v>552</v>
      </c>
    </row>
    <row r="325" spans="1:65" s="2" customFormat="1" ht="16.5" customHeight="1">
      <c r="A325" s="37"/>
      <c r="B325" s="38"/>
      <c r="C325" s="176" t="s">
        <v>553</v>
      </c>
      <c r="D325" s="176" t="s">
        <v>163</v>
      </c>
      <c r="E325" s="177" t="s">
        <v>554</v>
      </c>
      <c r="F325" s="178" t="s">
        <v>555</v>
      </c>
      <c r="G325" s="179" t="s">
        <v>546</v>
      </c>
      <c r="H325" s="180">
        <v>1</v>
      </c>
      <c r="I325" s="181"/>
      <c r="J325" s="182">
        <f t="shared" si="0"/>
        <v>0</v>
      </c>
      <c r="K325" s="178" t="s">
        <v>44</v>
      </c>
      <c r="L325" s="42"/>
      <c r="M325" s="183" t="s">
        <v>44</v>
      </c>
      <c r="N325" s="184" t="s">
        <v>53</v>
      </c>
      <c r="O325" s="67"/>
      <c r="P325" s="185">
        <f t="shared" si="1"/>
        <v>0</v>
      </c>
      <c r="Q325" s="185">
        <v>0</v>
      </c>
      <c r="R325" s="185">
        <f t="shared" si="2"/>
        <v>0</v>
      </c>
      <c r="S325" s="185">
        <v>0</v>
      </c>
      <c r="T325" s="186">
        <f t="shared" si="3"/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7" t="s">
        <v>168</v>
      </c>
      <c r="AT325" s="187" t="s">
        <v>163</v>
      </c>
      <c r="AU325" s="187" t="s">
        <v>92</v>
      </c>
      <c r="AY325" s="19" t="s">
        <v>160</v>
      </c>
      <c r="BE325" s="188">
        <f t="shared" si="4"/>
        <v>0</v>
      </c>
      <c r="BF325" s="188">
        <f t="shared" si="5"/>
        <v>0</v>
      </c>
      <c r="BG325" s="188">
        <f t="shared" si="6"/>
        <v>0</v>
      </c>
      <c r="BH325" s="188">
        <f t="shared" si="7"/>
        <v>0</v>
      </c>
      <c r="BI325" s="188">
        <f t="shared" si="8"/>
        <v>0</v>
      </c>
      <c r="BJ325" s="19" t="s">
        <v>90</v>
      </c>
      <c r="BK325" s="188">
        <f t="shared" si="9"/>
        <v>0</v>
      </c>
      <c r="BL325" s="19" t="s">
        <v>168</v>
      </c>
      <c r="BM325" s="187" t="s">
        <v>556</v>
      </c>
    </row>
    <row r="326" spans="1:65" s="2" customFormat="1" ht="16.5" customHeight="1">
      <c r="A326" s="37"/>
      <c r="B326" s="38"/>
      <c r="C326" s="176" t="s">
        <v>557</v>
      </c>
      <c r="D326" s="176" t="s">
        <v>163</v>
      </c>
      <c r="E326" s="177" t="s">
        <v>558</v>
      </c>
      <c r="F326" s="178" t="s">
        <v>559</v>
      </c>
      <c r="G326" s="179" t="s">
        <v>546</v>
      </c>
      <c r="H326" s="180">
        <v>1</v>
      </c>
      <c r="I326" s="181"/>
      <c r="J326" s="182">
        <f t="shared" si="0"/>
        <v>0</v>
      </c>
      <c r="K326" s="178" t="s">
        <v>44</v>
      </c>
      <c r="L326" s="42"/>
      <c r="M326" s="183" t="s">
        <v>44</v>
      </c>
      <c r="N326" s="184" t="s">
        <v>53</v>
      </c>
      <c r="O326" s="67"/>
      <c r="P326" s="185">
        <f t="shared" si="1"/>
        <v>0</v>
      </c>
      <c r="Q326" s="185">
        <v>0</v>
      </c>
      <c r="R326" s="185">
        <f t="shared" si="2"/>
        <v>0</v>
      </c>
      <c r="S326" s="185">
        <v>0</v>
      </c>
      <c r="T326" s="186">
        <f t="shared" si="3"/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7" t="s">
        <v>168</v>
      </c>
      <c r="AT326" s="187" t="s">
        <v>163</v>
      </c>
      <c r="AU326" s="187" t="s">
        <v>92</v>
      </c>
      <c r="AY326" s="19" t="s">
        <v>160</v>
      </c>
      <c r="BE326" s="188">
        <f t="shared" si="4"/>
        <v>0</v>
      </c>
      <c r="BF326" s="188">
        <f t="shared" si="5"/>
        <v>0</v>
      </c>
      <c r="BG326" s="188">
        <f t="shared" si="6"/>
        <v>0</v>
      </c>
      <c r="BH326" s="188">
        <f t="shared" si="7"/>
        <v>0</v>
      </c>
      <c r="BI326" s="188">
        <f t="shared" si="8"/>
        <v>0</v>
      </c>
      <c r="BJ326" s="19" t="s">
        <v>90</v>
      </c>
      <c r="BK326" s="188">
        <f t="shared" si="9"/>
        <v>0</v>
      </c>
      <c r="BL326" s="19" t="s">
        <v>168</v>
      </c>
      <c r="BM326" s="187" t="s">
        <v>560</v>
      </c>
    </row>
    <row r="327" spans="1:65" s="2" customFormat="1" ht="16.5" customHeight="1">
      <c r="A327" s="37"/>
      <c r="B327" s="38"/>
      <c r="C327" s="176" t="s">
        <v>561</v>
      </c>
      <c r="D327" s="176" t="s">
        <v>163</v>
      </c>
      <c r="E327" s="177" t="s">
        <v>562</v>
      </c>
      <c r="F327" s="178" t="s">
        <v>563</v>
      </c>
      <c r="G327" s="179" t="s">
        <v>546</v>
      </c>
      <c r="H327" s="180">
        <v>1</v>
      </c>
      <c r="I327" s="181"/>
      <c r="J327" s="182">
        <f t="shared" si="0"/>
        <v>0</v>
      </c>
      <c r="K327" s="178" t="s">
        <v>44</v>
      </c>
      <c r="L327" s="42"/>
      <c r="M327" s="183" t="s">
        <v>44</v>
      </c>
      <c r="N327" s="184" t="s">
        <v>53</v>
      </c>
      <c r="O327" s="67"/>
      <c r="P327" s="185">
        <f t="shared" si="1"/>
        <v>0</v>
      </c>
      <c r="Q327" s="185">
        <v>0</v>
      </c>
      <c r="R327" s="185">
        <f t="shared" si="2"/>
        <v>0</v>
      </c>
      <c r="S327" s="185">
        <v>0</v>
      </c>
      <c r="T327" s="186">
        <f t="shared" si="3"/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7" t="s">
        <v>168</v>
      </c>
      <c r="AT327" s="187" t="s">
        <v>163</v>
      </c>
      <c r="AU327" s="187" t="s">
        <v>92</v>
      </c>
      <c r="AY327" s="19" t="s">
        <v>160</v>
      </c>
      <c r="BE327" s="188">
        <f t="shared" si="4"/>
        <v>0</v>
      </c>
      <c r="BF327" s="188">
        <f t="shared" si="5"/>
        <v>0</v>
      </c>
      <c r="BG327" s="188">
        <f t="shared" si="6"/>
        <v>0</v>
      </c>
      <c r="BH327" s="188">
        <f t="shared" si="7"/>
        <v>0</v>
      </c>
      <c r="BI327" s="188">
        <f t="shared" si="8"/>
        <v>0</v>
      </c>
      <c r="BJ327" s="19" t="s">
        <v>90</v>
      </c>
      <c r="BK327" s="188">
        <f t="shared" si="9"/>
        <v>0</v>
      </c>
      <c r="BL327" s="19" t="s">
        <v>168</v>
      </c>
      <c r="BM327" s="187" t="s">
        <v>564</v>
      </c>
    </row>
    <row r="328" spans="1:65" s="2" customFormat="1" ht="16.5" customHeight="1">
      <c r="A328" s="37"/>
      <c r="B328" s="38"/>
      <c r="C328" s="176" t="s">
        <v>565</v>
      </c>
      <c r="D328" s="176" t="s">
        <v>163</v>
      </c>
      <c r="E328" s="177" t="s">
        <v>566</v>
      </c>
      <c r="F328" s="178" t="s">
        <v>567</v>
      </c>
      <c r="G328" s="179" t="s">
        <v>546</v>
      </c>
      <c r="H328" s="180">
        <v>1</v>
      </c>
      <c r="I328" s="181"/>
      <c r="J328" s="182">
        <f t="shared" si="0"/>
        <v>0</v>
      </c>
      <c r="K328" s="178" t="s">
        <v>44</v>
      </c>
      <c r="L328" s="42"/>
      <c r="M328" s="183" t="s">
        <v>44</v>
      </c>
      <c r="N328" s="184" t="s">
        <v>53</v>
      </c>
      <c r="O328" s="67"/>
      <c r="P328" s="185">
        <f t="shared" si="1"/>
        <v>0</v>
      </c>
      <c r="Q328" s="185">
        <v>0</v>
      </c>
      <c r="R328" s="185">
        <f t="shared" si="2"/>
        <v>0</v>
      </c>
      <c r="S328" s="185">
        <v>0</v>
      </c>
      <c r="T328" s="186">
        <f t="shared" si="3"/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7" t="s">
        <v>168</v>
      </c>
      <c r="AT328" s="187" t="s">
        <v>163</v>
      </c>
      <c r="AU328" s="187" t="s">
        <v>92</v>
      </c>
      <c r="AY328" s="19" t="s">
        <v>160</v>
      </c>
      <c r="BE328" s="188">
        <f t="shared" si="4"/>
        <v>0</v>
      </c>
      <c r="BF328" s="188">
        <f t="shared" si="5"/>
        <v>0</v>
      </c>
      <c r="BG328" s="188">
        <f t="shared" si="6"/>
        <v>0</v>
      </c>
      <c r="BH328" s="188">
        <f t="shared" si="7"/>
        <v>0</v>
      </c>
      <c r="BI328" s="188">
        <f t="shared" si="8"/>
        <v>0</v>
      </c>
      <c r="BJ328" s="19" t="s">
        <v>90</v>
      </c>
      <c r="BK328" s="188">
        <f t="shared" si="9"/>
        <v>0</v>
      </c>
      <c r="BL328" s="19" t="s">
        <v>168</v>
      </c>
      <c r="BM328" s="187" t="s">
        <v>568</v>
      </c>
    </row>
    <row r="329" spans="1:65" s="2" customFormat="1" ht="24.2" customHeight="1">
      <c r="A329" s="37"/>
      <c r="B329" s="38"/>
      <c r="C329" s="176" t="s">
        <v>569</v>
      </c>
      <c r="D329" s="176" t="s">
        <v>163</v>
      </c>
      <c r="E329" s="177" t="s">
        <v>570</v>
      </c>
      <c r="F329" s="178" t="s">
        <v>571</v>
      </c>
      <c r="G329" s="179" t="s">
        <v>190</v>
      </c>
      <c r="H329" s="180">
        <v>18</v>
      </c>
      <c r="I329" s="181"/>
      <c r="J329" s="182">
        <f t="shared" si="0"/>
        <v>0</v>
      </c>
      <c r="K329" s="178" t="s">
        <v>167</v>
      </c>
      <c r="L329" s="42"/>
      <c r="M329" s="183" t="s">
        <v>44</v>
      </c>
      <c r="N329" s="184" t="s">
        <v>53</v>
      </c>
      <c r="O329" s="67"/>
      <c r="P329" s="185">
        <f t="shared" si="1"/>
        <v>0</v>
      </c>
      <c r="Q329" s="185">
        <v>6.9999999999999994E-5</v>
      </c>
      <c r="R329" s="185">
        <f t="shared" si="2"/>
        <v>1.2599999999999998E-3</v>
      </c>
      <c r="S329" s="185">
        <v>0</v>
      </c>
      <c r="T329" s="186">
        <f t="shared" si="3"/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7" t="s">
        <v>277</v>
      </c>
      <c r="AT329" s="187" t="s">
        <v>163</v>
      </c>
      <c r="AU329" s="187" t="s">
        <v>92</v>
      </c>
      <c r="AY329" s="19" t="s">
        <v>160</v>
      </c>
      <c r="BE329" s="188">
        <f t="shared" si="4"/>
        <v>0</v>
      </c>
      <c r="BF329" s="188">
        <f t="shared" si="5"/>
        <v>0</v>
      </c>
      <c r="BG329" s="188">
        <f t="shared" si="6"/>
        <v>0</v>
      </c>
      <c r="BH329" s="188">
        <f t="shared" si="7"/>
        <v>0</v>
      </c>
      <c r="BI329" s="188">
        <f t="shared" si="8"/>
        <v>0</v>
      </c>
      <c r="BJ329" s="19" t="s">
        <v>90</v>
      </c>
      <c r="BK329" s="188">
        <f t="shared" si="9"/>
        <v>0</v>
      </c>
      <c r="BL329" s="19" t="s">
        <v>277</v>
      </c>
      <c r="BM329" s="187" t="s">
        <v>572</v>
      </c>
    </row>
    <row r="330" spans="1:65" s="2" customFormat="1" ht="11.25">
      <c r="A330" s="37"/>
      <c r="B330" s="38"/>
      <c r="C330" s="39"/>
      <c r="D330" s="189" t="s">
        <v>170</v>
      </c>
      <c r="E330" s="39"/>
      <c r="F330" s="190" t="s">
        <v>573</v>
      </c>
      <c r="G330" s="39"/>
      <c r="H330" s="39"/>
      <c r="I330" s="191"/>
      <c r="J330" s="39"/>
      <c r="K330" s="39"/>
      <c r="L330" s="42"/>
      <c r="M330" s="192"/>
      <c r="N330" s="193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9" t="s">
        <v>170</v>
      </c>
      <c r="AU330" s="19" t="s">
        <v>92</v>
      </c>
    </row>
    <row r="331" spans="1:65" s="13" customFormat="1" ht="11.25">
      <c r="B331" s="194"/>
      <c r="C331" s="195"/>
      <c r="D331" s="196" t="s">
        <v>172</v>
      </c>
      <c r="E331" s="197" t="s">
        <v>44</v>
      </c>
      <c r="F331" s="198" t="s">
        <v>574</v>
      </c>
      <c r="G331" s="195"/>
      <c r="H331" s="199">
        <v>8</v>
      </c>
      <c r="I331" s="200"/>
      <c r="J331" s="195"/>
      <c r="K331" s="195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172</v>
      </c>
      <c r="AU331" s="205" t="s">
        <v>92</v>
      </c>
      <c r="AV331" s="13" t="s">
        <v>92</v>
      </c>
      <c r="AW331" s="13" t="s">
        <v>42</v>
      </c>
      <c r="AX331" s="13" t="s">
        <v>82</v>
      </c>
      <c r="AY331" s="205" t="s">
        <v>160</v>
      </c>
    </row>
    <row r="332" spans="1:65" s="13" customFormat="1" ht="11.25">
      <c r="B332" s="194"/>
      <c r="C332" s="195"/>
      <c r="D332" s="196" t="s">
        <v>172</v>
      </c>
      <c r="E332" s="197" t="s">
        <v>44</v>
      </c>
      <c r="F332" s="198" t="s">
        <v>575</v>
      </c>
      <c r="G332" s="195"/>
      <c r="H332" s="199">
        <v>10</v>
      </c>
      <c r="I332" s="200"/>
      <c r="J332" s="195"/>
      <c r="K332" s="195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172</v>
      </c>
      <c r="AU332" s="205" t="s">
        <v>92</v>
      </c>
      <c r="AV332" s="13" t="s">
        <v>92</v>
      </c>
      <c r="AW332" s="13" t="s">
        <v>42</v>
      </c>
      <c r="AX332" s="13" t="s">
        <v>82</v>
      </c>
      <c r="AY332" s="205" t="s">
        <v>160</v>
      </c>
    </row>
    <row r="333" spans="1:65" s="14" customFormat="1" ht="11.25">
      <c r="B333" s="206"/>
      <c r="C333" s="207"/>
      <c r="D333" s="196" t="s">
        <v>172</v>
      </c>
      <c r="E333" s="208" t="s">
        <v>44</v>
      </c>
      <c r="F333" s="209" t="s">
        <v>187</v>
      </c>
      <c r="G333" s="207"/>
      <c r="H333" s="210">
        <v>18</v>
      </c>
      <c r="I333" s="211"/>
      <c r="J333" s="207"/>
      <c r="K333" s="207"/>
      <c r="L333" s="212"/>
      <c r="M333" s="213"/>
      <c r="N333" s="214"/>
      <c r="O333" s="214"/>
      <c r="P333" s="214"/>
      <c r="Q333" s="214"/>
      <c r="R333" s="214"/>
      <c r="S333" s="214"/>
      <c r="T333" s="215"/>
      <c r="AT333" s="216" t="s">
        <v>172</v>
      </c>
      <c r="AU333" s="216" t="s">
        <v>92</v>
      </c>
      <c r="AV333" s="14" t="s">
        <v>168</v>
      </c>
      <c r="AW333" s="14" t="s">
        <v>42</v>
      </c>
      <c r="AX333" s="14" t="s">
        <v>90</v>
      </c>
      <c r="AY333" s="216" t="s">
        <v>160</v>
      </c>
    </row>
    <row r="334" spans="1:65" s="2" customFormat="1" ht="24.2" customHeight="1">
      <c r="A334" s="37"/>
      <c r="B334" s="38"/>
      <c r="C334" s="176" t="s">
        <v>576</v>
      </c>
      <c r="D334" s="176" t="s">
        <v>163</v>
      </c>
      <c r="E334" s="177" t="s">
        <v>577</v>
      </c>
      <c r="F334" s="178" t="s">
        <v>578</v>
      </c>
      <c r="G334" s="179" t="s">
        <v>190</v>
      </c>
      <c r="H334" s="180">
        <v>4</v>
      </c>
      <c r="I334" s="181"/>
      <c r="J334" s="182">
        <f>ROUND(I334*H334,2)</f>
        <v>0</v>
      </c>
      <c r="K334" s="178" t="s">
        <v>167</v>
      </c>
      <c r="L334" s="42"/>
      <c r="M334" s="183" t="s">
        <v>44</v>
      </c>
      <c r="N334" s="184" t="s">
        <v>53</v>
      </c>
      <c r="O334" s="67"/>
      <c r="P334" s="185">
        <f>O334*H334</f>
        <v>0</v>
      </c>
      <c r="Q334" s="185">
        <v>1.7000000000000001E-4</v>
      </c>
      <c r="R334" s="185">
        <f>Q334*H334</f>
        <v>6.8000000000000005E-4</v>
      </c>
      <c r="S334" s="185">
        <v>0</v>
      </c>
      <c r="T334" s="186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7" t="s">
        <v>277</v>
      </c>
      <c r="AT334" s="187" t="s">
        <v>163</v>
      </c>
      <c r="AU334" s="187" t="s">
        <v>92</v>
      </c>
      <c r="AY334" s="19" t="s">
        <v>160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9" t="s">
        <v>90</v>
      </c>
      <c r="BK334" s="188">
        <f>ROUND(I334*H334,2)</f>
        <v>0</v>
      </c>
      <c r="BL334" s="19" t="s">
        <v>277</v>
      </c>
      <c r="BM334" s="187" t="s">
        <v>579</v>
      </c>
    </row>
    <row r="335" spans="1:65" s="2" customFormat="1" ht="11.25">
      <c r="A335" s="37"/>
      <c r="B335" s="38"/>
      <c r="C335" s="39"/>
      <c r="D335" s="189" t="s">
        <v>170</v>
      </c>
      <c r="E335" s="39"/>
      <c r="F335" s="190" t="s">
        <v>580</v>
      </c>
      <c r="G335" s="39"/>
      <c r="H335" s="39"/>
      <c r="I335" s="191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9" t="s">
        <v>170</v>
      </c>
      <c r="AU335" s="19" t="s">
        <v>92</v>
      </c>
    </row>
    <row r="336" spans="1:65" s="13" customFormat="1" ht="11.25">
      <c r="B336" s="194"/>
      <c r="C336" s="195"/>
      <c r="D336" s="196" t="s">
        <v>172</v>
      </c>
      <c r="E336" s="197" t="s">
        <v>44</v>
      </c>
      <c r="F336" s="198" t="s">
        <v>581</v>
      </c>
      <c r="G336" s="195"/>
      <c r="H336" s="199">
        <v>4</v>
      </c>
      <c r="I336" s="200"/>
      <c r="J336" s="195"/>
      <c r="K336" s="195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172</v>
      </c>
      <c r="AU336" s="205" t="s">
        <v>92</v>
      </c>
      <c r="AV336" s="13" t="s">
        <v>92</v>
      </c>
      <c r="AW336" s="13" t="s">
        <v>42</v>
      </c>
      <c r="AX336" s="13" t="s">
        <v>82</v>
      </c>
      <c r="AY336" s="205" t="s">
        <v>160</v>
      </c>
    </row>
    <row r="337" spans="1:65" s="14" customFormat="1" ht="11.25">
      <c r="B337" s="206"/>
      <c r="C337" s="207"/>
      <c r="D337" s="196" t="s">
        <v>172</v>
      </c>
      <c r="E337" s="208" t="s">
        <v>44</v>
      </c>
      <c r="F337" s="209" t="s">
        <v>187</v>
      </c>
      <c r="G337" s="207"/>
      <c r="H337" s="210">
        <v>4</v>
      </c>
      <c r="I337" s="211"/>
      <c r="J337" s="207"/>
      <c r="K337" s="207"/>
      <c r="L337" s="212"/>
      <c r="M337" s="213"/>
      <c r="N337" s="214"/>
      <c r="O337" s="214"/>
      <c r="P337" s="214"/>
      <c r="Q337" s="214"/>
      <c r="R337" s="214"/>
      <c r="S337" s="214"/>
      <c r="T337" s="215"/>
      <c r="AT337" s="216" t="s">
        <v>172</v>
      </c>
      <c r="AU337" s="216" t="s">
        <v>92</v>
      </c>
      <c r="AV337" s="14" t="s">
        <v>168</v>
      </c>
      <c r="AW337" s="14" t="s">
        <v>42</v>
      </c>
      <c r="AX337" s="14" t="s">
        <v>90</v>
      </c>
      <c r="AY337" s="216" t="s">
        <v>160</v>
      </c>
    </row>
    <row r="338" spans="1:65" s="12" customFormat="1" ht="22.9" customHeight="1">
      <c r="B338" s="160"/>
      <c r="C338" s="161"/>
      <c r="D338" s="162" t="s">
        <v>81</v>
      </c>
      <c r="E338" s="174" t="s">
        <v>582</v>
      </c>
      <c r="F338" s="174" t="s">
        <v>583</v>
      </c>
      <c r="G338" s="161"/>
      <c r="H338" s="161"/>
      <c r="I338" s="164"/>
      <c r="J338" s="175">
        <f>BK338</f>
        <v>0</v>
      </c>
      <c r="K338" s="161"/>
      <c r="L338" s="166"/>
      <c r="M338" s="167"/>
      <c r="N338" s="168"/>
      <c r="O338" s="168"/>
      <c r="P338" s="169">
        <f>SUM(P339:P345)</f>
        <v>0</v>
      </c>
      <c r="Q338" s="168"/>
      <c r="R338" s="169">
        <f>SUM(R339:R345)</f>
        <v>0</v>
      </c>
      <c r="S338" s="168"/>
      <c r="T338" s="170">
        <f>SUM(T339:T345)</f>
        <v>0</v>
      </c>
      <c r="AR338" s="171" t="s">
        <v>90</v>
      </c>
      <c r="AT338" s="172" t="s">
        <v>81</v>
      </c>
      <c r="AU338" s="172" t="s">
        <v>90</v>
      </c>
      <c r="AY338" s="171" t="s">
        <v>160</v>
      </c>
      <c r="BK338" s="173">
        <f>SUM(BK339:BK345)</f>
        <v>0</v>
      </c>
    </row>
    <row r="339" spans="1:65" s="2" customFormat="1" ht="24.2" customHeight="1">
      <c r="A339" s="37"/>
      <c r="B339" s="38"/>
      <c r="C339" s="176" t="s">
        <v>584</v>
      </c>
      <c r="D339" s="176" t="s">
        <v>163</v>
      </c>
      <c r="E339" s="177" t="s">
        <v>585</v>
      </c>
      <c r="F339" s="178" t="s">
        <v>586</v>
      </c>
      <c r="G339" s="179" t="s">
        <v>181</v>
      </c>
      <c r="H339" s="180">
        <v>16.788</v>
      </c>
      <c r="I339" s="181"/>
      <c r="J339" s="182">
        <f>ROUND(I339*H339,2)</f>
        <v>0</v>
      </c>
      <c r="K339" s="178" t="s">
        <v>167</v>
      </c>
      <c r="L339" s="42"/>
      <c r="M339" s="183" t="s">
        <v>44</v>
      </c>
      <c r="N339" s="184" t="s">
        <v>53</v>
      </c>
      <c r="O339" s="67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7" t="s">
        <v>168</v>
      </c>
      <c r="AT339" s="187" t="s">
        <v>163</v>
      </c>
      <c r="AU339" s="187" t="s">
        <v>92</v>
      </c>
      <c r="AY339" s="19" t="s">
        <v>160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9" t="s">
        <v>90</v>
      </c>
      <c r="BK339" s="188">
        <f>ROUND(I339*H339,2)</f>
        <v>0</v>
      </c>
      <c r="BL339" s="19" t="s">
        <v>168</v>
      </c>
      <c r="BM339" s="187" t="s">
        <v>587</v>
      </c>
    </row>
    <row r="340" spans="1:65" s="2" customFormat="1" ht="11.25">
      <c r="A340" s="37"/>
      <c r="B340" s="38"/>
      <c r="C340" s="39"/>
      <c r="D340" s="189" t="s">
        <v>170</v>
      </c>
      <c r="E340" s="39"/>
      <c r="F340" s="190" t="s">
        <v>588</v>
      </c>
      <c r="G340" s="39"/>
      <c r="H340" s="39"/>
      <c r="I340" s="191"/>
      <c r="J340" s="39"/>
      <c r="K340" s="39"/>
      <c r="L340" s="42"/>
      <c r="M340" s="192"/>
      <c r="N340" s="193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9" t="s">
        <v>170</v>
      </c>
      <c r="AU340" s="19" t="s">
        <v>92</v>
      </c>
    </row>
    <row r="341" spans="1:65" s="2" customFormat="1" ht="33" customHeight="1">
      <c r="A341" s="37"/>
      <c r="B341" s="38"/>
      <c r="C341" s="176" t="s">
        <v>589</v>
      </c>
      <c r="D341" s="176" t="s">
        <v>163</v>
      </c>
      <c r="E341" s="177" t="s">
        <v>590</v>
      </c>
      <c r="F341" s="178" t="s">
        <v>591</v>
      </c>
      <c r="G341" s="179" t="s">
        <v>181</v>
      </c>
      <c r="H341" s="180">
        <v>335.76</v>
      </c>
      <c r="I341" s="181"/>
      <c r="J341" s="182">
        <f>ROUND(I341*H341,2)</f>
        <v>0</v>
      </c>
      <c r="K341" s="178" t="s">
        <v>167</v>
      </c>
      <c r="L341" s="42"/>
      <c r="M341" s="183" t="s">
        <v>44</v>
      </c>
      <c r="N341" s="184" t="s">
        <v>53</v>
      </c>
      <c r="O341" s="67"/>
      <c r="P341" s="185">
        <f>O341*H341</f>
        <v>0</v>
      </c>
      <c r="Q341" s="185">
        <v>0</v>
      </c>
      <c r="R341" s="185">
        <f>Q341*H341</f>
        <v>0</v>
      </c>
      <c r="S341" s="185">
        <v>0</v>
      </c>
      <c r="T341" s="186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7" t="s">
        <v>168</v>
      </c>
      <c r="AT341" s="187" t="s">
        <v>163</v>
      </c>
      <c r="AU341" s="187" t="s">
        <v>92</v>
      </c>
      <c r="AY341" s="19" t="s">
        <v>160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9" t="s">
        <v>90</v>
      </c>
      <c r="BK341" s="188">
        <f>ROUND(I341*H341,2)</f>
        <v>0</v>
      </c>
      <c r="BL341" s="19" t="s">
        <v>168</v>
      </c>
      <c r="BM341" s="187" t="s">
        <v>592</v>
      </c>
    </row>
    <row r="342" spans="1:65" s="2" customFormat="1" ht="11.25">
      <c r="A342" s="37"/>
      <c r="B342" s="38"/>
      <c r="C342" s="39"/>
      <c r="D342" s="189" t="s">
        <v>170</v>
      </c>
      <c r="E342" s="39"/>
      <c r="F342" s="190" t="s">
        <v>593</v>
      </c>
      <c r="G342" s="39"/>
      <c r="H342" s="39"/>
      <c r="I342" s="191"/>
      <c r="J342" s="39"/>
      <c r="K342" s="39"/>
      <c r="L342" s="42"/>
      <c r="M342" s="192"/>
      <c r="N342" s="193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9" t="s">
        <v>170</v>
      </c>
      <c r="AU342" s="19" t="s">
        <v>92</v>
      </c>
    </row>
    <row r="343" spans="1:65" s="13" customFormat="1" ht="11.25">
      <c r="B343" s="194"/>
      <c r="C343" s="195"/>
      <c r="D343" s="196" t="s">
        <v>172</v>
      </c>
      <c r="E343" s="195"/>
      <c r="F343" s="198" t="s">
        <v>594</v>
      </c>
      <c r="G343" s="195"/>
      <c r="H343" s="199">
        <v>335.76</v>
      </c>
      <c r="I343" s="200"/>
      <c r="J343" s="195"/>
      <c r="K343" s="195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172</v>
      </c>
      <c r="AU343" s="205" t="s">
        <v>92</v>
      </c>
      <c r="AV343" s="13" t="s">
        <v>92</v>
      </c>
      <c r="AW343" s="13" t="s">
        <v>4</v>
      </c>
      <c r="AX343" s="13" t="s">
        <v>90</v>
      </c>
      <c r="AY343" s="205" t="s">
        <v>160</v>
      </c>
    </row>
    <row r="344" spans="1:65" s="2" customFormat="1" ht="44.25" customHeight="1">
      <c r="A344" s="37"/>
      <c r="B344" s="38"/>
      <c r="C344" s="176" t="s">
        <v>595</v>
      </c>
      <c r="D344" s="176" t="s">
        <v>163</v>
      </c>
      <c r="E344" s="177" t="s">
        <v>596</v>
      </c>
      <c r="F344" s="178" t="s">
        <v>597</v>
      </c>
      <c r="G344" s="179" t="s">
        <v>181</v>
      </c>
      <c r="H344" s="180">
        <v>16.788</v>
      </c>
      <c r="I344" s="181"/>
      <c r="J344" s="182">
        <f>ROUND(I344*H344,2)</f>
        <v>0</v>
      </c>
      <c r="K344" s="178" t="s">
        <v>167</v>
      </c>
      <c r="L344" s="42"/>
      <c r="M344" s="183" t="s">
        <v>44</v>
      </c>
      <c r="N344" s="184" t="s">
        <v>53</v>
      </c>
      <c r="O344" s="67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7" t="s">
        <v>168</v>
      </c>
      <c r="AT344" s="187" t="s">
        <v>163</v>
      </c>
      <c r="AU344" s="187" t="s">
        <v>92</v>
      </c>
      <c r="AY344" s="19" t="s">
        <v>160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9" t="s">
        <v>90</v>
      </c>
      <c r="BK344" s="188">
        <f>ROUND(I344*H344,2)</f>
        <v>0</v>
      </c>
      <c r="BL344" s="19" t="s">
        <v>168</v>
      </c>
      <c r="BM344" s="187" t="s">
        <v>598</v>
      </c>
    </row>
    <row r="345" spans="1:65" s="2" customFormat="1" ht="11.25">
      <c r="A345" s="37"/>
      <c r="B345" s="38"/>
      <c r="C345" s="39"/>
      <c r="D345" s="189" t="s">
        <v>170</v>
      </c>
      <c r="E345" s="39"/>
      <c r="F345" s="190" t="s">
        <v>599</v>
      </c>
      <c r="G345" s="39"/>
      <c r="H345" s="39"/>
      <c r="I345" s="191"/>
      <c r="J345" s="39"/>
      <c r="K345" s="39"/>
      <c r="L345" s="42"/>
      <c r="M345" s="192"/>
      <c r="N345" s="193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9" t="s">
        <v>170</v>
      </c>
      <c r="AU345" s="19" t="s">
        <v>92</v>
      </c>
    </row>
    <row r="346" spans="1:65" s="12" customFormat="1" ht="22.9" customHeight="1">
      <c r="B346" s="160"/>
      <c r="C346" s="161"/>
      <c r="D346" s="162" t="s">
        <v>81</v>
      </c>
      <c r="E346" s="174" t="s">
        <v>600</v>
      </c>
      <c r="F346" s="174" t="s">
        <v>601</v>
      </c>
      <c r="G346" s="161"/>
      <c r="H346" s="161"/>
      <c r="I346" s="164"/>
      <c r="J346" s="175">
        <f>BK346</f>
        <v>0</v>
      </c>
      <c r="K346" s="161"/>
      <c r="L346" s="166"/>
      <c r="M346" s="167"/>
      <c r="N346" s="168"/>
      <c r="O346" s="168"/>
      <c r="P346" s="169">
        <f>SUM(P347:P348)</f>
        <v>0</v>
      </c>
      <c r="Q346" s="168"/>
      <c r="R346" s="169">
        <f>SUM(R347:R348)</f>
        <v>0</v>
      </c>
      <c r="S346" s="168"/>
      <c r="T346" s="170">
        <f>SUM(T347:T348)</f>
        <v>0</v>
      </c>
      <c r="AR346" s="171" t="s">
        <v>90</v>
      </c>
      <c r="AT346" s="172" t="s">
        <v>81</v>
      </c>
      <c r="AU346" s="172" t="s">
        <v>90</v>
      </c>
      <c r="AY346" s="171" t="s">
        <v>160</v>
      </c>
      <c r="BK346" s="173">
        <f>SUM(BK347:BK348)</f>
        <v>0</v>
      </c>
    </row>
    <row r="347" spans="1:65" s="2" customFormat="1" ht="16.5" customHeight="1">
      <c r="A347" s="37"/>
      <c r="B347" s="38"/>
      <c r="C347" s="176" t="s">
        <v>602</v>
      </c>
      <c r="D347" s="176" t="s">
        <v>163</v>
      </c>
      <c r="E347" s="177" t="s">
        <v>603</v>
      </c>
      <c r="F347" s="178" t="s">
        <v>604</v>
      </c>
      <c r="G347" s="179" t="s">
        <v>181</v>
      </c>
      <c r="H347" s="180">
        <v>64.653000000000006</v>
      </c>
      <c r="I347" s="181"/>
      <c r="J347" s="182">
        <f>ROUND(I347*H347,2)</f>
        <v>0</v>
      </c>
      <c r="K347" s="178" t="s">
        <v>167</v>
      </c>
      <c r="L347" s="42"/>
      <c r="M347" s="183" t="s">
        <v>44</v>
      </c>
      <c r="N347" s="184" t="s">
        <v>53</v>
      </c>
      <c r="O347" s="67"/>
      <c r="P347" s="185">
        <f>O347*H347</f>
        <v>0</v>
      </c>
      <c r="Q347" s="185">
        <v>0</v>
      </c>
      <c r="R347" s="185">
        <f>Q347*H347</f>
        <v>0</v>
      </c>
      <c r="S347" s="185">
        <v>0</v>
      </c>
      <c r="T347" s="186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7" t="s">
        <v>168</v>
      </c>
      <c r="AT347" s="187" t="s">
        <v>163</v>
      </c>
      <c r="AU347" s="187" t="s">
        <v>92</v>
      </c>
      <c r="AY347" s="19" t="s">
        <v>160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9" t="s">
        <v>90</v>
      </c>
      <c r="BK347" s="188">
        <f>ROUND(I347*H347,2)</f>
        <v>0</v>
      </c>
      <c r="BL347" s="19" t="s">
        <v>168</v>
      </c>
      <c r="BM347" s="187" t="s">
        <v>605</v>
      </c>
    </row>
    <row r="348" spans="1:65" s="2" customFormat="1" ht="11.25">
      <c r="A348" s="37"/>
      <c r="B348" s="38"/>
      <c r="C348" s="39"/>
      <c r="D348" s="189" t="s">
        <v>170</v>
      </c>
      <c r="E348" s="39"/>
      <c r="F348" s="190" t="s">
        <v>606</v>
      </c>
      <c r="G348" s="39"/>
      <c r="H348" s="39"/>
      <c r="I348" s="191"/>
      <c r="J348" s="39"/>
      <c r="K348" s="39"/>
      <c r="L348" s="42"/>
      <c r="M348" s="192"/>
      <c r="N348" s="193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9" t="s">
        <v>170</v>
      </c>
      <c r="AU348" s="19" t="s">
        <v>92</v>
      </c>
    </row>
    <row r="349" spans="1:65" s="12" customFormat="1" ht="25.9" customHeight="1">
      <c r="B349" s="160"/>
      <c r="C349" s="161"/>
      <c r="D349" s="162" t="s">
        <v>81</v>
      </c>
      <c r="E349" s="163" t="s">
        <v>607</v>
      </c>
      <c r="F349" s="163" t="s">
        <v>608</v>
      </c>
      <c r="G349" s="161"/>
      <c r="H349" s="161"/>
      <c r="I349" s="164"/>
      <c r="J349" s="165">
        <f>BK349</f>
        <v>0</v>
      </c>
      <c r="K349" s="161"/>
      <c r="L349" s="166"/>
      <c r="M349" s="167"/>
      <c r="N349" s="168"/>
      <c r="O349" s="168"/>
      <c r="P349" s="169">
        <f>P350+P357+P361+P362+P411+P416+P423+P432+P444+P448+P475+P483+P492+P510+P525</f>
        <v>0</v>
      </c>
      <c r="Q349" s="168"/>
      <c r="R349" s="169">
        <f>R350+R357+R361+R362+R411+R416+R423+R432+R444+R448+R475+R483+R492+R510+R525</f>
        <v>3.3070167399999999</v>
      </c>
      <c r="S349" s="168"/>
      <c r="T349" s="170">
        <f>T350+T357+T361+T362+T411+T416+T423+T432+T444+T448+T475+T483+T492+T510+T525</f>
        <v>6.97804102</v>
      </c>
      <c r="AR349" s="171" t="s">
        <v>92</v>
      </c>
      <c r="AT349" s="172" t="s">
        <v>81</v>
      </c>
      <c r="AU349" s="172" t="s">
        <v>82</v>
      </c>
      <c r="AY349" s="171" t="s">
        <v>160</v>
      </c>
      <c r="BK349" s="173">
        <f>BK350+BK357+BK361+BK362+BK411+BK416+BK423+BK432+BK444+BK448+BK475+BK483+BK492+BK510+BK525</f>
        <v>0</v>
      </c>
    </row>
    <row r="350" spans="1:65" s="12" customFormat="1" ht="22.9" customHeight="1">
      <c r="B350" s="160"/>
      <c r="C350" s="161"/>
      <c r="D350" s="162" t="s">
        <v>81</v>
      </c>
      <c r="E350" s="174" t="s">
        <v>609</v>
      </c>
      <c r="F350" s="174" t="s">
        <v>610</v>
      </c>
      <c r="G350" s="161"/>
      <c r="H350" s="161"/>
      <c r="I350" s="164"/>
      <c r="J350" s="175">
        <f>BK350</f>
        <v>0</v>
      </c>
      <c r="K350" s="161"/>
      <c r="L350" s="166"/>
      <c r="M350" s="167"/>
      <c r="N350" s="168"/>
      <c r="O350" s="168"/>
      <c r="P350" s="169">
        <f>SUM(P351:P356)</f>
        <v>0</v>
      </c>
      <c r="Q350" s="168"/>
      <c r="R350" s="169">
        <f>SUM(R351:R356)</f>
        <v>4.3470000000000002E-3</v>
      </c>
      <c r="S350" s="168"/>
      <c r="T350" s="170">
        <f>SUM(T351:T356)</f>
        <v>0</v>
      </c>
      <c r="AR350" s="171" t="s">
        <v>92</v>
      </c>
      <c r="AT350" s="172" t="s">
        <v>81</v>
      </c>
      <c r="AU350" s="172" t="s">
        <v>90</v>
      </c>
      <c r="AY350" s="171" t="s">
        <v>160</v>
      </c>
      <c r="BK350" s="173">
        <f>SUM(BK351:BK356)</f>
        <v>0</v>
      </c>
    </row>
    <row r="351" spans="1:65" s="2" customFormat="1" ht="24.2" customHeight="1">
      <c r="A351" s="37"/>
      <c r="B351" s="38"/>
      <c r="C351" s="176" t="s">
        <v>611</v>
      </c>
      <c r="D351" s="176" t="s">
        <v>163</v>
      </c>
      <c r="E351" s="177" t="s">
        <v>612</v>
      </c>
      <c r="F351" s="178" t="s">
        <v>613</v>
      </c>
      <c r="G351" s="179" t="s">
        <v>166</v>
      </c>
      <c r="H351" s="180">
        <v>0.63</v>
      </c>
      <c r="I351" s="181"/>
      <c r="J351" s="182">
        <f>ROUND(I351*H351,2)</f>
        <v>0</v>
      </c>
      <c r="K351" s="178" t="s">
        <v>167</v>
      </c>
      <c r="L351" s="42"/>
      <c r="M351" s="183" t="s">
        <v>44</v>
      </c>
      <c r="N351" s="184" t="s">
        <v>53</v>
      </c>
      <c r="O351" s="67"/>
      <c r="P351" s="185">
        <f>O351*H351</f>
        <v>0</v>
      </c>
      <c r="Q351" s="185">
        <v>6.0000000000000001E-3</v>
      </c>
      <c r="R351" s="185">
        <f>Q351*H351</f>
        <v>3.7799999999999999E-3</v>
      </c>
      <c r="S351" s="185">
        <v>0</v>
      </c>
      <c r="T351" s="18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7" t="s">
        <v>277</v>
      </c>
      <c r="AT351" s="187" t="s">
        <v>163</v>
      </c>
      <c r="AU351" s="187" t="s">
        <v>92</v>
      </c>
      <c r="AY351" s="19" t="s">
        <v>160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19" t="s">
        <v>90</v>
      </c>
      <c r="BK351" s="188">
        <f>ROUND(I351*H351,2)</f>
        <v>0</v>
      </c>
      <c r="BL351" s="19" t="s">
        <v>277</v>
      </c>
      <c r="BM351" s="187" t="s">
        <v>614</v>
      </c>
    </row>
    <row r="352" spans="1:65" s="2" customFormat="1" ht="11.25">
      <c r="A352" s="37"/>
      <c r="B352" s="38"/>
      <c r="C352" s="39"/>
      <c r="D352" s="189" t="s">
        <v>170</v>
      </c>
      <c r="E352" s="39"/>
      <c r="F352" s="190" t="s">
        <v>615</v>
      </c>
      <c r="G352" s="39"/>
      <c r="H352" s="39"/>
      <c r="I352" s="191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9" t="s">
        <v>170</v>
      </c>
      <c r="AU352" s="19" t="s">
        <v>92</v>
      </c>
    </row>
    <row r="353" spans="1:65" s="13" customFormat="1" ht="11.25">
      <c r="B353" s="194"/>
      <c r="C353" s="195"/>
      <c r="D353" s="196" t="s">
        <v>172</v>
      </c>
      <c r="E353" s="197" t="s">
        <v>44</v>
      </c>
      <c r="F353" s="198" t="s">
        <v>616</v>
      </c>
      <c r="G353" s="195"/>
      <c r="H353" s="199">
        <v>0.63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172</v>
      </c>
      <c r="AU353" s="205" t="s">
        <v>92</v>
      </c>
      <c r="AV353" s="13" t="s">
        <v>92</v>
      </c>
      <c r="AW353" s="13" t="s">
        <v>42</v>
      </c>
      <c r="AX353" s="13" t="s">
        <v>90</v>
      </c>
      <c r="AY353" s="205" t="s">
        <v>160</v>
      </c>
    </row>
    <row r="354" spans="1:65" s="2" customFormat="1" ht="24.2" customHeight="1">
      <c r="A354" s="37"/>
      <c r="B354" s="38"/>
      <c r="C354" s="227" t="s">
        <v>617</v>
      </c>
      <c r="D354" s="227" t="s">
        <v>305</v>
      </c>
      <c r="E354" s="228" t="s">
        <v>618</v>
      </c>
      <c r="F354" s="229" t="s">
        <v>619</v>
      </c>
      <c r="G354" s="230" t="s">
        <v>166</v>
      </c>
      <c r="H354" s="231">
        <v>0.63</v>
      </c>
      <c r="I354" s="232"/>
      <c r="J354" s="233">
        <f>ROUND(I354*H354,2)</f>
        <v>0</v>
      </c>
      <c r="K354" s="229" t="s">
        <v>167</v>
      </c>
      <c r="L354" s="234"/>
      <c r="M354" s="235" t="s">
        <v>44</v>
      </c>
      <c r="N354" s="236" t="s">
        <v>53</v>
      </c>
      <c r="O354" s="67"/>
      <c r="P354" s="185">
        <f>O354*H354</f>
        <v>0</v>
      </c>
      <c r="Q354" s="185">
        <v>8.9999999999999998E-4</v>
      </c>
      <c r="R354" s="185">
        <f>Q354*H354</f>
        <v>5.6700000000000001E-4</v>
      </c>
      <c r="S354" s="185">
        <v>0</v>
      </c>
      <c r="T354" s="186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7" t="s">
        <v>376</v>
      </c>
      <c r="AT354" s="187" t="s">
        <v>305</v>
      </c>
      <c r="AU354" s="187" t="s">
        <v>92</v>
      </c>
      <c r="AY354" s="19" t="s">
        <v>160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19" t="s">
        <v>90</v>
      </c>
      <c r="BK354" s="188">
        <f>ROUND(I354*H354,2)</f>
        <v>0</v>
      </c>
      <c r="BL354" s="19" t="s">
        <v>277</v>
      </c>
      <c r="BM354" s="187" t="s">
        <v>620</v>
      </c>
    </row>
    <row r="355" spans="1:65" s="2" customFormat="1" ht="24.2" customHeight="1">
      <c r="A355" s="37"/>
      <c r="B355" s="38"/>
      <c r="C355" s="176" t="s">
        <v>621</v>
      </c>
      <c r="D355" s="176" t="s">
        <v>163</v>
      </c>
      <c r="E355" s="177" t="s">
        <v>622</v>
      </c>
      <c r="F355" s="178" t="s">
        <v>623</v>
      </c>
      <c r="G355" s="179" t="s">
        <v>181</v>
      </c>
      <c r="H355" s="180">
        <v>4.0000000000000001E-3</v>
      </c>
      <c r="I355" s="181"/>
      <c r="J355" s="182">
        <f>ROUND(I355*H355,2)</f>
        <v>0</v>
      </c>
      <c r="K355" s="178" t="s">
        <v>167</v>
      </c>
      <c r="L355" s="42"/>
      <c r="M355" s="183" t="s">
        <v>44</v>
      </c>
      <c r="N355" s="184" t="s">
        <v>53</v>
      </c>
      <c r="O355" s="67"/>
      <c r="P355" s="185">
        <f>O355*H355</f>
        <v>0</v>
      </c>
      <c r="Q355" s="185">
        <v>0</v>
      </c>
      <c r="R355" s="185">
        <f>Q355*H355</f>
        <v>0</v>
      </c>
      <c r="S355" s="185">
        <v>0</v>
      </c>
      <c r="T355" s="186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7" t="s">
        <v>277</v>
      </c>
      <c r="AT355" s="187" t="s">
        <v>163</v>
      </c>
      <c r="AU355" s="187" t="s">
        <v>92</v>
      </c>
      <c r="AY355" s="19" t="s">
        <v>160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19" t="s">
        <v>90</v>
      </c>
      <c r="BK355" s="188">
        <f>ROUND(I355*H355,2)</f>
        <v>0</v>
      </c>
      <c r="BL355" s="19" t="s">
        <v>277</v>
      </c>
      <c r="BM355" s="187" t="s">
        <v>624</v>
      </c>
    </row>
    <row r="356" spans="1:65" s="2" customFormat="1" ht="11.25">
      <c r="A356" s="37"/>
      <c r="B356" s="38"/>
      <c r="C356" s="39"/>
      <c r="D356" s="189" t="s">
        <v>170</v>
      </c>
      <c r="E356" s="39"/>
      <c r="F356" s="190" t="s">
        <v>625</v>
      </c>
      <c r="G356" s="39"/>
      <c r="H356" s="39"/>
      <c r="I356" s="191"/>
      <c r="J356" s="39"/>
      <c r="K356" s="39"/>
      <c r="L356" s="42"/>
      <c r="M356" s="192"/>
      <c r="N356" s="193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9" t="s">
        <v>170</v>
      </c>
      <c r="AU356" s="19" t="s">
        <v>92</v>
      </c>
    </row>
    <row r="357" spans="1:65" s="12" customFormat="1" ht="22.9" customHeight="1">
      <c r="B357" s="160"/>
      <c r="C357" s="161"/>
      <c r="D357" s="162" t="s">
        <v>81</v>
      </c>
      <c r="E357" s="174" t="s">
        <v>626</v>
      </c>
      <c r="F357" s="174" t="s">
        <v>627</v>
      </c>
      <c r="G357" s="161"/>
      <c r="H357" s="161"/>
      <c r="I357" s="164"/>
      <c r="J357" s="175">
        <f>BK357</f>
        <v>0</v>
      </c>
      <c r="K357" s="161"/>
      <c r="L357" s="166"/>
      <c r="M357" s="167"/>
      <c r="N357" s="168"/>
      <c r="O357" s="168"/>
      <c r="P357" s="169">
        <f>SUM(P358:P360)</f>
        <v>0</v>
      </c>
      <c r="Q357" s="168"/>
      <c r="R357" s="169">
        <f>SUM(R358:R360)</f>
        <v>0</v>
      </c>
      <c r="S357" s="168"/>
      <c r="T357" s="170">
        <f>SUM(T358:T360)</f>
        <v>3.5700000000000003E-2</v>
      </c>
      <c r="AR357" s="171" t="s">
        <v>92</v>
      </c>
      <c r="AT357" s="172" t="s">
        <v>81</v>
      </c>
      <c r="AU357" s="172" t="s">
        <v>90</v>
      </c>
      <c r="AY357" s="171" t="s">
        <v>160</v>
      </c>
      <c r="BK357" s="173">
        <f>SUM(BK358:BK360)</f>
        <v>0</v>
      </c>
    </row>
    <row r="358" spans="1:65" s="2" customFormat="1" ht="16.5" customHeight="1">
      <c r="A358" s="37"/>
      <c r="B358" s="38"/>
      <c r="C358" s="176" t="s">
        <v>628</v>
      </c>
      <c r="D358" s="176" t="s">
        <v>163</v>
      </c>
      <c r="E358" s="177" t="s">
        <v>629</v>
      </c>
      <c r="F358" s="178" t="s">
        <v>630</v>
      </c>
      <c r="G358" s="179" t="s">
        <v>166</v>
      </c>
      <c r="H358" s="180">
        <v>1.5</v>
      </c>
      <c r="I358" s="181"/>
      <c r="J358" s="182">
        <f>ROUND(I358*H358,2)</f>
        <v>0</v>
      </c>
      <c r="K358" s="178" t="s">
        <v>167</v>
      </c>
      <c r="L358" s="42"/>
      <c r="M358" s="183" t="s">
        <v>44</v>
      </c>
      <c r="N358" s="184" t="s">
        <v>53</v>
      </c>
      <c r="O358" s="67"/>
      <c r="P358" s="185">
        <f>O358*H358</f>
        <v>0</v>
      </c>
      <c r="Q358" s="185">
        <v>0</v>
      </c>
      <c r="R358" s="185">
        <f>Q358*H358</f>
        <v>0</v>
      </c>
      <c r="S358" s="185">
        <v>2.3800000000000002E-2</v>
      </c>
      <c r="T358" s="186">
        <f>S358*H358</f>
        <v>3.5700000000000003E-2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7" t="s">
        <v>277</v>
      </c>
      <c r="AT358" s="187" t="s">
        <v>163</v>
      </c>
      <c r="AU358" s="187" t="s">
        <v>92</v>
      </c>
      <c r="AY358" s="19" t="s">
        <v>160</v>
      </c>
      <c r="BE358" s="188">
        <f>IF(N358="základní",J358,0)</f>
        <v>0</v>
      </c>
      <c r="BF358" s="188">
        <f>IF(N358="snížená",J358,0)</f>
        <v>0</v>
      </c>
      <c r="BG358" s="188">
        <f>IF(N358="zákl. přenesená",J358,0)</f>
        <v>0</v>
      </c>
      <c r="BH358" s="188">
        <f>IF(N358="sníž. přenesená",J358,0)</f>
        <v>0</v>
      </c>
      <c r="BI358" s="188">
        <f>IF(N358="nulová",J358,0)</f>
        <v>0</v>
      </c>
      <c r="BJ358" s="19" t="s">
        <v>90</v>
      </c>
      <c r="BK358" s="188">
        <f>ROUND(I358*H358,2)</f>
        <v>0</v>
      </c>
      <c r="BL358" s="19" t="s">
        <v>277</v>
      </c>
      <c r="BM358" s="187" t="s">
        <v>631</v>
      </c>
    </row>
    <row r="359" spans="1:65" s="2" customFormat="1" ht="11.25">
      <c r="A359" s="37"/>
      <c r="B359" s="38"/>
      <c r="C359" s="39"/>
      <c r="D359" s="189" t="s">
        <v>170</v>
      </c>
      <c r="E359" s="39"/>
      <c r="F359" s="190" t="s">
        <v>632</v>
      </c>
      <c r="G359" s="39"/>
      <c r="H359" s="39"/>
      <c r="I359" s="191"/>
      <c r="J359" s="39"/>
      <c r="K359" s="39"/>
      <c r="L359" s="42"/>
      <c r="M359" s="192"/>
      <c r="N359" s="193"/>
      <c r="O359" s="67"/>
      <c r="P359" s="67"/>
      <c r="Q359" s="67"/>
      <c r="R359" s="67"/>
      <c r="S359" s="67"/>
      <c r="T359" s="68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9" t="s">
        <v>170</v>
      </c>
      <c r="AU359" s="19" t="s">
        <v>92</v>
      </c>
    </row>
    <row r="360" spans="1:65" s="2" customFormat="1" ht="16.5" customHeight="1">
      <c r="A360" s="37"/>
      <c r="B360" s="38"/>
      <c r="C360" s="176" t="s">
        <v>633</v>
      </c>
      <c r="D360" s="176" t="s">
        <v>163</v>
      </c>
      <c r="E360" s="177" t="s">
        <v>634</v>
      </c>
      <c r="F360" s="178" t="s">
        <v>635</v>
      </c>
      <c r="G360" s="179" t="s">
        <v>190</v>
      </c>
      <c r="H360" s="180">
        <v>1</v>
      </c>
      <c r="I360" s="181"/>
      <c r="J360" s="182">
        <f>ROUND(I360*H360,2)</f>
        <v>0</v>
      </c>
      <c r="K360" s="178" t="s">
        <v>44</v>
      </c>
      <c r="L360" s="42"/>
      <c r="M360" s="183" t="s">
        <v>44</v>
      </c>
      <c r="N360" s="184" t="s">
        <v>53</v>
      </c>
      <c r="O360" s="67"/>
      <c r="P360" s="185">
        <f>O360*H360</f>
        <v>0</v>
      </c>
      <c r="Q360" s="185">
        <v>0</v>
      </c>
      <c r="R360" s="185">
        <f>Q360*H360</f>
        <v>0</v>
      </c>
      <c r="S360" s="185">
        <v>0</v>
      </c>
      <c r="T360" s="186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7" t="s">
        <v>277</v>
      </c>
      <c r="AT360" s="187" t="s">
        <v>163</v>
      </c>
      <c r="AU360" s="187" t="s">
        <v>92</v>
      </c>
      <c r="AY360" s="19" t="s">
        <v>160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19" t="s">
        <v>90</v>
      </c>
      <c r="BK360" s="188">
        <f>ROUND(I360*H360,2)</f>
        <v>0</v>
      </c>
      <c r="BL360" s="19" t="s">
        <v>277</v>
      </c>
      <c r="BM360" s="187" t="s">
        <v>636</v>
      </c>
    </row>
    <row r="361" spans="1:65" s="12" customFormat="1" ht="22.9" customHeight="1">
      <c r="B361" s="160"/>
      <c r="C361" s="161"/>
      <c r="D361" s="162" t="s">
        <v>81</v>
      </c>
      <c r="E361" s="174" t="s">
        <v>637</v>
      </c>
      <c r="F361" s="174" t="s">
        <v>638</v>
      </c>
      <c r="G361" s="161"/>
      <c r="H361" s="161"/>
      <c r="I361" s="164"/>
      <c r="J361" s="175">
        <f>BK361</f>
        <v>0</v>
      </c>
      <c r="K361" s="161"/>
      <c r="L361" s="166"/>
      <c r="M361" s="167"/>
      <c r="N361" s="168"/>
      <c r="O361" s="168"/>
      <c r="P361" s="169">
        <v>0</v>
      </c>
      <c r="Q361" s="168"/>
      <c r="R361" s="169">
        <v>0</v>
      </c>
      <c r="S361" s="168"/>
      <c r="T361" s="170">
        <v>0</v>
      </c>
      <c r="AR361" s="171" t="s">
        <v>92</v>
      </c>
      <c r="AT361" s="172" t="s">
        <v>81</v>
      </c>
      <c r="AU361" s="172" t="s">
        <v>90</v>
      </c>
      <c r="AY361" s="171" t="s">
        <v>160</v>
      </c>
      <c r="BK361" s="173">
        <v>0</v>
      </c>
    </row>
    <row r="362" spans="1:65" s="12" customFormat="1" ht="22.9" customHeight="1">
      <c r="B362" s="160"/>
      <c r="C362" s="161"/>
      <c r="D362" s="162" t="s">
        <v>81</v>
      </c>
      <c r="E362" s="174" t="s">
        <v>639</v>
      </c>
      <c r="F362" s="174" t="s">
        <v>640</v>
      </c>
      <c r="G362" s="161"/>
      <c r="H362" s="161"/>
      <c r="I362" s="164"/>
      <c r="J362" s="175">
        <f>BK362</f>
        <v>0</v>
      </c>
      <c r="K362" s="161"/>
      <c r="L362" s="166"/>
      <c r="M362" s="167"/>
      <c r="N362" s="168"/>
      <c r="O362" s="168"/>
      <c r="P362" s="169">
        <f>SUM(P363:P410)</f>
        <v>0</v>
      </c>
      <c r="Q362" s="168"/>
      <c r="R362" s="169">
        <f>SUM(R363:R410)</f>
        <v>1.5434553000000002</v>
      </c>
      <c r="S362" s="168"/>
      <c r="T362" s="170">
        <f>SUM(T363:T410)</f>
        <v>3.1044403200000001</v>
      </c>
      <c r="AR362" s="171" t="s">
        <v>92</v>
      </c>
      <c r="AT362" s="172" t="s">
        <v>81</v>
      </c>
      <c r="AU362" s="172" t="s">
        <v>90</v>
      </c>
      <c r="AY362" s="171" t="s">
        <v>160</v>
      </c>
      <c r="BK362" s="173">
        <f>SUM(BK363:BK410)</f>
        <v>0</v>
      </c>
    </row>
    <row r="363" spans="1:65" s="2" customFormat="1" ht="24.2" customHeight="1">
      <c r="A363" s="37"/>
      <c r="B363" s="38"/>
      <c r="C363" s="176" t="s">
        <v>641</v>
      </c>
      <c r="D363" s="176" t="s">
        <v>163</v>
      </c>
      <c r="E363" s="177" t="s">
        <v>642</v>
      </c>
      <c r="F363" s="178" t="s">
        <v>643</v>
      </c>
      <c r="G363" s="179" t="s">
        <v>166</v>
      </c>
      <c r="H363" s="180">
        <v>26.963999999999999</v>
      </c>
      <c r="I363" s="181"/>
      <c r="J363" s="182">
        <f>ROUND(I363*H363,2)</f>
        <v>0</v>
      </c>
      <c r="K363" s="178" t="s">
        <v>167</v>
      </c>
      <c r="L363" s="42"/>
      <c r="M363" s="183" t="s">
        <v>44</v>
      </c>
      <c r="N363" s="184" t="s">
        <v>53</v>
      </c>
      <c r="O363" s="67"/>
      <c r="P363" s="185">
        <f>O363*H363</f>
        <v>0</v>
      </c>
      <c r="Q363" s="185">
        <v>0</v>
      </c>
      <c r="R363" s="185">
        <f>Q363*H363</f>
        <v>0</v>
      </c>
      <c r="S363" s="185">
        <v>5.638E-2</v>
      </c>
      <c r="T363" s="186">
        <f>S363*H363</f>
        <v>1.5202303199999998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7" t="s">
        <v>277</v>
      </c>
      <c r="AT363" s="187" t="s">
        <v>163</v>
      </c>
      <c r="AU363" s="187" t="s">
        <v>92</v>
      </c>
      <c r="AY363" s="19" t="s">
        <v>160</v>
      </c>
      <c r="BE363" s="188">
        <f>IF(N363="základní",J363,0)</f>
        <v>0</v>
      </c>
      <c r="BF363" s="188">
        <f>IF(N363="snížená",J363,0)</f>
        <v>0</v>
      </c>
      <c r="BG363" s="188">
        <f>IF(N363="zákl. přenesená",J363,0)</f>
        <v>0</v>
      </c>
      <c r="BH363" s="188">
        <f>IF(N363="sníž. přenesená",J363,0)</f>
        <v>0</v>
      </c>
      <c r="BI363" s="188">
        <f>IF(N363="nulová",J363,0)</f>
        <v>0</v>
      </c>
      <c r="BJ363" s="19" t="s">
        <v>90</v>
      </c>
      <c r="BK363" s="188">
        <f>ROUND(I363*H363,2)</f>
        <v>0</v>
      </c>
      <c r="BL363" s="19" t="s">
        <v>277</v>
      </c>
      <c r="BM363" s="187" t="s">
        <v>644</v>
      </c>
    </row>
    <row r="364" spans="1:65" s="2" customFormat="1" ht="11.25">
      <c r="A364" s="37"/>
      <c r="B364" s="38"/>
      <c r="C364" s="39"/>
      <c r="D364" s="189" t="s">
        <v>170</v>
      </c>
      <c r="E364" s="39"/>
      <c r="F364" s="190" t="s">
        <v>645</v>
      </c>
      <c r="G364" s="39"/>
      <c r="H364" s="39"/>
      <c r="I364" s="191"/>
      <c r="J364" s="39"/>
      <c r="K364" s="39"/>
      <c r="L364" s="42"/>
      <c r="M364" s="192"/>
      <c r="N364" s="193"/>
      <c r="O364" s="67"/>
      <c r="P364" s="67"/>
      <c r="Q364" s="67"/>
      <c r="R364" s="67"/>
      <c r="S364" s="67"/>
      <c r="T364" s="68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9" t="s">
        <v>170</v>
      </c>
      <c r="AU364" s="19" t="s">
        <v>92</v>
      </c>
    </row>
    <row r="365" spans="1:65" s="15" customFormat="1" ht="11.25">
      <c r="B365" s="217"/>
      <c r="C365" s="218"/>
      <c r="D365" s="196" t="s">
        <v>172</v>
      </c>
      <c r="E365" s="219" t="s">
        <v>44</v>
      </c>
      <c r="F365" s="220" t="s">
        <v>454</v>
      </c>
      <c r="G365" s="218"/>
      <c r="H365" s="219" t="s">
        <v>44</v>
      </c>
      <c r="I365" s="221"/>
      <c r="J365" s="218"/>
      <c r="K365" s="218"/>
      <c r="L365" s="222"/>
      <c r="M365" s="223"/>
      <c r="N365" s="224"/>
      <c r="O365" s="224"/>
      <c r="P365" s="224"/>
      <c r="Q365" s="224"/>
      <c r="R365" s="224"/>
      <c r="S365" s="224"/>
      <c r="T365" s="225"/>
      <c r="AT365" s="226" t="s">
        <v>172</v>
      </c>
      <c r="AU365" s="226" t="s">
        <v>92</v>
      </c>
      <c r="AV365" s="15" t="s">
        <v>90</v>
      </c>
      <c r="AW365" s="15" t="s">
        <v>42</v>
      </c>
      <c r="AX365" s="15" t="s">
        <v>82</v>
      </c>
      <c r="AY365" s="226" t="s">
        <v>160</v>
      </c>
    </row>
    <row r="366" spans="1:65" s="13" customFormat="1" ht="11.25">
      <c r="B366" s="194"/>
      <c r="C366" s="195"/>
      <c r="D366" s="196" t="s">
        <v>172</v>
      </c>
      <c r="E366" s="197" t="s">
        <v>44</v>
      </c>
      <c r="F366" s="198" t="s">
        <v>646</v>
      </c>
      <c r="G366" s="195"/>
      <c r="H366" s="199">
        <v>17.974</v>
      </c>
      <c r="I366" s="200"/>
      <c r="J366" s="195"/>
      <c r="K366" s="195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172</v>
      </c>
      <c r="AU366" s="205" t="s">
        <v>92</v>
      </c>
      <c r="AV366" s="13" t="s">
        <v>92</v>
      </c>
      <c r="AW366" s="13" t="s">
        <v>42</v>
      </c>
      <c r="AX366" s="13" t="s">
        <v>82</v>
      </c>
      <c r="AY366" s="205" t="s">
        <v>160</v>
      </c>
    </row>
    <row r="367" spans="1:65" s="13" customFormat="1" ht="11.25">
      <c r="B367" s="194"/>
      <c r="C367" s="195"/>
      <c r="D367" s="196" t="s">
        <v>172</v>
      </c>
      <c r="E367" s="197" t="s">
        <v>44</v>
      </c>
      <c r="F367" s="198" t="s">
        <v>647</v>
      </c>
      <c r="G367" s="195"/>
      <c r="H367" s="199">
        <v>8.99</v>
      </c>
      <c r="I367" s="200"/>
      <c r="J367" s="195"/>
      <c r="K367" s="195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172</v>
      </c>
      <c r="AU367" s="205" t="s">
        <v>92</v>
      </c>
      <c r="AV367" s="13" t="s">
        <v>92</v>
      </c>
      <c r="AW367" s="13" t="s">
        <v>42</v>
      </c>
      <c r="AX367" s="13" t="s">
        <v>82</v>
      </c>
      <c r="AY367" s="205" t="s">
        <v>160</v>
      </c>
    </row>
    <row r="368" spans="1:65" s="14" customFormat="1" ht="11.25">
      <c r="B368" s="206"/>
      <c r="C368" s="207"/>
      <c r="D368" s="196" t="s">
        <v>172</v>
      </c>
      <c r="E368" s="208" t="s">
        <v>44</v>
      </c>
      <c r="F368" s="209" t="s">
        <v>187</v>
      </c>
      <c r="G368" s="207"/>
      <c r="H368" s="210">
        <v>26.963999999999999</v>
      </c>
      <c r="I368" s="211"/>
      <c r="J368" s="207"/>
      <c r="K368" s="207"/>
      <c r="L368" s="212"/>
      <c r="M368" s="213"/>
      <c r="N368" s="214"/>
      <c r="O368" s="214"/>
      <c r="P368" s="214"/>
      <c r="Q368" s="214"/>
      <c r="R368" s="214"/>
      <c r="S368" s="214"/>
      <c r="T368" s="215"/>
      <c r="AT368" s="216" t="s">
        <v>172</v>
      </c>
      <c r="AU368" s="216" t="s">
        <v>92</v>
      </c>
      <c r="AV368" s="14" t="s">
        <v>168</v>
      </c>
      <c r="AW368" s="14" t="s">
        <v>42</v>
      </c>
      <c r="AX368" s="14" t="s">
        <v>90</v>
      </c>
      <c r="AY368" s="216" t="s">
        <v>160</v>
      </c>
    </row>
    <row r="369" spans="1:65" s="2" customFormat="1" ht="24.2" customHeight="1">
      <c r="A369" s="37"/>
      <c r="B369" s="38"/>
      <c r="C369" s="176" t="s">
        <v>648</v>
      </c>
      <c r="D369" s="176" t="s">
        <v>163</v>
      </c>
      <c r="E369" s="177" t="s">
        <v>649</v>
      </c>
      <c r="F369" s="178" t="s">
        <v>650</v>
      </c>
      <c r="G369" s="179" t="s">
        <v>166</v>
      </c>
      <c r="H369" s="180">
        <v>9.73</v>
      </c>
      <c r="I369" s="181"/>
      <c r="J369" s="182">
        <f>ROUND(I369*H369,2)</f>
        <v>0</v>
      </c>
      <c r="K369" s="178" t="s">
        <v>167</v>
      </c>
      <c r="L369" s="42"/>
      <c r="M369" s="183" t="s">
        <v>44</v>
      </c>
      <c r="N369" s="184" t="s">
        <v>53</v>
      </c>
      <c r="O369" s="67"/>
      <c r="P369" s="185">
        <f>O369*H369</f>
        <v>0</v>
      </c>
      <c r="Q369" s="185">
        <v>1.2200000000000001E-2</v>
      </c>
      <c r="R369" s="185">
        <f>Q369*H369</f>
        <v>0.11870600000000001</v>
      </c>
      <c r="S369" s="185">
        <v>0</v>
      </c>
      <c r="T369" s="186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187" t="s">
        <v>277</v>
      </c>
      <c r="AT369" s="187" t="s">
        <v>163</v>
      </c>
      <c r="AU369" s="187" t="s">
        <v>92</v>
      </c>
      <c r="AY369" s="19" t="s">
        <v>160</v>
      </c>
      <c r="BE369" s="188">
        <f>IF(N369="základní",J369,0)</f>
        <v>0</v>
      </c>
      <c r="BF369" s="188">
        <f>IF(N369="snížená",J369,0)</f>
        <v>0</v>
      </c>
      <c r="BG369" s="188">
        <f>IF(N369="zákl. přenesená",J369,0)</f>
        <v>0</v>
      </c>
      <c r="BH369" s="188">
        <f>IF(N369="sníž. přenesená",J369,0)</f>
        <v>0</v>
      </c>
      <c r="BI369" s="188">
        <f>IF(N369="nulová",J369,0)</f>
        <v>0</v>
      </c>
      <c r="BJ369" s="19" t="s">
        <v>90</v>
      </c>
      <c r="BK369" s="188">
        <f>ROUND(I369*H369,2)</f>
        <v>0</v>
      </c>
      <c r="BL369" s="19" t="s">
        <v>277</v>
      </c>
      <c r="BM369" s="187" t="s">
        <v>651</v>
      </c>
    </row>
    <row r="370" spans="1:65" s="2" customFormat="1" ht="11.25">
      <c r="A370" s="37"/>
      <c r="B370" s="38"/>
      <c r="C370" s="39"/>
      <c r="D370" s="189" t="s">
        <v>170</v>
      </c>
      <c r="E370" s="39"/>
      <c r="F370" s="190" t="s">
        <v>652</v>
      </c>
      <c r="G370" s="39"/>
      <c r="H370" s="39"/>
      <c r="I370" s="191"/>
      <c r="J370" s="39"/>
      <c r="K370" s="39"/>
      <c r="L370" s="42"/>
      <c r="M370" s="192"/>
      <c r="N370" s="193"/>
      <c r="O370" s="67"/>
      <c r="P370" s="67"/>
      <c r="Q370" s="67"/>
      <c r="R370" s="67"/>
      <c r="S370" s="67"/>
      <c r="T370" s="68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9" t="s">
        <v>170</v>
      </c>
      <c r="AU370" s="19" t="s">
        <v>92</v>
      </c>
    </row>
    <row r="371" spans="1:65" s="13" customFormat="1" ht="11.25">
      <c r="B371" s="194"/>
      <c r="C371" s="195"/>
      <c r="D371" s="196" t="s">
        <v>172</v>
      </c>
      <c r="E371" s="197" t="s">
        <v>44</v>
      </c>
      <c r="F371" s="198" t="s">
        <v>653</v>
      </c>
      <c r="G371" s="195"/>
      <c r="H371" s="199">
        <v>9.73</v>
      </c>
      <c r="I371" s="200"/>
      <c r="J371" s="195"/>
      <c r="K371" s="195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172</v>
      </c>
      <c r="AU371" s="205" t="s">
        <v>92</v>
      </c>
      <c r="AV371" s="13" t="s">
        <v>92</v>
      </c>
      <c r="AW371" s="13" t="s">
        <v>42</v>
      </c>
      <c r="AX371" s="13" t="s">
        <v>90</v>
      </c>
      <c r="AY371" s="205" t="s">
        <v>160</v>
      </c>
    </row>
    <row r="372" spans="1:65" s="15" customFormat="1" ht="11.25">
      <c r="B372" s="217"/>
      <c r="C372" s="218"/>
      <c r="D372" s="196" t="s">
        <v>172</v>
      </c>
      <c r="E372" s="219" t="s">
        <v>44</v>
      </c>
      <c r="F372" s="220" t="s">
        <v>654</v>
      </c>
      <c r="G372" s="218"/>
      <c r="H372" s="219" t="s">
        <v>44</v>
      </c>
      <c r="I372" s="221"/>
      <c r="J372" s="218"/>
      <c r="K372" s="218"/>
      <c r="L372" s="222"/>
      <c r="M372" s="223"/>
      <c r="N372" s="224"/>
      <c r="O372" s="224"/>
      <c r="P372" s="224"/>
      <c r="Q372" s="224"/>
      <c r="R372" s="224"/>
      <c r="S372" s="224"/>
      <c r="T372" s="225"/>
      <c r="AT372" s="226" t="s">
        <v>172</v>
      </c>
      <c r="AU372" s="226" t="s">
        <v>92</v>
      </c>
      <c r="AV372" s="15" t="s">
        <v>90</v>
      </c>
      <c r="AW372" s="15" t="s">
        <v>42</v>
      </c>
      <c r="AX372" s="15" t="s">
        <v>82</v>
      </c>
      <c r="AY372" s="226" t="s">
        <v>160</v>
      </c>
    </row>
    <row r="373" spans="1:65" s="2" customFormat="1" ht="33" customHeight="1">
      <c r="A373" s="37"/>
      <c r="B373" s="38"/>
      <c r="C373" s="176" t="s">
        <v>655</v>
      </c>
      <c r="D373" s="176" t="s">
        <v>163</v>
      </c>
      <c r="E373" s="177" t="s">
        <v>656</v>
      </c>
      <c r="F373" s="178" t="s">
        <v>657</v>
      </c>
      <c r="G373" s="179" t="s">
        <v>166</v>
      </c>
      <c r="H373" s="180">
        <v>26.22</v>
      </c>
      <c r="I373" s="181"/>
      <c r="J373" s="182">
        <f>ROUND(I373*H373,2)</f>
        <v>0</v>
      </c>
      <c r="K373" s="178" t="s">
        <v>44</v>
      </c>
      <c r="L373" s="42"/>
      <c r="M373" s="183" t="s">
        <v>44</v>
      </c>
      <c r="N373" s="184" t="s">
        <v>53</v>
      </c>
      <c r="O373" s="67"/>
      <c r="P373" s="185">
        <f>O373*H373</f>
        <v>0</v>
      </c>
      <c r="Q373" s="185">
        <v>4.2000000000000003E-2</v>
      </c>
      <c r="R373" s="185">
        <f>Q373*H373</f>
        <v>1.10124</v>
      </c>
      <c r="S373" s="185">
        <v>0</v>
      </c>
      <c r="T373" s="186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7" t="s">
        <v>277</v>
      </c>
      <c r="AT373" s="187" t="s">
        <v>163</v>
      </c>
      <c r="AU373" s="187" t="s">
        <v>92</v>
      </c>
      <c r="AY373" s="19" t="s">
        <v>160</v>
      </c>
      <c r="BE373" s="188">
        <f>IF(N373="základní",J373,0)</f>
        <v>0</v>
      </c>
      <c r="BF373" s="188">
        <f>IF(N373="snížená",J373,0)</f>
        <v>0</v>
      </c>
      <c r="BG373" s="188">
        <f>IF(N373="zákl. přenesená",J373,0)</f>
        <v>0</v>
      </c>
      <c r="BH373" s="188">
        <f>IF(N373="sníž. přenesená",J373,0)</f>
        <v>0</v>
      </c>
      <c r="BI373" s="188">
        <f>IF(N373="nulová",J373,0)</f>
        <v>0</v>
      </c>
      <c r="BJ373" s="19" t="s">
        <v>90</v>
      </c>
      <c r="BK373" s="188">
        <f>ROUND(I373*H373,2)</f>
        <v>0</v>
      </c>
      <c r="BL373" s="19" t="s">
        <v>277</v>
      </c>
      <c r="BM373" s="187" t="s">
        <v>658</v>
      </c>
    </row>
    <row r="374" spans="1:65" s="13" customFormat="1" ht="11.25">
      <c r="B374" s="194"/>
      <c r="C374" s="195"/>
      <c r="D374" s="196" t="s">
        <v>172</v>
      </c>
      <c r="E374" s="197" t="s">
        <v>44</v>
      </c>
      <c r="F374" s="198" t="s">
        <v>659</v>
      </c>
      <c r="G374" s="195"/>
      <c r="H374" s="199">
        <v>26.22</v>
      </c>
      <c r="I374" s="200"/>
      <c r="J374" s="195"/>
      <c r="K374" s="195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172</v>
      </c>
      <c r="AU374" s="205" t="s">
        <v>92</v>
      </c>
      <c r="AV374" s="13" t="s">
        <v>92</v>
      </c>
      <c r="AW374" s="13" t="s">
        <v>42</v>
      </c>
      <c r="AX374" s="13" t="s">
        <v>90</v>
      </c>
      <c r="AY374" s="205" t="s">
        <v>160</v>
      </c>
    </row>
    <row r="375" spans="1:65" s="2" customFormat="1" ht="16.5" customHeight="1">
      <c r="A375" s="37"/>
      <c r="B375" s="38"/>
      <c r="C375" s="176" t="s">
        <v>660</v>
      </c>
      <c r="D375" s="176" t="s">
        <v>163</v>
      </c>
      <c r="E375" s="177" t="s">
        <v>661</v>
      </c>
      <c r="F375" s="178" t="s">
        <v>662</v>
      </c>
      <c r="G375" s="179" t="s">
        <v>166</v>
      </c>
      <c r="H375" s="180">
        <v>2.5299999999999998</v>
      </c>
      <c r="I375" s="181"/>
      <c r="J375" s="182">
        <f>ROUND(I375*H375,2)</f>
        <v>0</v>
      </c>
      <c r="K375" s="178" t="s">
        <v>167</v>
      </c>
      <c r="L375" s="42"/>
      <c r="M375" s="183" t="s">
        <v>44</v>
      </c>
      <c r="N375" s="184" t="s">
        <v>53</v>
      </c>
      <c r="O375" s="67"/>
      <c r="P375" s="185">
        <f>O375*H375</f>
        <v>0</v>
      </c>
      <c r="Q375" s="185">
        <v>4.0999999999999999E-4</v>
      </c>
      <c r="R375" s="185">
        <f>Q375*H375</f>
        <v>1.0372999999999999E-3</v>
      </c>
      <c r="S375" s="185">
        <v>0</v>
      </c>
      <c r="T375" s="186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87" t="s">
        <v>277</v>
      </c>
      <c r="AT375" s="187" t="s">
        <v>163</v>
      </c>
      <c r="AU375" s="187" t="s">
        <v>92</v>
      </c>
      <c r="AY375" s="19" t="s">
        <v>160</v>
      </c>
      <c r="BE375" s="188">
        <f>IF(N375="základní",J375,0)</f>
        <v>0</v>
      </c>
      <c r="BF375" s="188">
        <f>IF(N375="snížená",J375,0)</f>
        <v>0</v>
      </c>
      <c r="BG375" s="188">
        <f>IF(N375="zákl. přenesená",J375,0)</f>
        <v>0</v>
      </c>
      <c r="BH375" s="188">
        <f>IF(N375="sníž. přenesená",J375,0)</f>
        <v>0</v>
      </c>
      <c r="BI375" s="188">
        <f>IF(N375="nulová",J375,0)</f>
        <v>0</v>
      </c>
      <c r="BJ375" s="19" t="s">
        <v>90</v>
      </c>
      <c r="BK375" s="188">
        <f>ROUND(I375*H375,2)</f>
        <v>0</v>
      </c>
      <c r="BL375" s="19" t="s">
        <v>277</v>
      </c>
      <c r="BM375" s="187" t="s">
        <v>663</v>
      </c>
    </row>
    <row r="376" spans="1:65" s="2" customFormat="1" ht="11.25">
      <c r="A376" s="37"/>
      <c r="B376" s="38"/>
      <c r="C376" s="39"/>
      <c r="D376" s="189" t="s">
        <v>170</v>
      </c>
      <c r="E376" s="39"/>
      <c r="F376" s="190" t="s">
        <v>664</v>
      </c>
      <c r="G376" s="39"/>
      <c r="H376" s="39"/>
      <c r="I376" s="191"/>
      <c r="J376" s="39"/>
      <c r="K376" s="39"/>
      <c r="L376" s="42"/>
      <c r="M376" s="192"/>
      <c r="N376" s="193"/>
      <c r="O376" s="67"/>
      <c r="P376" s="67"/>
      <c r="Q376" s="67"/>
      <c r="R376" s="67"/>
      <c r="S376" s="67"/>
      <c r="T376" s="68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9" t="s">
        <v>170</v>
      </c>
      <c r="AU376" s="19" t="s">
        <v>92</v>
      </c>
    </row>
    <row r="377" spans="1:65" s="13" customFormat="1" ht="11.25">
      <c r="B377" s="194"/>
      <c r="C377" s="195"/>
      <c r="D377" s="196" t="s">
        <v>172</v>
      </c>
      <c r="E377" s="197" t="s">
        <v>44</v>
      </c>
      <c r="F377" s="198" t="s">
        <v>665</v>
      </c>
      <c r="G377" s="195"/>
      <c r="H377" s="199">
        <v>2.5299999999999998</v>
      </c>
      <c r="I377" s="200"/>
      <c r="J377" s="195"/>
      <c r="K377" s="195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172</v>
      </c>
      <c r="AU377" s="205" t="s">
        <v>92</v>
      </c>
      <c r="AV377" s="13" t="s">
        <v>92</v>
      </c>
      <c r="AW377" s="13" t="s">
        <v>42</v>
      </c>
      <c r="AX377" s="13" t="s">
        <v>90</v>
      </c>
      <c r="AY377" s="205" t="s">
        <v>160</v>
      </c>
    </row>
    <row r="378" spans="1:65" s="2" customFormat="1" ht="16.5" customHeight="1">
      <c r="A378" s="37"/>
      <c r="B378" s="38"/>
      <c r="C378" s="227" t="s">
        <v>666</v>
      </c>
      <c r="D378" s="227" t="s">
        <v>305</v>
      </c>
      <c r="E378" s="228" t="s">
        <v>667</v>
      </c>
      <c r="F378" s="229" t="s">
        <v>668</v>
      </c>
      <c r="G378" s="230" t="s">
        <v>166</v>
      </c>
      <c r="H378" s="231">
        <v>2.657</v>
      </c>
      <c r="I378" s="232"/>
      <c r="J378" s="233">
        <f>ROUND(I378*H378,2)</f>
        <v>0</v>
      </c>
      <c r="K378" s="229" t="s">
        <v>167</v>
      </c>
      <c r="L378" s="234"/>
      <c r="M378" s="235" t="s">
        <v>44</v>
      </c>
      <c r="N378" s="236" t="s">
        <v>53</v>
      </c>
      <c r="O378" s="67"/>
      <c r="P378" s="185">
        <f>O378*H378</f>
        <v>0</v>
      </c>
      <c r="Q378" s="185">
        <v>8.9999999999999993E-3</v>
      </c>
      <c r="R378" s="185">
        <f>Q378*H378</f>
        <v>2.3912999999999997E-2</v>
      </c>
      <c r="S378" s="185">
        <v>0</v>
      </c>
      <c r="T378" s="186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7" t="s">
        <v>376</v>
      </c>
      <c r="AT378" s="187" t="s">
        <v>305</v>
      </c>
      <c r="AU378" s="187" t="s">
        <v>92</v>
      </c>
      <c r="AY378" s="19" t="s">
        <v>160</v>
      </c>
      <c r="BE378" s="188">
        <f>IF(N378="základní",J378,0)</f>
        <v>0</v>
      </c>
      <c r="BF378" s="188">
        <f>IF(N378="snížená",J378,0)</f>
        <v>0</v>
      </c>
      <c r="BG378" s="188">
        <f>IF(N378="zákl. přenesená",J378,0)</f>
        <v>0</v>
      </c>
      <c r="BH378" s="188">
        <f>IF(N378="sníž. přenesená",J378,0)</f>
        <v>0</v>
      </c>
      <c r="BI378" s="188">
        <f>IF(N378="nulová",J378,0)</f>
        <v>0</v>
      </c>
      <c r="BJ378" s="19" t="s">
        <v>90</v>
      </c>
      <c r="BK378" s="188">
        <f>ROUND(I378*H378,2)</f>
        <v>0</v>
      </c>
      <c r="BL378" s="19" t="s">
        <v>277</v>
      </c>
      <c r="BM378" s="187" t="s">
        <v>669</v>
      </c>
    </row>
    <row r="379" spans="1:65" s="13" customFormat="1" ht="11.25">
      <c r="B379" s="194"/>
      <c r="C379" s="195"/>
      <c r="D379" s="196" t="s">
        <v>172</v>
      </c>
      <c r="E379" s="195"/>
      <c r="F379" s="198" t="s">
        <v>670</v>
      </c>
      <c r="G379" s="195"/>
      <c r="H379" s="199">
        <v>2.657</v>
      </c>
      <c r="I379" s="200"/>
      <c r="J379" s="195"/>
      <c r="K379" s="195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172</v>
      </c>
      <c r="AU379" s="205" t="s">
        <v>92</v>
      </c>
      <c r="AV379" s="13" t="s">
        <v>92</v>
      </c>
      <c r="AW379" s="13" t="s">
        <v>4</v>
      </c>
      <c r="AX379" s="13" t="s">
        <v>90</v>
      </c>
      <c r="AY379" s="205" t="s">
        <v>160</v>
      </c>
    </row>
    <row r="380" spans="1:65" s="2" customFormat="1" ht="16.5" customHeight="1">
      <c r="A380" s="37"/>
      <c r="B380" s="38"/>
      <c r="C380" s="176" t="s">
        <v>671</v>
      </c>
      <c r="D380" s="176" t="s">
        <v>163</v>
      </c>
      <c r="E380" s="177" t="s">
        <v>672</v>
      </c>
      <c r="F380" s="178" t="s">
        <v>673</v>
      </c>
      <c r="G380" s="179" t="s">
        <v>291</v>
      </c>
      <c r="H380" s="180">
        <v>2.0499999999999998</v>
      </c>
      <c r="I380" s="181"/>
      <c r="J380" s="182">
        <f>ROUND(I380*H380,2)</f>
        <v>0</v>
      </c>
      <c r="K380" s="178" t="s">
        <v>167</v>
      </c>
      <c r="L380" s="42"/>
      <c r="M380" s="183" t="s">
        <v>44</v>
      </c>
      <c r="N380" s="184" t="s">
        <v>53</v>
      </c>
      <c r="O380" s="67"/>
      <c r="P380" s="185">
        <f>O380*H380</f>
        <v>0</v>
      </c>
      <c r="Q380" s="185">
        <v>4.3800000000000002E-3</v>
      </c>
      <c r="R380" s="185">
        <f>Q380*H380</f>
        <v>8.9789999999999991E-3</v>
      </c>
      <c r="S380" s="185">
        <v>0</v>
      </c>
      <c r="T380" s="18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7" t="s">
        <v>277</v>
      </c>
      <c r="AT380" s="187" t="s">
        <v>163</v>
      </c>
      <c r="AU380" s="187" t="s">
        <v>92</v>
      </c>
      <c r="AY380" s="19" t="s">
        <v>160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19" t="s">
        <v>90</v>
      </c>
      <c r="BK380" s="188">
        <f>ROUND(I380*H380,2)</f>
        <v>0</v>
      </c>
      <c r="BL380" s="19" t="s">
        <v>277</v>
      </c>
      <c r="BM380" s="187" t="s">
        <v>674</v>
      </c>
    </row>
    <row r="381" spans="1:65" s="2" customFormat="1" ht="11.25">
      <c r="A381" s="37"/>
      <c r="B381" s="38"/>
      <c r="C381" s="39"/>
      <c r="D381" s="189" t="s">
        <v>170</v>
      </c>
      <c r="E381" s="39"/>
      <c r="F381" s="190" t="s">
        <v>675</v>
      </c>
      <c r="G381" s="39"/>
      <c r="H381" s="39"/>
      <c r="I381" s="191"/>
      <c r="J381" s="39"/>
      <c r="K381" s="39"/>
      <c r="L381" s="42"/>
      <c r="M381" s="192"/>
      <c r="N381" s="193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19" t="s">
        <v>170</v>
      </c>
      <c r="AU381" s="19" t="s">
        <v>92</v>
      </c>
    </row>
    <row r="382" spans="1:65" s="2" customFormat="1" ht="16.5" customHeight="1">
      <c r="A382" s="37"/>
      <c r="B382" s="38"/>
      <c r="C382" s="176" t="s">
        <v>676</v>
      </c>
      <c r="D382" s="176" t="s">
        <v>163</v>
      </c>
      <c r="E382" s="177" t="s">
        <v>677</v>
      </c>
      <c r="F382" s="178" t="s">
        <v>678</v>
      </c>
      <c r="G382" s="179" t="s">
        <v>166</v>
      </c>
      <c r="H382" s="180">
        <v>61.17</v>
      </c>
      <c r="I382" s="181"/>
      <c r="J382" s="182">
        <f>ROUND(I382*H382,2)</f>
        <v>0</v>
      </c>
      <c r="K382" s="178" t="s">
        <v>167</v>
      </c>
      <c r="L382" s="42"/>
      <c r="M382" s="183" t="s">
        <v>44</v>
      </c>
      <c r="N382" s="184" t="s">
        <v>53</v>
      </c>
      <c r="O382" s="67"/>
      <c r="P382" s="185">
        <f>O382*H382</f>
        <v>0</v>
      </c>
      <c r="Q382" s="185">
        <v>0</v>
      </c>
      <c r="R382" s="185">
        <f>Q382*H382</f>
        <v>0</v>
      </c>
      <c r="S382" s="185">
        <v>0</v>
      </c>
      <c r="T382" s="186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7" t="s">
        <v>277</v>
      </c>
      <c r="AT382" s="187" t="s">
        <v>163</v>
      </c>
      <c r="AU382" s="187" t="s">
        <v>92</v>
      </c>
      <c r="AY382" s="19" t="s">
        <v>160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9" t="s">
        <v>90</v>
      </c>
      <c r="BK382" s="188">
        <f>ROUND(I382*H382,2)</f>
        <v>0</v>
      </c>
      <c r="BL382" s="19" t="s">
        <v>277</v>
      </c>
      <c r="BM382" s="187" t="s">
        <v>679</v>
      </c>
    </row>
    <row r="383" spans="1:65" s="2" customFormat="1" ht="11.25">
      <c r="A383" s="37"/>
      <c r="B383" s="38"/>
      <c r="C383" s="39"/>
      <c r="D383" s="189" t="s">
        <v>170</v>
      </c>
      <c r="E383" s="39"/>
      <c r="F383" s="190" t="s">
        <v>680</v>
      </c>
      <c r="G383" s="39"/>
      <c r="H383" s="39"/>
      <c r="I383" s="191"/>
      <c r="J383" s="39"/>
      <c r="K383" s="39"/>
      <c r="L383" s="42"/>
      <c r="M383" s="192"/>
      <c r="N383" s="193"/>
      <c r="O383" s="67"/>
      <c r="P383" s="67"/>
      <c r="Q383" s="67"/>
      <c r="R383" s="67"/>
      <c r="S383" s="67"/>
      <c r="T383" s="68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19" t="s">
        <v>170</v>
      </c>
      <c r="AU383" s="19" t="s">
        <v>92</v>
      </c>
    </row>
    <row r="384" spans="1:65" s="2" customFormat="1" ht="16.5" customHeight="1">
      <c r="A384" s="37"/>
      <c r="B384" s="38"/>
      <c r="C384" s="227" t="s">
        <v>681</v>
      </c>
      <c r="D384" s="227" t="s">
        <v>305</v>
      </c>
      <c r="E384" s="228" t="s">
        <v>682</v>
      </c>
      <c r="F384" s="229" t="s">
        <v>683</v>
      </c>
      <c r="G384" s="230" t="s">
        <v>166</v>
      </c>
      <c r="H384" s="231">
        <v>6.117</v>
      </c>
      <c r="I384" s="232"/>
      <c r="J384" s="233">
        <f>ROUND(I384*H384,2)</f>
        <v>0</v>
      </c>
      <c r="K384" s="229" t="s">
        <v>44</v>
      </c>
      <c r="L384" s="234"/>
      <c r="M384" s="235" t="s">
        <v>44</v>
      </c>
      <c r="N384" s="236" t="s">
        <v>53</v>
      </c>
      <c r="O384" s="67"/>
      <c r="P384" s="185">
        <f>O384*H384</f>
        <v>0</v>
      </c>
      <c r="Q384" s="185">
        <v>0</v>
      </c>
      <c r="R384" s="185">
        <f>Q384*H384</f>
        <v>0</v>
      </c>
      <c r="S384" s="185">
        <v>0</v>
      </c>
      <c r="T384" s="186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7" t="s">
        <v>376</v>
      </c>
      <c r="AT384" s="187" t="s">
        <v>305</v>
      </c>
      <c r="AU384" s="187" t="s">
        <v>92</v>
      </c>
      <c r="AY384" s="19" t="s">
        <v>160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19" t="s">
        <v>90</v>
      </c>
      <c r="BK384" s="188">
        <f>ROUND(I384*H384,2)</f>
        <v>0</v>
      </c>
      <c r="BL384" s="19" t="s">
        <v>277</v>
      </c>
      <c r="BM384" s="187" t="s">
        <v>684</v>
      </c>
    </row>
    <row r="385" spans="1:65" s="13" customFormat="1" ht="11.25">
      <c r="B385" s="194"/>
      <c r="C385" s="195"/>
      <c r="D385" s="196" t="s">
        <v>172</v>
      </c>
      <c r="E385" s="197" t="s">
        <v>44</v>
      </c>
      <c r="F385" s="198" t="s">
        <v>685</v>
      </c>
      <c r="G385" s="195"/>
      <c r="H385" s="199">
        <v>6.117</v>
      </c>
      <c r="I385" s="200"/>
      <c r="J385" s="195"/>
      <c r="K385" s="195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172</v>
      </c>
      <c r="AU385" s="205" t="s">
        <v>92</v>
      </c>
      <c r="AV385" s="13" t="s">
        <v>92</v>
      </c>
      <c r="AW385" s="13" t="s">
        <v>42</v>
      </c>
      <c r="AX385" s="13" t="s">
        <v>90</v>
      </c>
      <c r="AY385" s="205" t="s">
        <v>160</v>
      </c>
    </row>
    <row r="386" spans="1:65" s="2" customFormat="1" ht="16.5" customHeight="1">
      <c r="A386" s="37"/>
      <c r="B386" s="38"/>
      <c r="C386" s="176" t="s">
        <v>686</v>
      </c>
      <c r="D386" s="176" t="s">
        <v>163</v>
      </c>
      <c r="E386" s="177" t="s">
        <v>687</v>
      </c>
      <c r="F386" s="178" t="s">
        <v>688</v>
      </c>
      <c r="G386" s="179" t="s">
        <v>166</v>
      </c>
      <c r="H386" s="180">
        <v>61.17</v>
      </c>
      <c r="I386" s="181"/>
      <c r="J386" s="182">
        <f>ROUND(I386*H386,2)</f>
        <v>0</v>
      </c>
      <c r="K386" s="178" t="s">
        <v>167</v>
      </c>
      <c r="L386" s="42"/>
      <c r="M386" s="183" t="s">
        <v>44</v>
      </c>
      <c r="N386" s="184" t="s">
        <v>53</v>
      </c>
      <c r="O386" s="67"/>
      <c r="P386" s="185">
        <f>O386*H386</f>
        <v>0</v>
      </c>
      <c r="Q386" s="185">
        <v>0</v>
      </c>
      <c r="R386" s="185">
        <f>Q386*H386</f>
        <v>0</v>
      </c>
      <c r="S386" s="185">
        <v>8.0000000000000002E-3</v>
      </c>
      <c r="T386" s="186">
        <f>S386*H386</f>
        <v>0.48936000000000002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87" t="s">
        <v>277</v>
      </c>
      <c r="AT386" s="187" t="s">
        <v>163</v>
      </c>
      <c r="AU386" s="187" t="s">
        <v>92</v>
      </c>
      <c r="AY386" s="19" t="s">
        <v>160</v>
      </c>
      <c r="BE386" s="188">
        <f>IF(N386="základní",J386,0)</f>
        <v>0</v>
      </c>
      <c r="BF386" s="188">
        <f>IF(N386="snížená",J386,0)</f>
        <v>0</v>
      </c>
      <c r="BG386" s="188">
        <f>IF(N386="zákl. přenesená",J386,0)</f>
        <v>0</v>
      </c>
      <c r="BH386" s="188">
        <f>IF(N386="sníž. přenesená",J386,0)</f>
        <v>0</v>
      </c>
      <c r="BI386" s="188">
        <f>IF(N386="nulová",J386,0)</f>
        <v>0</v>
      </c>
      <c r="BJ386" s="19" t="s">
        <v>90</v>
      </c>
      <c r="BK386" s="188">
        <f>ROUND(I386*H386,2)</f>
        <v>0</v>
      </c>
      <c r="BL386" s="19" t="s">
        <v>277</v>
      </c>
      <c r="BM386" s="187" t="s">
        <v>689</v>
      </c>
    </row>
    <row r="387" spans="1:65" s="2" customFormat="1" ht="11.25">
      <c r="A387" s="37"/>
      <c r="B387" s="38"/>
      <c r="C387" s="39"/>
      <c r="D387" s="189" t="s">
        <v>170</v>
      </c>
      <c r="E387" s="39"/>
      <c r="F387" s="190" t="s">
        <v>690</v>
      </c>
      <c r="G387" s="39"/>
      <c r="H387" s="39"/>
      <c r="I387" s="191"/>
      <c r="J387" s="39"/>
      <c r="K387" s="39"/>
      <c r="L387" s="42"/>
      <c r="M387" s="192"/>
      <c r="N387" s="193"/>
      <c r="O387" s="67"/>
      <c r="P387" s="67"/>
      <c r="Q387" s="67"/>
      <c r="R387" s="67"/>
      <c r="S387" s="67"/>
      <c r="T387" s="68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T387" s="19" t="s">
        <v>170</v>
      </c>
      <c r="AU387" s="19" t="s">
        <v>92</v>
      </c>
    </row>
    <row r="388" spans="1:65" s="13" customFormat="1" ht="11.25">
      <c r="B388" s="194"/>
      <c r="C388" s="195"/>
      <c r="D388" s="196" t="s">
        <v>172</v>
      </c>
      <c r="E388" s="197" t="s">
        <v>44</v>
      </c>
      <c r="F388" s="198" t="s">
        <v>691</v>
      </c>
      <c r="G388" s="195"/>
      <c r="H388" s="199">
        <v>25</v>
      </c>
      <c r="I388" s="200"/>
      <c r="J388" s="195"/>
      <c r="K388" s="195"/>
      <c r="L388" s="201"/>
      <c r="M388" s="202"/>
      <c r="N388" s="203"/>
      <c r="O388" s="203"/>
      <c r="P388" s="203"/>
      <c r="Q388" s="203"/>
      <c r="R388" s="203"/>
      <c r="S388" s="203"/>
      <c r="T388" s="204"/>
      <c r="AT388" s="205" t="s">
        <v>172</v>
      </c>
      <c r="AU388" s="205" t="s">
        <v>92</v>
      </c>
      <c r="AV388" s="13" t="s">
        <v>92</v>
      </c>
      <c r="AW388" s="13" t="s">
        <v>42</v>
      </c>
      <c r="AX388" s="13" t="s">
        <v>82</v>
      </c>
      <c r="AY388" s="205" t="s">
        <v>160</v>
      </c>
    </row>
    <row r="389" spans="1:65" s="13" customFormat="1" ht="11.25">
      <c r="B389" s="194"/>
      <c r="C389" s="195"/>
      <c r="D389" s="196" t="s">
        <v>172</v>
      </c>
      <c r="E389" s="197" t="s">
        <v>44</v>
      </c>
      <c r="F389" s="198" t="s">
        <v>692</v>
      </c>
      <c r="G389" s="195"/>
      <c r="H389" s="199">
        <v>36.17</v>
      </c>
      <c r="I389" s="200"/>
      <c r="J389" s="195"/>
      <c r="K389" s="195"/>
      <c r="L389" s="201"/>
      <c r="M389" s="202"/>
      <c r="N389" s="203"/>
      <c r="O389" s="203"/>
      <c r="P389" s="203"/>
      <c r="Q389" s="203"/>
      <c r="R389" s="203"/>
      <c r="S389" s="203"/>
      <c r="T389" s="204"/>
      <c r="AT389" s="205" t="s">
        <v>172</v>
      </c>
      <c r="AU389" s="205" t="s">
        <v>92</v>
      </c>
      <c r="AV389" s="13" t="s">
        <v>92</v>
      </c>
      <c r="AW389" s="13" t="s">
        <v>42</v>
      </c>
      <c r="AX389" s="13" t="s">
        <v>82</v>
      </c>
      <c r="AY389" s="205" t="s">
        <v>160</v>
      </c>
    </row>
    <row r="390" spans="1:65" s="14" customFormat="1" ht="11.25">
      <c r="B390" s="206"/>
      <c r="C390" s="207"/>
      <c r="D390" s="196" t="s">
        <v>172</v>
      </c>
      <c r="E390" s="208" t="s">
        <v>44</v>
      </c>
      <c r="F390" s="209" t="s">
        <v>187</v>
      </c>
      <c r="G390" s="207"/>
      <c r="H390" s="210">
        <v>61.17</v>
      </c>
      <c r="I390" s="211"/>
      <c r="J390" s="207"/>
      <c r="K390" s="207"/>
      <c r="L390" s="212"/>
      <c r="M390" s="213"/>
      <c r="N390" s="214"/>
      <c r="O390" s="214"/>
      <c r="P390" s="214"/>
      <c r="Q390" s="214"/>
      <c r="R390" s="214"/>
      <c r="S390" s="214"/>
      <c r="T390" s="215"/>
      <c r="AT390" s="216" t="s">
        <v>172</v>
      </c>
      <c r="AU390" s="216" t="s">
        <v>92</v>
      </c>
      <c r="AV390" s="14" t="s">
        <v>168</v>
      </c>
      <c r="AW390" s="14" t="s">
        <v>42</v>
      </c>
      <c r="AX390" s="14" t="s">
        <v>90</v>
      </c>
      <c r="AY390" s="216" t="s">
        <v>160</v>
      </c>
    </row>
    <row r="391" spans="1:65" s="2" customFormat="1" ht="24.2" customHeight="1">
      <c r="A391" s="37"/>
      <c r="B391" s="38"/>
      <c r="C391" s="176" t="s">
        <v>693</v>
      </c>
      <c r="D391" s="176" t="s">
        <v>163</v>
      </c>
      <c r="E391" s="177" t="s">
        <v>694</v>
      </c>
      <c r="F391" s="178" t="s">
        <v>695</v>
      </c>
      <c r="G391" s="179" t="s">
        <v>166</v>
      </c>
      <c r="H391" s="180">
        <v>130</v>
      </c>
      <c r="I391" s="181"/>
      <c r="J391" s="182">
        <f>ROUND(I391*H391,2)</f>
        <v>0</v>
      </c>
      <c r="K391" s="178" t="s">
        <v>44</v>
      </c>
      <c r="L391" s="42"/>
      <c r="M391" s="183" t="s">
        <v>44</v>
      </c>
      <c r="N391" s="184" t="s">
        <v>53</v>
      </c>
      <c r="O391" s="67"/>
      <c r="P391" s="185">
        <f>O391*H391</f>
        <v>0</v>
      </c>
      <c r="Q391" s="185">
        <v>0</v>
      </c>
      <c r="R391" s="185">
        <f>Q391*H391</f>
        <v>0</v>
      </c>
      <c r="S391" s="185">
        <v>8.0000000000000002E-3</v>
      </c>
      <c r="T391" s="186">
        <f>S391*H391</f>
        <v>1.04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277</v>
      </c>
      <c r="AT391" s="187" t="s">
        <v>163</v>
      </c>
      <c r="AU391" s="187" t="s">
        <v>92</v>
      </c>
      <c r="AY391" s="19" t="s">
        <v>160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19" t="s">
        <v>90</v>
      </c>
      <c r="BK391" s="188">
        <f>ROUND(I391*H391,2)</f>
        <v>0</v>
      </c>
      <c r="BL391" s="19" t="s">
        <v>277</v>
      </c>
      <c r="BM391" s="187" t="s">
        <v>696</v>
      </c>
    </row>
    <row r="392" spans="1:65" s="13" customFormat="1" ht="11.25">
      <c r="B392" s="194"/>
      <c r="C392" s="195"/>
      <c r="D392" s="196" t="s">
        <v>172</v>
      </c>
      <c r="E392" s="197" t="s">
        <v>44</v>
      </c>
      <c r="F392" s="198" t="s">
        <v>697</v>
      </c>
      <c r="G392" s="195"/>
      <c r="H392" s="199">
        <v>50</v>
      </c>
      <c r="I392" s="200"/>
      <c r="J392" s="195"/>
      <c r="K392" s="195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172</v>
      </c>
      <c r="AU392" s="205" t="s">
        <v>92</v>
      </c>
      <c r="AV392" s="13" t="s">
        <v>92</v>
      </c>
      <c r="AW392" s="13" t="s">
        <v>42</v>
      </c>
      <c r="AX392" s="13" t="s">
        <v>82</v>
      </c>
      <c r="AY392" s="205" t="s">
        <v>160</v>
      </c>
    </row>
    <row r="393" spans="1:65" s="13" customFormat="1" ht="11.25">
      <c r="B393" s="194"/>
      <c r="C393" s="195"/>
      <c r="D393" s="196" t="s">
        <v>172</v>
      </c>
      <c r="E393" s="197" t="s">
        <v>44</v>
      </c>
      <c r="F393" s="198" t="s">
        <v>698</v>
      </c>
      <c r="G393" s="195"/>
      <c r="H393" s="199">
        <v>50</v>
      </c>
      <c r="I393" s="200"/>
      <c r="J393" s="195"/>
      <c r="K393" s="195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172</v>
      </c>
      <c r="AU393" s="205" t="s">
        <v>92</v>
      </c>
      <c r="AV393" s="13" t="s">
        <v>92</v>
      </c>
      <c r="AW393" s="13" t="s">
        <v>42</v>
      </c>
      <c r="AX393" s="13" t="s">
        <v>82</v>
      </c>
      <c r="AY393" s="205" t="s">
        <v>160</v>
      </c>
    </row>
    <row r="394" spans="1:65" s="13" customFormat="1" ht="11.25">
      <c r="B394" s="194"/>
      <c r="C394" s="195"/>
      <c r="D394" s="196" t="s">
        <v>172</v>
      </c>
      <c r="E394" s="197" t="s">
        <v>44</v>
      </c>
      <c r="F394" s="198" t="s">
        <v>699</v>
      </c>
      <c r="G394" s="195"/>
      <c r="H394" s="199">
        <v>30</v>
      </c>
      <c r="I394" s="200"/>
      <c r="J394" s="195"/>
      <c r="K394" s="195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172</v>
      </c>
      <c r="AU394" s="205" t="s">
        <v>92</v>
      </c>
      <c r="AV394" s="13" t="s">
        <v>92</v>
      </c>
      <c r="AW394" s="13" t="s">
        <v>42</v>
      </c>
      <c r="AX394" s="13" t="s">
        <v>82</v>
      </c>
      <c r="AY394" s="205" t="s">
        <v>160</v>
      </c>
    </row>
    <row r="395" spans="1:65" s="14" customFormat="1" ht="11.25">
      <c r="B395" s="206"/>
      <c r="C395" s="207"/>
      <c r="D395" s="196" t="s">
        <v>172</v>
      </c>
      <c r="E395" s="208" t="s">
        <v>44</v>
      </c>
      <c r="F395" s="209" t="s">
        <v>187</v>
      </c>
      <c r="G395" s="207"/>
      <c r="H395" s="210">
        <v>130</v>
      </c>
      <c r="I395" s="211"/>
      <c r="J395" s="207"/>
      <c r="K395" s="207"/>
      <c r="L395" s="212"/>
      <c r="M395" s="213"/>
      <c r="N395" s="214"/>
      <c r="O395" s="214"/>
      <c r="P395" s="214"/>
      <c r="Q395" s="214"/>
      <c r="R395" s="214"/>
      <c r="S395" s="214"/>
      <c r="T395" s="215"/>
      <c r="AT395" s="216" t="s">
        <v>172</v>
      </c>
      <c r="AU395" s="216" t="s">
        <v>92</v>
      </c>
      <c r="AV395" s="14" t="s">
        <v>168</v>
      </c>
      <c r="AW395" s="14" t="s">
        <v>42</v>
      </c>
      <c r="AX395" s="14" t="s">
        <v>90</v>
      </c>
      <c r="AY395" s="216" t="s">
        <v>160</v>
      </c>
    </row>
    <row r="396" spans="1:65" s="2" customFormat="1" ht="24.2" customHeight="1">
      <c r="A396" s="37"/>
      <c r="B396" s="38"/>
      <c r="C396" s="176" t="s">
        <v>700</v>
      </c>
      <c r="D396" s="176" t="s">
        <v>163</v>
      </c>
      <c r="E396" s="177" t="s">
        <v>701</v>
      </c>
      <c r="F396" s="178" t="s">
        <v>702</v>
      </c>
      <c r="G396" s="179" t="s">
        <v>190</v>
      </c>
      <c r="H396" s="180">
        <v>6</v>
      </c>
      <c r="I396" s="181"/>
      <c r="J396" s="182">
        <f>ROUND(I396*H396,2)</f>
        <v>0</v>
      </c>
      <c r="K396" s="178" t="s">
        <v>167</v>
      </c>
      <c r="L396" s="42"/>
      <c r="M396" s="183" t="s">
        <v>44</v>
      </c>
      <c r="N396" s="184" t="s">
        <v>53</v>
      </c>
      <c r="O396" s="67"/>
      <c r="P396" s="185">
        <f>O396*H396</f>
        <v>0</v>
      </c>
      <c r="Q396" s="185">
        <v>3.0000000000000001E-5</v>
      </c>
      <c r="R396" s="185">
        <f>Q396*H396</f>
        <v>1.8000000000000001E-4</v>
      </c>
      <c r="S396" s="185">
        <v>0</v>
      </c>
      <c r="T396" s="186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7" t="s">
        <v>277</v>
      </c>
      <c r="AT396" s="187" t="s">
        <v>163</v>
      </c>
      <c r="AU396" s="187" t="s">
        <v>92</v>
      </c>
      <c r="AY396" s="19" t="s">
        <v>160</v>
      </c>
      <c r="BE396" s="188">
        <f>IF(N396="základní",J396,0)</f>
        <v>0</v>
      </c>
      <c r="BF396" s="188">
        <f>IF(N396="snížená",J396,0)</f>
        <v>0</v>
      </c>
      <c r="BG396" s="188">
        <f>IF(N396="zákl. přenesená",J396,0)</f>
        <v>0</v>
      </c>
      <c r="BH396" s="188">
        <f>IF(N396="sníž. přenesená",J396,0)</f>
        <v>0</v>
      </c>
      <c r="BI396" s="188">
        <f>IF(N396="nulová",J396,0)</f>
        <v>0</v>
      </c>
      <c r="BJ396" s="19" t="s">
        <v>90</v>
      </c>
      <c r="BK396" s="188">
        <f>ROUND(I396*H396,2)</f>
        <v>0</v>
      </c>
      <c r="BL396" s="19" t="s">
        <v>277</v>
      </c>
      <c r="BM396" s="187" t="s">
        <v>703</v>
      </c>
    </row>
    <row r="397" spans="1:65" s="2" customFormat="1" ht="11.25">
      <c r="A397" s="37"/>
      <c r="B397" s="38"/>
      <c r="C397" s="39"/>
      <c r="D397" s="189" t="s">
        <v>170</v>
      </c>
      <c r="E397" s="39"/>
      <c r="F397" s="190" t="s">
        <v>704</v>
      </c>
      <c r="G397" s="39"/>
      <c r="H397" s="39"/>
      <c r="I397" s="191"/>
      <c r="J397" s="39"/>
      <c r="K397" s="39"/>
      <c r="L397" s="42"/>
      <c r="M397" s="192"/>
      <c r="N397" s="193"/>
      <c r="O397" s="67"/>
      <c r="P397" s="67"/>
      <c r="Q397" s="67"/>
      <c r="R397" s="67"/>
      <c r="S397" s="67"/>
      <c r="T397" s="68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9" t="s">
        <v>170</v>
      </c>
      <c r="AU397" s="19" t="s">
        <v>92</v>
      </c>
    </row>
    <row r="398" spans="1:65" s="2" customFormat="1" ht="37.9" customHeight="1">
      <c r="A398" s="37"/>
      <c r="B398" s="38"/>
      <c r="C398" s="227" t="s">
        <v>705</v>
      </c>
      <c r="D398" s="227" t="s">
        <v>305</v>
      </c>
      <c r="E398" s="228" t="s">
        <v>706</v>
      </c>
      <c r="F398" s="229" t="s">
        <v>707</v>
      </c>
      <c r="G398" s="230" t="s">
        <v>190</v>
      </c>
      <c r="H398" s="231">
        <v>6</v>
      </c>
      <c r="I398" s="232"/>
      <c r="J398" s="233">
        <f>ROUND(I398*H398,2)</f>
        <v>0</v>
      </c>
      <c r="K398" s="229" t="s">
        <v>167</v>
      </c>
      <c r="L398" s="234"/>
      <c r="M398" s="235" t="s">
        <v>44</v>
      </c>
      <c r="N398" s="236" t="s">
        <v>53</v>
      </c>
      <c r="O398" s="67"/>
      <c r="P398" s="185">
        <f>O398*H398</f>
        <v>0</v>
      </c>
      <c r="Q398" s="185">
        <v>5.8999999999999999E-3</v>
      </c>
      <c r="R398" s="185">
        <f>Q398*H398</f>
        <v>3.5400000000000001E-2</v>
      </c>
      <c r="S398" s="185">
        <v>0</v>
      </c>
      <c r="T398" s="186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87" t="s">
        <v>376</v>
      </c>
      <c r="AT398" s="187" t="s">
        <v>305</v>
      </c>
      <c r="AU398" s="187" t="s">
        <v>92</v>
      </c>
      <c r="AY398" s="19" t="s">
        <v>160</v>
      </c>
      <c r="BE398" s="188">
        <f>IF(N398="základní",J398,0)</f>
        <v>0</v>
      </c>
      <c r="BF398" s="188">
        <f>IF(N398="snížená",J398,0)</f>
        <v>0</v>
      </c>
      <c r="BG398" s="188">
        <f>IF(N398="zákl. přenesená",J398,0)</f>
        <v>0</v>
      </c>
      <c r="BH398" s="188">
        <f>IF(N398="sníž. přenesená",J398,0)</f>
        <v>0</v>
      </c>
      <c r="BI398" s="188">
        <f>IF(N398="nulová",J398,0)</f>
        <v>0</v>
      </c>
      <c r="BJ398" s="19" t="s">
        <v>90</v>
      </c>
      <c r="BK398" s="188">
        <f>ROUND(I398*H398,2)</f>
        <v>0</v>
      </c>
      <c r="BL398" s="19" t="s">
        <v>277</v>
      </c>
      <c r="BM398" s="187" t="s">
        <v>708</v>
      </c>
    </row>
    <row r="399" spans="1:65" s="13" customFormat="1" ht="11.25">
      <c r="B399" s="194"/>
      <c r="C399" s="195"/>
      <c r="D399" s="196" t="s">
        <v>172</v>
      </c>
      <c r="E399" s="197" t="s">
        <v>44</v>
      </c>
      <c r="F399" s="198" t="s">
        <v>709</v>
      </c>
      <c r="G399" s="195"/>
      <c r="H399" s="199">
        <v>2</v>
      </c>
      <c r="I399" s="200"/>
      <c r="J399" s="195"/>
      <c r="K399" s="195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172</v>
      </c>
      <c r="AU399" s="205" t="s">
        <v>92</v>
      </c>
      <c r="AV399" s="13" t="s">
        <v>92</v>
      </c>
      <c r="AW399" s="13" t="s">
        <v>42</v>
      </c>
      <c r="AX399" s="13" t="s">
        <v>82</v>
      </c>
      <c r="AY399" s="205" t="s">
        <v>160</v>
      </c>
    </row>
    <row r="400" spans="1:65" s="13" customFormat="1" ht="11.25">
      <c r="B400" s="194"/>
      <c r="C400" s="195"/>
      <c r="D400" s="196" t="s">
        <v>172</v>
      </c>
      <c r="E400" s="197" t="s">
        <v>44</v>
      </c>
      <c r="F400" s="198" t="s">
        <v>710</v>
      </c>
      <c r="G400" s="195"/>
      <c r="H400" s="199">
        <v>4</v>
      </c>
      <c r="I400" s="200"/>
      <c r="J400" s="195"/>
      <c r="K400" s="195"/>
      <c r="L400" s="201"/>
      <c r="M400" s="202"/>
      <c r="N400" s="203"/>
      <c r="O400" s="203"/>
      <c r="P400" s="203"/>
      <c r="Q400" s="203"/>
      <c r="R400" s="203"/>
      <c r="S400" s="203"/>
      <c r="T400" s="204"/>
      <c r="AT400" s="205" t="s">
        <v>172</v>
      </c>
      <c r="AU400" s="205" t="s">
        <v>92</v>
      </c>
      <c r="AV400" s="13" t="s">
        <v>92</v>
      </c>
      <c r="AW400" s="13" t="s">
        <v>42</v>
      </c>
      <c r="AX400" s="13" t="s">
        <v>82</v>
      </c>
      <c r="AY400" s="205" t="s">
        <v>160</v>
      </c>
    </row>
    <row r="401" spans="1:65" s="14" customFormat="1" ht="11.25">
      <c r="B401" s="206"/>
      <c r="C401" s="207"/>
      <c r="D401" s="196" t="s">
        <v>172</v>
      </c>
      <c r="E401" s="208" t="s">
        <v>44</v>
      </c>
      <c r="F401" s="209" t="s">
        <v>187</v>
      </c>
      <c r="G401" s="207"/>
      <c r="H401" s="210">
        <v>6</v>
      </c>
      <c r="I401" s="211"/>
      <c r="J401" s="207"/>
      <c r="K401" s="207"/>
      <c r="L401" s="212"/>
      <c r="M401" s="213"/>
      <c r="N401" s="214"/>
      <c r="O401" s="214"/>
      <c r="P401" s="214"/>
      <c r="Q401" s="214"/>
      <c r="R401" s="214"/>
      <c r="S401" s="214"/>
      <c r="T401" s="215"/>
      <c r="AT401" s="216" t="s">
        <v>172</v>
      </c>
      <c r="AU401" s="216" t="s">
        <v>92</v>
      </c>
      <c r="AV401" s="14" t="s">
        <v>168</v>
      </c>
      <c r="AW401" s="14" t="s">
        <v>42</v>
      </c>
      <c r="AX401" s="14" t="s">
        <v>90</v>
      </c>
      <c r="AY401" s="216" t="s">
        <v>160</v>
      </c>
    </row>
    <row r="402" spans="1:65" s="2" customFormat="1" ht="24.2" customHeight="1">
      <c r="A402" s="37"/>
      <c r="B402" s="38"/>
      <c r="C402" s="176" t="s">
        <v>711</v>
      </c>
      <c r="D402" s="176" t="s">
        <v>163</v>
      </c>
      <c r="E402" s="177" t="s">
        <v>712</v>
      </c>
      <c r="F402" s="178" t="s">
        <v>713</v>
      </c>
      <c r="G402" s="179" t="s">
        <v>190</v>
      </c>
      <c r="H402" s="180">
        <v>1</v>
      </c>
      <c r="I402" s="181"/>
      <c r="J402" s="182">
        <f>ROUND(I402*H402,2)</f>
        <v>0</v>
      </c>
      <c r="K402" s="178" t="s">
        <v>167</v>
      </c>
      <c r="L402" s="42"/>
      <c r="M402" s="183" t="s">
        <v>44</v>
      </c>
      <c r="N402" s="184" t="s">
        <v>53</v>
      </c>
      <c r="O402" s="67"/>
      <c r="P402" s="185">
        <f>O402*H402</f>
        <v>0</v>
      </c>
      <c r="Q402" s="185">
        <v>0</v>
      </c>
      <c r="R402" s="185">
        <f>Q402*H402</f>
        <v>0</v>
      </c>
      <c r="S402" s="185">
        <v>1.6899999999999998E-2</v>
      </c>
      <c r="T402" s="186">
        <f>S402*H402</f>
        <v>1.6899999999999998E-2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7" t="s">
        <v>277</v>
      </c>
      <c r="AT402" s="187" t="s">
        <v>163</v>
      </c>
      <c r="AU402" s="187" t="s">
        <v>92</v>
      </c>
      <c r="AY402" s="19" t="s">
        <v>160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19" t="s">
        <v>90</v>
      </c>
      <c r="BK402" s="188">
        <f>ROUND(I402*H402,2)</f>
        <v>0</v>
      </c>
      <c r="BL402" s="19" t="s">
        <v>277</v>
      </c>
      <c r="BM402" s="187" t="s">
        <v>714</v>
      </c>
    </row>
    <row r="403" spans="1:65" s="2" customFormat="1" ht="11.25">
      <c r="A403" s="37"/>
      <c r="B403" s="38"/>
      <c r="C403" s="39"/>
      <c r="D403" s="189" t="s">
        <v>170</v>
      </c>
      <c r="E403" s="39"/>
      <c r="F403" s="190" t="s">
        <v>715</v>
      </c>
      <c r="G403" s="39"/>
      <c r="H403" s="39"/>
      <c r="I403" s="191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19" t="s">
        <v>170</v>
      </c>
      <c r="AU403" s="19" t="s">
        <v>92</v>
      </c>
    </row>
    <row r="404" spans="1:65" s="2" customFormat="1" ht="24.2" customHeight="1">
      <c r="A404" s="37"/>
      <c r="B404" s="38"/>
      <c r="C404" s="176" t="s">
        <v>716</v>
      </c>
      <c r="D404" s="176" t="s">
        <v>163</v>
      </c>
      <c r="E404" s="177" t="s">
        <v>717</v>
      </c>
      <c r="F404" s="178" t="s">
        <v>718</v>
      </c>
      <c r="G404" s="179" t="s">
        <v>166</v>
      </c>
      <c r="H404" s="180">
        <v>2.5299999999999998</v>
      </c>
      <c r="I404" s="181"/>
      <c r="J404" s="182">
        <f>ROUND(I404*H404,2)</f>
        <v>0</v>
      </c>
      <c r="K404" s="178" t="s">
        <v>167</v>
      </c>
      <c r="L404" s="42"/>
      <c r="M404" s="183" t="s">
        <v>44</v>
      </c>
      <c r="N404" s="184" t="s">
        <v>53</v>
      </c>
      <c r="O404" s="67"/>
      <c r="P404" s="185">
        <f>O404*H404</f>
        <v>0</v>
      </c>
      <c r="Q404" s="185">
        <v>0</v>
      </c>
      <c r="R404" s="185">
        <f>Q404*H404</f>
        <v>0</v>
      </c>
      <c r="S404" s="185">
        <v>1.4999999999999999E-2</v>
      </c>
      <c r="T404" s="186">
        <f>S404*H404</f>
        <v>3.7949999999999998E-2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87" t="s">
        <v>277</v>
      </c>
      <c r="AT404" s="187" t="s">
        <v>163</v>
      </c>
      <c r="AU404" s="187" t="s">
        <v>92</v>
      </c>
      <c r="AY404" s="19" t="s">
        <v>160</v>
      </c>
      <c r="BE404" s="188">
        <f>IF(N404="základní",J404,0)</f>
        <v>0</v>
      </c>
      <c r="BF404" s="188">
        <f>IF(N404="snížená",J404,0)</f>
        <v>0</v>
      </c>
      <c r="BG404" s="188">
        <f>IF(N404="zákl. přenesená",J404,0)</f>
        <v>0</v>
      </c>
      <c r="BH404" s="188">
        <f>IF(N404="sníž. přenesená",J404,0)</f>
        <v>0</v>
      </c>
      <c r="BI404" s="188">
        <f>IF(N404="nulová",J404,0)</f>
        <v>0</v>
      </c>
      <c r="BJ404" s="19" t="s">
        <v>90</v>
      </c>
      <c r="BK404" s="188">
        <f>ROUND(I404*H404,2)</f>
        <v>0</v>
      </c>
      <c r="BL404" s="19" t="s">
        <v>277</v>
      </c>
      <c r="BM404" s="187" t="s">
        <v>719</v>
      </c>
    </row>
    <row r="405" spans="1:65" s="2" customFormat="1" ht="11.25">
      <c r="A405" s="37"/>
      <c r="B405" s="38"/>
      <c r="C405" s="39"/>
      <c r="D405" s="189" t="s">
        <v>170</v>
      </c>
      <c r="E405" s="39"/>
      <c r="F405" s="190" t="s">
        <v>720</v>
      </c>
      <c r="G405" s="39"/>
      <c r="H405" s="39"/>
      <c r="I405" s="191"/>
      <c r="J405" s="39"/>
      <c r="K405" s="39"/>
      <c r="L405" s="42"/>
      <c r="M405" s="192"/>
      <c r="N405" s="193"/>
      <c r="O405" s="67"/>
      <c r="P405" s="67"/>
      <c r="Q405" s="67"/>
      <c r="R405" s="67"/>
      <c r="S405" s="67"/>
      <c r="T405" s="68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19" t="s">
        <v>170</v>
      </c>
      <c r="AU405" s="19" t="s">
        <v>92</v>
      </c>
    </row>
    <row r="406" spans="1:65" s="13" customFormat="1" ht="11.25">
      <c r="B406" s="194"/>
      <c r="C406" s="195"/>
      <c r="D406" s="196" t="s">
        <v>172</v>
      </c>
      <c r="E406" s="197" t="s">
        <v>44</v>
      </c>
      <c r="F406" s="198" t="s">
        <v>665</v>
      </c>
      <c r="G406" s="195"/>
      <c r="H406" s="199">
        <v>2.5299999999999998</v>
      </c>
      <c r="I406" s="200"/>
      <c r="J406" s="195"/>
      <c r="K406" s="195"/>
      <c r="L406" s="201"/>
      <c r="M406" s="202"/>
      <c r="N406" s="203"/>
      <c r="O406" s="203"/>
      <c r="P406" s="203"/>
      <c r="Q406" s="203"/>
      <c r="R406" s="203"/>
      <c r="S406" s="203"/>
      <c r="T406" s="204"/>
      <c r="AT406" s="205" t="s">
        <v>172</v>
      </c>
      <c r="AU406" s="205" t="s">
        <v>92</v>
      </c>
      <c r="AV406" s="13" t="s">
        <v>92</v>
      </c>
      <c r="AW406" s="13" t="s">
        <v>42</v>
      </c>
      <c r="AX406" s="13" t="s">
        <v>90</v>
      </c>
      <c r="AY406" s="205" t="s">
        <v>160</v>
      </c>
    </row>
    <row r="407" spans="1:65" s="2" customFormat="1" ht="24.2" customHeight="1">
      <c r="A407" s="37"/>
      <c r="B407" s="38"/>
      <c r="C407" s="176" t="s">
        <v>721</v>
      </c>
      <c r="D407" s="176" t="s">
        <v>163</v>
      </c>
      <c r="E407" s="177" t="s">
        <v>722</v>
      </c>
      <c r="F407" s="178" t="s">
        <v>723</v>
      </c>
      <c r="G407" s="179" t="s">
        <v>291</v>
      </c>
      <c r="H407" s="180">
        <v>12.7</v>
      </c>
      <c r="I407" s="181"/>
      <c r="J407" s="182">
        <f>ROUND(I407*H407,2)</f>
        <v>0</v>
      </c>
      <c r="K407" s="178" t="s">
        <v>44</v>
      </c>
      <c r="L407" s="42"/>
      <c r="M407" s="183" t="s">
        <v>44</v>
      </c>
      <c r="N407" s="184" t="s">
        <v>53</v>
      </c>
      <c r="O407" s="67"/>
      <c r="P407" s="185">
        <f>O407*H407</f>
        <v>0</v>
      </c>
      <c r="Q407" s="185">
        <v>0.02</v>
      </c>
      <c r="R407" s="185">
        <f>Q407*H407</f>
        <v>0.254</v>
      </c>
      <c r="S407" s="185">
        <v>0</v>
      </c>
      <c r="T407" s="186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87" t="s">
        <v>277</v>
      </c>
      <c r="AT407" s="187" t="s">
        <v>163</v>
      </c>
      <c r="AU407" s="187" t="s">
        <v>92</v>
      </c>
      <c r="AY407" s="19" t="s">
        <v>160</v>
      </c>
      <c r="BE407" s="188">
        <f>IF(N407="základní",J407,0)</f>
        <v>0</v>
      </c>
      <c r="BF407" s="188">
        <f>IF(N407="snížená",J407,0)</f>
        <v>0</v>
      </c>
      <c r="BG407" s="188">
        <f>IF(N407="zákl. přenesená",J407,0)</f>
        <v>0</v>
      </c>
      <c r="BH407" s="188">
        <f>IF(N407="sníž. přenesená",J407,0)</f>
        <v>0</v>
      </c>
      <c r="BI407" s="188">
        <f>IF(N407="nulová",J407,0)</f>
        <v>0</v>
      </c>
      <c r="BJ407" s="19" t="s">
        <v>90</v>
      </c>
      <c r="BK407" s="188">
        <f>ROUND(I407*H407,2)</f>
        <v>0</v>
      </c>
      <c r="BL407" s="19" t="s">
        <v>277</v>
      </c>
      <c r="BM407" s="187" t="s">
        <v>724</v>
      </c>
    </row>
    <row r="408" spans="1:65" s="13" customFormat="1" ht="11.25">
      <c r="B408" s="194"/>
      <c r="C408" s="195"/>
      <c r="D408" s="196" t="s">
        <v>172</v>
      </c>
      <c r="E408" s="197" t="s">
        <v>44</v>
      </c>
      <c r="F408" s="198" t="s">
        <v>725</v>
      </c>
      <c r="G408" s="195"/>
      <c r="H408" s="199">
        <v>12.7</v>
      </c>
      <c r="I408" s="200"/>
      <c r="J408" s="195"/>
      <c r="K408" s="195"/>
      <c r="L408" s="201"/>
      <c r="M408" s="202"/>
      <c r="N408" s="203"/>
      <c r="O408" s="203"/>
      <c r="P408" s="203"/>
      <c r="Q408" s="203"/>
      <c r="R408" s="203"/>
      <c r="S408" s="203"/>
      <c r="T408" s="204"/>
      <c r="AT408" s="205" t="s">
        <v>172</v>
      </c>
      <c r="AU408" s="205" t="s">
        <v>92</v>
      </c>
      <c r="AV408" s="13" t="s">
        <v>92</v>
      </c>
      <c r="AW408" s="13" t="s">
        <v>42</v>
      </c>
      <c r="AX408" s="13" t="s">
        <v>90</v>
      </c>
      <c r="AY408" s="205" t="s">
        <v>160</v>
      </c>
    </row>
    <row r="409" spans="1:65" s="2" customFormat="1" ht="24.2" customHeight="1">
      <c r="A409" s="37"/>
      <c r="B409" s="38"/>
      <c r="C409" s="176" t="s">
        <v>726</v>
      </c>
      <c r="D409" s="176" t="s">
        <v>163</v>
      </c>
      <c r="E409" s="177" t="s">
        <v>727</v>
      </c>
      <c r="F409" s="178" t="s">
        <v>728</v>
      </c>
      <c r="G409" s="179" t="s">
        <v>181</v>
      </c>
      <c r="H409" s="180">
        <v>1.5429999999999999</v>
      </c>
      <c r="I409" s="181"/>
      <c r="J409" s="182">
        <f>ROUND(I409*H409,2)</f>
        <v>0</v>
      </c>
      <c r="K409" s="178" t="s">
        <v>167</v>
      </c>
      <c r="L409" s="42"/>
      <c r="M409" s="183" t="s">
        <v>44</v>
      </c>
      <c r="N409" s="184" t="s">
        <v>53</v>
      </c>
      <c r="O409" s="67"/>
      <c r="P409" s="185">
        <f>O409*H409</f>
        <v>0</v>
      </c>
      <c r="Q409" s="185">
        <v>0</v>
      </c>
      <c r="R409" s="185">
        <f>Q409*H409</f>
        <v>0</v>
      </c>
      <c r="S409" s="185">
        <v>0</v>
      </c>
      <c r="T409" s="186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7" t="s">
        <v>277</v>
      </c>
      <c r="AT409" s="187" t="s">
        <v>163</v>
      </c>
      <c r="AU409" s="187" t="s">
        <v>92</v>
      </c>
      <c r="AY409" s="19" t="s">
        <v>160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19" t="s">
        <v>90</v>
      </c>
      <c r="BK409" s="188">
        <f>ROUND(I409*H409,2)</f>
        <v>0</v>
      </c>
      <c r="BL409" s="19" t="s">
        <v>277</v>
      </c>
      <c r="BM409" s="187" t="s">
        <v>729</v>
      </c>
    </row>
    <row r="410" spans="1:65" s="2" customFormat="1" ht="11.25">
      <c r="A410" s="37"/>
      <c r="B410" s="38"/>
      <c r="C410" s="39"/>
      <c r="D410" s="189" t="s">
        <v>170</v>
      </c>
      <c r="E410" s="39"/>
      <c r="F410" s="190" t="s">
        <v>730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9" t="s">
        <v>170</v>
      </c>
      <c r="AU410" s="19" t="s">
        <v>92</v>
      </c>
    </row>
    <row r="411" spans="1:65" s="12" customFormat="1" ht="22.9" customHeight="1">
      <c r="B411" s="160"/>
      <c r="C411" s="161"/>
      <c r="D411" s="162" t="s">
        <v>81</v>
      </c>
      <c r="E411" s="174" t="s">
        <v>731</v>
      </c>
      <c r="F411" s="174" t="s">
        <v>732</v>
      </c>
      <c r="G411" s="161"/>
      <c r="H411" s="161"/>
      <c r="I411" s="164"/>
      <c r="J411" s="175">
        <f>BK411</f>
        <v>0</v>
      </c>
      <c r="K411" s="161"/>
      <c r="L411" s="166"/>
      <c r="M411" s="167"/>
      <c r="N411" s="168"/>
      <c r="O411" s="168"/>
      <c r="P411" s="169">
        <f>SUM(P412:P415)</f>
        <v>0</v>
      </c>
      <c r="Q411" s="168"/>
      <c r="R411" s="169">
        <f>SUM(R412:R415)</f>
        <v>1.2222E-2</v>
      </c>
      <c r="S411" s="168"/>
      <c r="T411" s="170">
        <f>SUM(T412:T415)</f>
        <v>0</v>
      </c>
      <c r="AR411" s="171" t="s">
        <v>92</v>
      </c>
      <c r="AT411" s="172" t="s">
        <v>81</v>
      </c>
      <c r="AU411" s="172" t="s">
        <v>90</v>
      </c>
      <c r="AY411" s="171" t="s">
        <v>160</v>
      </c>
      <c r="BK411" s="173">
        <f>SUM(BK412:BK415)</f>
        <v>0</v>
      </c>
    </row>
    <row r="412" spans="1:65" s="2" customFormat="1" ht="24.2" customHeight="1">
      <c r="A412" s="37"/>
      <c r="B412" s="38"/>
      <c r="C412" s="176" t="s">
        <v>733</v>
      </c>
      <c r="D412" s="176" t="s">
        <v>163</v>
      </c>
      <c r="E412" s="177" t="s">
        <v>734</v>
      </c>
      <c r="F412" s="178" t="s">
        <v>735</v>
      </c>
      <c r="G412" s="179" t="s">
        <v>291</v>
      </c>
      <c r="H412" s="180">
        <v>4.2</v>
      </c>
      <c r="I412" s="181"/>
      <c r="J412" s="182">
        <f>ROUND(I412*H412,2)</f>
        <v>0</v>
      </c>
      <c r="K412" s="178" t="s">
        <v>167</v>
      </c>
      <c r="L412" s="42"/>
      <c r="M412" s="183" t="s">
        <v>44</v>
      </c>
      <c r="N412" s="184" t="s">
        <v>53</v>
      </c>
      <c r="O412" s="67"/>
      <c r="P412" s="185">
        <f>O412*H412</f>
        <v>0</v>
      </c>
      <c r="Q412" s="185">
        <v>2.9099999999999998E-3</v>
      </c>
      <c r="R412" s="185">
        <f>Q412*H412</f>
        <v>1.2222E-2</v>
      </c>
      <c r="S412" s="185">
        <v>0</v>
      </c>
      <c r="T412" s="186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87" t="s">
        <v>277</v>
      </c>
      <c r="AT412" s="187" t="s">
        <v>163</v>
      </c>
      <c r="AU412" s="187" t="s">
        <v>92</v>
      </c>
      <c r="AY412" s="19" t="s">
        <v>160</v>
      </c>
      <c r="BE412" s="188">
        <f>IF(N412="základní",J412,0)</f>
        <v>0</v>
      </c>
      <c r="BF412" s="188">
        <f>IF(N412="snížená",J412,0)</f>
        <v>0</v>
      </c>
      <c r="BG412" s="188">
        <f>IF(N412="zákl. přenesená",J412,0)</f>
        <v>0</v>
      </c>
      <c r="BH412" s="188">
        <f>IF(N412="sníž. přenesená",J412,0)</f>
        <v>0</v>
      </c>
      <c r="BI412" s="188">
        <f>IF(N412="nulová",J412,0)</f>
        <v>0</v>
      </c>
      <c r="BJ412" s="19" t="s">
        <v>90</v>
      </c>
      <c r="BK412" s="188">
        <f>ROUND(I412*H412,2)</f>
        <v>0</v>
      </c>
      <c r="BL412" s="19" t="s">
        <v>277</v>
      </c>
      <c r="BM412" s="187" t="s">
        <v>736</v>
      </c>
    </row>
    <row r="413" spans="1:65" s="2" customFormat="1" ht="11.25">
      <c r="A413" s="37"/>
      <c r="B413" s="38"/>
      <c r="C413" s="39"/>
      <c r="D413" s="189" t="s">
        <v>170</v>
      </c>
      <c r="E413" s="39"/>
      <c r="F413" s="190" t="s">
        <v>737</v>
      </c>
      <c r="G413" s="39"/>
      <c r="H413" s="39"/>
      <c r="I413" s="191"/>
      <c r="J413" s="39"/>
      <c r="K413" s="39"/>
      <c r="L413" s="42"/>
      <c r="M413" s="192"/>
      <c r="N413" s="193"/>
      <c r="O413" s="67"/>
      <c r="P413" s="67"/>
      <c r="Q413" s="67"/>
      <c r="R413" s="67"/>
      <c r="S413" s="67"/>
      <c r="T413" s="68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9" t="s">
        <v>170</v>
      </c>
      <c r="AU413" s="19" t="s">
        <v>92</v>
      </c>
    </row>
    <row r="414" spans="1:65" s="2" customFormat="1" ht="24.2" customHeight="1">
      <c r="A414" s="37"/>
      <c r="B414" s="38"/>
      <c r="C414" s="176" t="s">
        <v>738</v>
      </c>
      <c r="D414" s="176" t="s">
        <v>163</v>
      </c>
      <c r="E414" s="177" t="s">
        <v>739</v>
      </c>
      <c r="F414" s="178" t="s">
        <v>740</v>
      </c>
      <c r="G414" s="179" t="s">
        <v>181</v>
      </c>
      <c r="H414" s="180">
        <v>1.2E-2</v>
      </c>
      <c r="I414" s="181"/>
      <c r="J414" s="182">
        <f>ROUND(I414*H414,2)</f>
        <v>0</v>
      </c>
      <c r="K414" s="178" t="s">
        <v>167</v>
      </c>
      <c r="L414" s="42"/>
      <c r="M414" s="183" t="s">
        <v>44</v>
      </c>
      <c r="N414" s="184" t="s">
        <v>53</v>
      </c>
      <c r="O414" s="67"/>
      <c r="P414" s="185">
        <f>O414*H414</f>
        <v>0</v>
      </c>
      <c r="Q414" s="185">
        <v>0</v>
      </c>
      <c r="R414" s="185">
        <f>Q414*H414</f>
        <v>0</v>
      </c>
      <c r="S414" s="185">
        <v>0</v>
      </c>
      <c r="T414" s="186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87" t="s">
        <v>277</v>
      </c>
      <c r="AT414" s="187" t="s">
        <v>163</v>
      </c>
      <c r="AU414" s="187" t="s">
        <v>92</v>
      </c>
      <c r="AY414" s="19" t="s">
        <v>160</v>
      </c>
      <c r="BE414" s="188">
        <f>IF(N414="základní",J414,0)</f>
        <v>0</v>
      </c>
      <c r="BF414" s="188">
        <f>IF(N414="snížená",J414,0)</f>
        <v>0</v>
      </c>
      <c r="BG414" s="188">
        <f>IF(N414="zákl. přenesená",J414,0)</f>
        <v>0</v>
      </c>
      <c r="BH414" s="188">
        <f>IF(N414="sníž. přenesená",J414,0)</f>
        <v>0</v>
      </c>
      <c r="BI414" s="188">
        <f>IF(N414="nulová",J414,0)</f>
        <v>0</v>
      </c>
      <c r="BJ414" s="19" t="s">
        <v>90</v>
      </c>
      <c r="BK414" s="188">
        <f>ROUND(I414*H414,2)</f>
        <v>0</v>
      </c>
      <c r="BL414" s="19" t="s">
        <v>277</v>
      </c>
      <c r="BM414" s="187" t="s">
        <v>741</v>
      </c>
    </row>
    <row r="415" spans="1:65" s="2" customFormat="1" ht="11.25">
      <c r="A415" s="37"/>
      <c r="B415" s="38"/>
      <c r="C415" s="39"/>
      <c r="D415" s="189" t="s">
        <v>170</v>
      </c>
      <c r="E415" s="39"/>
      <c r="F415" s="190" t="s">
        <v>742</v>
      </c>
      <c r="G415" s="39"/>
      <c r="H415" s="39"/>
      <c r="I415" s="191"/>
      <c r="J415" s="39"/>
      <c r="K415" s="39"/>
      <c r="L415" s="42"/>
      <c r="M415" s="192"/>
      <c r="N415" s="193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9" t="s">
        <v>170</v>
      </c>
      <c r="AU415" s="19" t="s">
        <v>92</v>
      </c>
    </row>
    <row r="416" spans="1:65" s="12" customFormat="1" ht="22.9" customHeight="1">
      <c r="B416" s="160"/>
      <c r="C416" s="161"/>
      <c r="D416" s="162" t="s">
        <v>81</v>
      </c>
      <c r="E416" s="174" t="s">
        <v>743</v>
      </c>
      <c r="F416" s="174" t="s">
        <v>744</v>
      </c>
      <c r="G416" s="161"/>
      <c r="H416" s="161"/>
      <c r="I416" s="164"/>
      <c r="J416" s="175">
        <f>BK416</f>
        <v>0</v>
      </c>
      <c r="K416" s="161"/>
      <c r="L416" s="166"/>
      <c r="M416" s="167"/>
      <c r="N416" s="168"/>
      <c r="O416" s="168"/>
      <c r="P416" s="169">
        <f>SUM(P417:P422)</f>
        <v>0</v>
      </c>
      <c r="Q416" s="168"/>
      <c r="R416" s="169">
        <f>SUM(R417:R422)</f>
        <v>6.6150000000000002E-3</v>
      </c>
      <c r="S416" s="168"/>
      <c r="T416" s="170">
        <f>SUM(T417:T422)</f>
        <v>4.8000000000000001E-2</v>
      </c>
      <c r="AR416" s="171" t="s">
        <v>92</v>
      </c>
      <c r="AT416" s="172" t="s">
        <v>81</v>
      </c>
      <c r="AU416" s="172" t="s">
        <v>90</v>
      </c>
      <c r="AY416" s="171" t="s">
        <v>160</v>
      </c>
      <c r="BK416" s="173">
        <f>SUM(BK417:BK422)</f>
        <v>0</v>
      </c>
    </row>
    <row r="417" spans="1:65" s="2" customFormat="1" ht="24.2" customHeight="1">
      <c r="A417" s="37"/>
      <c r="B417" s="38"/>
      <c r="C417" s="176" t="s">
        <v>745</v>
      </c>
      <c r="D417" s="176" t="s">
        <v>163</v>
      </c>
      <c r="E417" s="177" t="s">
        <v>746</v>
      </c>
      <c r="F417" s="178" t="s">
        <v>747</v>
      </c>
      <c r="G417" s="179" t="s">
        <v>190</v>
      </c>
      <c r="H417" s="180">
        <v>2</v>
      </c>
      <c r="I417" s="181"/>
      <c r="J417" s="182">
        <f>ROUND(I417*H417,2)</f>
        <v>0</v>
      </c>
      <c r="K417" s="178" t="s">
        <v>167</v>
      </c>
      <c r="L417" s="42"/>
      <c r="M417" s="183" t="s">
        <v>44</v>
      </c>
      <c r="N417" s="184" t="s">
        <v>53</v>
      </c>
      <c r="O417" s="67"/>
      <c r="P417" s="185">
        <f>O417*H417</f>
        <v>0</v>
      </c>
      <c r="Q417" s="185">
        <v>0</v>
      </c>
      <c r="R417" s="185">
        <f>Q417*H417</f>
        <v>0</v>
      </c>
      <c r="S417" s="185">
        <v>2.4E-2</v>
      </c>
      <c r="T417" s="186">
        <f>S417*H417</f>
        <v>4.8000000000000001E-2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7" t="s">
        <v>277</v>
      </c>
      <c r="AT417" s="187" t="s">
        <v>163</v>
      </c>
      <c r="AU417" s="187" t="s">
        <v>92</v>
      </c>
      <c r="AY417" s="19" t="s">
        <v>160</v>
      </c>
      <c r="BE417" s="188">
        <f>IF(N417="základní",J417,0)</f>
        <v>0</v>
      </c>
      <c r="BF417" s="188">
        <f>IF(N417="snížená",J417,0)</f>
        <v>0</v>
      </c>
      <c r="BG417" s="188">
        <f>IF(N417="zákl. přenesená",J417,0)</f>
        <v>0</v>
      </c>
      <c r="BH417" s="188">
        <f>IF(N417="sníž. přenesená",J417,0)</f>
        <v>0</v>
      </c>
      <c r="BI417" s="188">
        <f>IF(N417="nulová",J417,0)</f>
        <v>0</v>
      </c>
      <c r="BJ417" s="19" t="s">
        <v>90</v>
      </c>
      <c r="BK417" s="188">
        <f>ROUND(I417*H417,2)</f>
        <v>0</v>
      </c>
      <c r="BL417" s="19" t="s">
        <v>277</v>
      </c>
      <c r="BM417" s="187" t="s">
        <v>748</v>
      </c>
    </row>
    <row r="418" spans="1:65" s="2" customFormat="1" ht="11.25">
      <c r="A418" s="37"/>
      <c r="B418" s="38"/>
      <c r="C418" s="39"/>
      <c r="D418" s="189" t="s">
        <v>170</v>
      </c>
      <c r="E418" s="39"/>
      <c r="F418" s="190" t="s">
        <v>749</v>
      </c>
      <c r="G418" s="39"/>
      <c r="H418" s="39"/>
      <c r="I418" s="191"/>
      <c r="J418" s="39"/>
      <c r="K418" s="39"/>
      <c r="L418" s="42"/>
      <c r="M418" s="192"/>
      <c r="N418" s="193"/>
      <c r="O418" s="67"/>
      <c r="P418" s="67"/>
      <c r="Q418" s="67"/>
      <c r="R418" s="67"/>
      <c r="S418" s="67"/>
      <c r="T418" s="68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9" t="s">
        <v>170</v>
      </c>
      <c r="AU418" s="19" t="s">
        <v>92</v>
      </c>
    </row>
    <row r="419" spans="1:65" s="2" customFormat="1" ht="24.2" customHeight="1">
      <c r="A419" s="37"/>
      <c r="B419" s="38"/>
      <c r="C419" s="176" t="s">
        <v>750</v>
      </c>
      <c r="D419" s="176" t="s">
        <v>163</v>
      </c>
      <c r="E419" s="177" t="s">
        <v>751</v>
      </c>
      <c r="F419" s="178" t="s">
        <v>752</v>
      </c>
      <c r="G419" s="179" t="s">
        <v>291</v>
      </c>
      <c r="H419" s="180">
        <v>4.2</v>
      </c>
      <c r="I419" s="181"/>
      <c r="J419" s="182">
        <f>ROUND(I419*H419,2)</f>
        <v>0</v>
      </c>
      <c r="K419" s="178" t="s">
        <v>167</v>
      </c>
      <c r="L419" s="42"/>
      <c r="M419" s="183" t="s">
        <v>44</v>
      </c>
      <c r="N419" s="184" t="s">
        <v>53</v>
      </c>
      <c r="O419" s="67"/>
      <c r="P419" s="185">
        <f>O419*H419</f>
        <v>0</v>
      </c>
      <c r="Q419" s="185">
        <v>0</v>
      </c>
      <c r="R419" s="185">
        <f>Q419*H419</f>
        <v>0</v>
      </c>
      <c r="S419" s="185">
        <v>0</v>
      </c>
      <c r="T419" s="186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7" t="s">
        <v>277</v>
      </c>
      <c r="AT419" s="187" t="s">
        <v>163</v>
      </c>
      <c r="AU419" s="187" t="s">
        <v>92</v>
      </c>
      <c r="AY419" s="19" t="s">
        <v>160</v>
      </c>
      <c r="BE419" s="188">
        <f>IF(N419="základní",J419,0)</f>
        <v>0</v>
      </c>
      <c r="BF419" s="188">
        <f>IF(N419="snížená",J419,0)</f>
        <v>0</v>
      </c>
      <c r="BG419" s="188">
        <f>IF(N419="zákl. přenesená",J419,0)</f>
        <v>0</v>
      </c>
      <c r="BH419" s="188">
        <f>IF(N419="sníž. přenesená",J419,0)</f>
        <v>0</v>
      </c>
      <c r="BI419" s="188">
        <f>IF(N419="nulová",J419,0)</f>
        <v>0</v>
      </c>
      <c r="BJ419" s="19" t="s">
        <v>90</v>
      </c>
      <c r="BK419" s="188">
        <f>ROUND(I419*H419,2)</f>
        <v>0</v>
      </c>
      <c r="BL419" s="19" t="s">
        <v>277</v>
      </c>
      <c r="BM419" s="187" t="s">
        <v>753</v>
      </c>
    </row>
    <row r="420" spans="1:65" s="2" customFormat="1" ht="11.25">
      <c r="A420" s="37"/>
      <c r="B420" s="38"/>
      <c r="C420" s="39"/>
      <c r="D420" s="189" t="s">
        <v>170</v>
      </c>
      <c r="E420" s="39"/>
      <c r="F420" s="190" t="s">
        <v>754</v>
      </c>
      <c r="G420" s="39"/>
      <c r="H420" s="39"/>
      <c r="I420" s="191"/>
      <c r="J420" s="39"/>
      <c r="K420" s="39"/>
      <c r="L420" s="42"/>
      <c r="M420" s="192"/>
      <c r="N420" s="193"/>
      <c r="O420" s="67"/>
      <c r="P420" s="67"/>
      <c r="Q420" s="67"/>
      <c r="R420" s="67"/>
      <c r="S420" s="67"/>
      <c r="T420" s="68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9" t="s">
        <v>170</v>
      </c>
      <c r="AU420" s="19" t="s">
        <v>92</v>
      </c>
    </row>
    <row r="421" spans="1:65" s="2" customFormat="1" ht="21.75" customHeight="1">
      <c r="A421" s="37"/>
      <c r="B421" s="38"/>
      <c r="C421" s="227" t="s">
        <v>755</v>
      </c>
      <c r="D421" s="227" t="s">
        <v>305</v>
      </c>
      <c r="E421" s="228" t="s">
        <v>756</v>
      </c>
      <c r="F421" s="229" t="s">
        <v>757</v>
      </c>
      <c r="G421" s="230" t="s">
        <v>291</v>
      </c>
      <c r="H421" s="231">
        <v>4.41</v>
      </c>
      <c r="I421" s="232"/>
      <c r="J421" s="233">
        <f>ROUND(I421*H421,2)</f>
        <v>0</v>
      </c>
      <c r="K421" s="229" t="s">
        <v>167</v>
      </c>
      <c r="L421" s="234"/>
      <c r="M421" s="235" t="s">
        <v>44</v>
      </c>
      <c r="N421" s="236" t="s">
        <v>53</v>
      </c>
      <c r="O421" s="67"/>
      <c r="P421" s="185">
        <f>O421*H421</f>
        <v>0</v>
      </c>
      <c r="Q421" s="185">
        <v>1.5E-3</v>
      </c>
      <c r="R421" s="185">
        <f>Q421*H421</f>
        <v>6.6150000000000002E-3</v>
      </c>
      <c r="S421" s="185">
        <v>0</v>
      </c>
      <c r="T421" s="186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7" t="s">
        <v>376</v>
      </c>
      <c r="AT421" s="187" t="s">
        <v>305</v>
      </c>
      <c r="AU421" s="187" t="s">
        <v>92</v>
      </c>
      <c r="AY421" s="19" t="s">
        <v>160</v>
      </c>
      <c r="BE421" s="188">
        <f>IF(N421="základní",J421,0)</f>
        <v>0</v>
      </c>
      <c r="BF421" s="188">
        <f>IF(N421="snížená",J421,0)</f>
        <v>0</v>
      </c>
      <c r="BG421" s="188">
        <f>IF(N421="zákl. přenesená",J421,0)</f>
        <v>0</v>
      </c>
      <c r="BH421" s="188">
        <f>IF(N421="sníž. přenesená",J421,0)</f>
        <v>0</v>
      </c>
      <c r="BI421" s="188">
        <f>IF(N421="nulová",J421,0)</f>
        <v>0</v>
      </c>
      <c r="BJ421" s="19" t="s">
        <v>90</v>
      </c>
      <c r="BK421" s="188">
        <f>ROUND(I421*H421,2)</f>
        <v>0</v>
      </c>
      <c r="BL421" s="19" t="s">
        <v>277</v>
      </c>
      <c r="BM421" s="187" t="s">
        <v>758</v>
      </c>
    </row>
    <row r="422" spans="1:65" s="13" customFormat="1" ht="11.25">
      <c r="B422" s="194"/>
      <c r="C422" s="195"/>
      <c r="D422" s="196" t="s">
        <v>172</v>
      </c>
      <c r="E422" s="195"/>
      <c r="F422" s="198" t="s">
        <v>341</v>
      </c>
      <c r="G422" s="195"/>
      <c r="H422" s="199">
        <v>4.41</v>
      </c>
      <c r="I422" s="200"/>
      <c r="J422" s="195"/>
      <c r="K422" s="195"/>
      <c r="L422" s="201"/>
      <c r="M422" s="202"/>
      <c r="N422" s="203"/>
      <c r="O422" s="203"/>
      <c r="P422" s="203"/>
      <c r="Q422" s="203"/>
      <c r="R422" s="203"/>
      <c r="S422" s="203"/>
      <c r="T422" s="204"/>
      <c r="AT422" s="205" t="s">
        <v>172</v>
      </c>
      <c r="AU422" s="205" t="s">
        <v>92</v>
      </c>
      <c r="AV422" s="13" t="s">
        <v>92</v>
      </c>
      <c r="AW422" s="13" t="s">
        <v>4</v>
      </c>
      <c r="AX422" s="13" t="s">
        <v>90</v>
      </c>
      <c r="AY422" s="205" t="s">
        <v>160</v>
      </c>
    </row>
    <row r="423" spans="1:65" s="12" customFormat="1" ht="22.9" customHeight="1">
      <c r="B423" s="160"/>
      <c r="C423" s="161"/>
      <c r="D423" s="162" t="s">
        <v>81</v>
      </c>
      <c r="E423" s="174" t="s">
        <v>759</v>
      </c>
      <c r="F423" s="174" t="s">
        <v>760</v>
      </c>
      <c r="G423" s="161"/>
      <c r="H423" s="161"/>
      <c r="I423" s="164"/>
      <c r="J423" s="175">
        <f>BK423</f>
        <v>0</v>
      </c>
      <c r="K423" s="161"/>
      <c r="L423" s="166"/>
      <c r="M423" s="167"/>
      <c r="N423" s="168"/>
      <c r="O423" s="168"/>
      <c r="P423" s="169">
        <f>SUM(P424:P431)</f>
        <v>0</v>
      </c>
      <c r="Q423" s="168"/>
      <c r="R423" s="169">
        <f>SUM(R424:R431)</f>
        <v>0</v>
      </c>
      <c r="S423" s="168"/>
      <c r="T423" s="170">
        <f>SUM(T424:T431)</f>
        <v>0</v>
      </c>
      <c r="AR423" s="171" t="s">
        <v>92</v>
      </c>
      <c r="AT423" s="172" t="s">
        <v>81</v>
      </c>
      <c r="AU423" s="172" t="s">
        <v>90</v>
      </c>
      <c r="AY423" s="171" t="s">
        <v>160</v>
      </c>
      <c r="BK423" s="173">
        <f>SUM(BK424:BK431)</f>
        <v>0</v>
      </c>
    </row>
    <row r="424" spans="1:65" s="2" customFormat="1" ht="49.15" customHeight="1">
      <c r="A424" s="37"/>
      <c r="B424" s="38"/>
      <c r="C424" s="176" t="s">
        <v>761</v>
      </c>
      <c r="D424" s="176" t="s">
        <v>163</v>
      </c>
      <c r="E424" s="177" t="s">
        <v>762</v>
      </c>
      <c r="F424" s="178" t="s">
        <v>763</v>
      </c>
      <c r="G424" s="179" t="s">
        <v>190</v>
      </c>
      <c r="H424" s="180">
        <v>1</v>
      </c>
      <c r="I424" s="181"/>
      <c r="J424" s="182">
        <f t="shared" ref="J424:J429" si="10">ROUND(I424*H424,2)</f>
        <v>0</v>
      </c>
      <c r="K424" s="178" t="s">
        <v>44</v>
      </c>
      <c r="L424" s="42"/>
      <c r="M424" s="183" t="s">
        <v>44</v>
      </c>
      <c r="N424" s="184" t="s">
        <v>53</v>
      </c>
      <c r="O424" s="67"/>
      <c r="P424" s="185">
        <f t="shared" ref="P424:P429" si="11">O424*H424</f>
        <v>0</v>
      </c>
      <c r="Q424" s="185">
        <v>0</v>
      </c>
      <c r="R424" s="185">
        <f t="shared" ref="R424:R429" si="12">Q424*H424</f>
        <v>0</v>
      </c>
      <c r="S424" s="185">
        <v>0</v>
      </c>
      <c r="T424" s="186">
        <f t="shared" ref="T424:T429" si="13"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87" t="s">
        <v>277</v>
      </c>
      <c r="AT424" s="187" t="s">
        <v>163</v>
      </c>
      <c r="AU424" s="187" t="s">
        <v>92</v>
      </c>
      <c r="AY424" s="19" t="s">
        <v>160</v>
      </c>
      <c r="BE424" s="188">
        <f t="shared" ref="BE424:BE429" si="14">IF(N424="základní",J424,0)</f>
        <v>0</v>
      </c>
      <c r="BF424" s="188">
        <f t="shared" ref="BF424:BF429" si="15">IF(N424="snížená",J424,0)</f>
        <v>0</v>
      </c>
      <c r="BG424" s="188">
        <f t="shared" ref="BG424:BG429" si="16">IF(N424="zákl. přenesená",J424,0)</f>
        <v>0</v>
      </c>
      <c r="BH424" s="188">
        <f t="shared" ref="BH424:BH429" si="17">IF(N424="sníž. přenesená",J424,0)</f>
        <v>0</v>
      </c>
      <c r="BI424" s="188">
        <f t="shared" ref="BI424:BI429" si="18">IF(N424="nulová",J424,0)</f>
        <v>0</v>
      </c>
      <c r="BJ424" s="19" t="s">
        <v>90</v>
      </c>
      <c r="BK424" s="188">
        <f t="shared" ref="BK424:BK429" si="19">ROUND(I424*H424,2)</f>
        <v>0</v>
      </c>
      <c r="BL424" s="19" t="s">
        <v>277</v>
      </c>
      <c r="BM424" s="187" t="s">
        <v>764</v>
      </c>
    </row>
    <row r="425" spans="1:65" s="2" customFormat="1" ht="49.15" customHeight="1">
      <c r="A425" s="37"/>
      <c r="B425" s="38"/>
      <c r="C425" s="176" t="s">
        <v>765</v>
      </c>
      <c r="D425" s="176" t="s">
        <v>163</v>
      </c>
      <c r="E425" s="177" t="s">
        <v>766</v>
      </c>
      <c r="F425" s="178" t="s">
        <v>767</v>
      </c>
      <c r="G425" s="179" t="s">
        <v>190</v>
      </c>
      <c r="H425" s="180">
        <v>1</v>
      </c>
      <c r="I425" s="181"/>
      <c r="J425" s="182">
        <f t="shared" si="10"/>
        <v>0</v>
      </c>
      <c r="K425" s="178" t="s">
        <v>44</v>
      </c>
      <c r="L425" s="42"/>
      <c r="M425" s="183" t="s">
        <v>44</v>
      </c>
      <c r="N425" s="184" t="s">
        <v>53</v>
      </c>
      <c r="O425" s="67"/>
      <c r="P425" s="185">
        <f t="shared" si="11"/>
        <v>0</v>
      </c>
      <c r="Q425" s="185">
        <v>0</v>
      </c>
      <c r="R425" s="185">
        <f t="shared" si="12"/>
        <v>0</v>
      </c>
      <c r="S425" s="185">
        <v>0</v>
      </c>
      <c r="T425" s="186">
        <f t="shared" si="13"/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7" t="s">
        <v>277</v>
      </c>
      <c r="AT425" s="187" t="s">
        <v>163</v>
      </c>
      <c r="AU425" s="187" t="s">
        <v>92</v>
      </c>
      <c r="AY425" s="19" t="s">
        <v>160</v>
      </c>
      <c r="BE425" s="188">
        <f t="shared" si="14"/>
        <v>0</v>
      </c>
      <c r="BF425" s="188">
        <f t="shared" si="15"/>
        <v>0</v>
      </c>
      <c r="BG425" s="188">
        <f t="shared" si="16"/>
        <v>0</v>
      </c>
      <c r="BH425" s="188">
        <f t="shared" si="17"/>
        <v>0</v>
      </c>
      <c r="BI425" s="188">
        <f t="shared" si="18"/>
        <v>0</v>
      </c>
      <c r="BJ425" s="19" t="s">
        <v>90</v>
      </c>
      <c r="BK425" s="188">
        <f t="shared" si="19"/>
        <v>0</v>
      </c>
      <c r="BL425" s="19" t="s">
        <v>277</v>
      </c>
      <c r="BM425" s="187" t="s">
        <v>768</v>
      </c>
    </row>
    <row r="426" spans="1:65" s="2" customFormat="1" ht="44.25" customHeight="1">
      <c r="A426" s="37"/>
      <c r="B426" s="38"/>
      <c r="C426" s="176" t="s">
        <v>769</v>
      </c>
      <c r="D426" s="176" t="s">
        <v>163</v>
      </c>
      <c r="E426" s="177" t="s">
        <v>770</v>
      </c>
      <c r="F426" s="178" t="s">
        <v>771</v>
      </c>
      <c r="G426" s="179" t="s">
        <v>190</v>
      </c>
      <c r="H426" s="180">
        <v>1</v>
      </c>
      <c r="I426" s="181"/>
      <c r="J426" s="182">
        <f t="shared" si="10"/>
        <v>0</v>
      </c>
      <c r="K426" s="178" t="s">
        <v>44</v>
      </c>
      <c r="L426" s="42"/>
      <c r="M426" s="183" t="s">
        <v>44</v>
      </c>
      <c r="N426" s="184" t="s">
        <v>53</v>
      </c>
      <c r="O426" s="67"/>
      <c r="P426" s="185">
        <f t="shared" si="11"/>
        <v>0</v>
      </c>
      <c r="Q426" s="185">
        <v>0</v>
      </c>
      <c r="R426" s="185">
        <f t="shared" si="12"/>
        <v>0</v>
      </c>
      <c r="S426" s="185">
        <v>0</v>
      </c>
      <c r="T426" s="186">
        <f t="shared" si="13"/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87" t="s">
        <v>277</v>
      </c>
      <c r="AT426" s="187" t="s">
        <v>163</v>
      </c>
      <c r="AU426" s="187" t="s">
        <v>92</v>
      </c>
      <c r="AY426" s="19" t="s">
        <v>160</v>
      </c>
      <c r="BE426" s="188">
        <f t="shared" si="14"/>
        <v>0</v>
      </c>
      <c r="BF426" s="188">
        <f t="shared" si="15"/>
        <v>0</v>
      </c>
      <c r="BG426" s="188">
        <f t="shared" si="16"/>
        <v>0</v>
      </c>
      <c r="BH426" s="188">
        <f t="shared" si="17"/>
        <v>0</v>
      </c>
      <c r="BI426" s="188">
        <f t="shared" si="18"/>
        <v>0</v>
      </c>
      <c r="BJ426" s="19" t="s">
        <v>90</v>
      </c>
      <c r="BK426" s="188">
        <f t="shared" si="19"/>
        <v>0</v>
      </c>
      <c r="BL426" s="19" t="s">
        <v>277</v>
      </c>
      <c r="BM426" s="187" t="s">
        <v>772</v>
      </c>
    </row>
    <row r="427" spans="1:65" s="2" customFormat="1" ht="37.9" customHeight="1">
      <c r="A427" s="37"/>
      <c r="B427" s="38"/>
      <c r="C427" s="176" t="s">
        <v>773</v>
      </c>
      <c r="D427" s="176" t="s">
        <v>163</v>
      </c>
      <c r="E427" s="177" t="s">
        <v>774</v>
      </c>
      <c r="F427" s="178" t="s">
        <v>775</v>
      </c>
      <c r="G427" s="179" t="s">
        <v>190</v>
      </c>
      <c r="H427" s="180">
        <v>1</v>
      </c>
      <c r="I427" s="181"/>
      <c r="J427" s="182">
        <f t="shared" si="10"/>
        <v>0</v>
      </c>
      <c r="K427" s="178" t="s">
        <v>44</v>
      </c>
      <c r="L427" s="42"/>
      <c r="M427" s="183" t="s">
        <v>44</v>
      </c>
      <c r="N427" s="184" t="s">
        <v>53</v>
      </c>
      <c r="O427" s="67"/>
      <c r="P427" s="185">
        <f t="shared" si="11"/>
        <v>0</v>
      </c>
      <c r="Q427" s="185">
        <v>0</v>
      </c>
      <c r="R427" s="185">
        <f t="shared" si="12"/>
        <v>0</v>
      </c>
      <c r="S427" s="185">
        <v>0</v>
      </c>
      <c r="T427" s="186">
        <f t="shared" si="13"/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87" t="s">
        <v>277</v>
      </c>
      <c r="AT427" s="187" t="s">
        <v>163</v>
      </c>
      <c r="AU427" s="187" t="s">
        <v>92</v>
      </c>
      <c r="AY427" s="19" t="s">
        <v>160</v>
      </c>
      <c r="BE427" s="188">
        <f t="shared" si="14"/>
        <v>0</v>
      </c>
      <c r="BF427" s="188">
        <f t="shared" si="15"/>
        <v>0</v>
      </c>
      <c r="BG427" s="188">
        <f t="shared" si="16"/>
        <v>0</v>
      </c>
      <c r="BH427" s="188">
        <f t="shared" si="17"/>
        <v>0</v>
      </c>
      <c r="BI427" s="188">
        <f t="shared" si="18"/>
        <v>0</v>
      </c>
      <c r="BJ427" s="19" t="s">
        <v>90</v>
      </c>
      <c r="BK427" s="188">
        <f t="shared" si="19"/>
        <v>0</v>
      </c>
      <c r="BL427" s="19" t="s">
        <v>277</v>
      </c>
      <c r="BM427" s="187" t="s">
        <v>776</v>
      </c>
    </row>
    <row r="428" spans="1:65" s="2" customFormat="1" ht="37.9" customHeight="1">
      <c r="A428" s="37"/>
      <c r="B428" s="38"/>
      <c r="C428" s="176" t="s">
        <v>777</v>
      </c>
      <c r="D428" s="176" t="s">
        <v>163</v>
      </c>
      <c r="E428" s="177" t="s">
        <v>778</v>
      </c>
      <c r="F428" s="178" t="s">
        <v>779</v>
      </c>
      <c r="G428" s="179" t="s">
        <v>190</v>
      </c>
      <c r="H428" s="180">
        <v>1</v>
      </c>
      <c r="I428" s="181"/>
      <c r="J428" s="182">
        <f t="shared" si="10"/>
        <v>0</v>
      </c>
      <c r="K428" s="178" t="s">
        <v>44</v>
      </c>
      <c r="L428" s="42"/>
      <c r="M428" s="183" t="s">
        <v>44</v>
      </c>
      <c r="N428" s="184" t="s">
        <v>53</v>
      </c>
      <c r="O428" s="67"/>
      <c r="P428" s="185">
        <f t="shared" si="11"/>
        <v>0</v>
      </c>
      <c r="Q428" s="185">
        <v>0</v>
      </c>
      <c r="R428" s="185">
        <f t="shared" si="12"/>
        <v>0</v>
      </c>
      <c r="S428" s="185">
        <v>0</v>
      </c>
      <c r="T428" s="186">
        <f t="shared" si="13"/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87" t="s">
        <v>277</v>
      </c>
      <c r="AT428" s="187" t="s">
        <v>163</v>
      </c>
      <c r="AU428" s="187" t="s">
        <v>92</v>
      </c>
      <c r="AY428" s="19" t="s">
        <v>160</v>
      </c>
      <c r="BE428" s="188">
        <f t="shared" si="14"/>
        <v>0</v>
      </c>
      <c r="BF428" s="188">
        <f t="shared" si="15"/>
        <v>0</v>
      </c>
      <c r="BG428" s="188">
        <f t="shared" si="16"/>
        <v>0</v>
      </c>
      <c r="BH428" s="188">
        <f t="shared" si="17"/>
        <v>0</v>
      </c>
      <c r="BI428" s="188">
        <f t="shared" si="18"/>
        <v>0</v>
      </c>
      <c r="BJ428" s="19" t="s">
        <v>90</v>
      </c>
      <c r="BK428" s="188">
        <f t="shared" si="19"/>
        <v>0</v>
      </c>
      <c r="BL428" s="19" t="s">
        <v>277</v>
      </c>
      <c r="BM428" s="187" t="s">
        <v>780</v>
      </c>
    </row>
    <row r="429" spans="1:65" s="2" customFormat="1" ht="55.5" customHeight="1">
      <c r="A429" s="37"/>
      <c r="B429" s="38"/>
      <c r="C429" s="176" t="s">
        <v>781</v>
      </c>
      <c r="D429" s="176" t="s">
        <v>163</v>
      </c>
      <c r="E429" s="177" t="s">
        <v>782</v>
      </c>
      <c r="F429" s="178" t="s">
        <v>783</v>
      </c>
      <c r="G429" s="179" t="s">
        <v>190</v>
      </c>
      <c r="H429" s="180">
        <v>1</v>
      </c>
      <c r="I429" s="181"/>
      <c r="J429" s="182">
        <f t="shared" si="10"/>
        <v>0</v>
      </c>
      <c r="K429" s="178" t="s">
        <v>44</v>
      </c>
      <c r="L429" s="42"/>
      <c r="M429" s="183" t="s">
        <v>44</v>
      </c>
      <c r="N429" s="184" t="s">
        <v>53</v>
      </c>
      <c r="O429" s="67"/>
      <c r="P429" s="185">
        <f t="shared" si="11"/>
        <v>0</v>
      </c>
      <c r="Q429" s="185">
        <v>0</v>
      </c>
      <c r="R429" s="185">
        <f t="shared" si="12"/>
        <v>0</v>
      </c>
      <c r="S429" s="185">
        <v>0</v>
      </c>
      <c r="T429" s="186">
        <f t="shared" si="13"/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7" t="s">
        <v>277</v>
      </c>
      <c r="AT429" s="187" t="s">
        <v>163</v>
      </c>
      <c r="AU429" s="187" t="s">
        <v>92</v>
      </c>
      <c r="AY429" s="19" t="s">
        <v>160</v>
      </c>
      <c r="BE429" s="188">
        <f t="shared" si="14"/>
        <v>0</v>
      </c>
      <c r="BF429" s="188">
        <f t="shared" si="15"/>
        <v>0</v>
      </c>
      <c r="BG429" s="188">
        <f t="shared" si="16"/>
        <v>0</v>
      </c>
      <c r="BH429" s="188">
        <f t="shared" si="17"/>
        <v>0</v>
      </c>
      <c r="BI429" s="188">
        <f t="shared" si="18"/>
        <v>0</v>
      </c>
      <c r="BJ429" s="19" t="s">
        <v>90</v>
      </c>
      <c r="BK429" s="188">
        <f t="shared" si="19"/>
        <v>0</v>
      </c>
      <c r="BL429" s="19" t="s">
        <v>277</v>
      </c>
      <c r="BM429" s="187" t="s">
        <v>784</v>
      </c>
    </row>
    <row r="430" spans="1:65" s="2" customFormat="1" ht="165.75">
      <c r="A430" s="37"/>
      <c r="B430" s="38"/>
      <c r="C430" s="39"/>
      <c r="D430" s="196" t="s">
        <v>409</v>
      </c>
      <c r="E430" s="39"/>
      <c r="F430" s="237" t="s">
        <v>785</v>
      </c>
      <c r="G430" s="39"/>
      <c r="H430" s="39"/>
      <c r="I430" s="191"/>
      <c r="J430" s="39"/>
      <c r="K430" s="39"/>
      <c r="L430" s="42"/>
      <c r="M430" s="192"/>
      <c r="N430" s="193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9" t="s">
        <v>409</v>
      </c>
      <c r="AU430" s="19" t="s">
        <v>92</v>
      </c>
    </row>
    <row r="431" spans="1:65" s="2" customFormat="1" ht="24.2" customHeight="1">
      <c r="A431" s="37"/>
      <c r="B431" s="38"/>
      <c r="C431" s="176" t="s">
        <v>786</v>
      </c>
      <c r="D431" s="176" t="s">
        <v>163</v>
      </c>
      <c r="E431" s="177" t="s">
        <v>787</v>
      </c>
      <c r="F431" s="178" t="s">
        <v>788</v>
      </c>
      <c r="G431" s="179" t="s">
        <v>190</v>
      </c>
      <c r="H431" s="180">
        <v>1</v>
      </c>
      <c r="I431" s="181"/>
      <c r="J431" s="182">
        <f>ROUND(I431*H431,2)</f>
        <v>0</v>
      </c>
      <c r="K431" s="178" t="s">
        <v>44</v>
      </c>
      <c r="L431" s="42"/>
      <c r="M431" s="183" t="s">
        <v>44</v>
      </c>
      <c r="N431" s="184" t="s">
        <v>53</v>
      </c>
      <c r="O431" s="67"/>
      <c r="P431" s="185">
        <f>O431*H431</f>
        <v>0</v>
      </c>
      <c r="Q431" s="185">
        <v>0</v>
      </c>
      <c r="R431" s="185">
        <f>Q431*H431</f>
        <v>0</v>
      </c>
      <c r="S431" s="185">
        <v>0</v>
      </c>
      <c r="T431" s="186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87" t="s">
        <v>277</v>
      </c>
      <c r="AT431" s="187" t="s">
        <v>163</v>
      </c>
      <c r="AU431" s="187" t="s">
        <v>92</v>
      </c>
      <c r="AY431" s="19" t="s">
        <v>160</v>
      </c>
      <c r="BE431" s="188">
        <f>IF(N431="základní",J431,0)</f>
        <v>0</v>
      </c>
      <c r="BF431" s="188">
        <f>IF(N431="snížená",J431,0)</f>
        <v>0</v>
      </c>
      <c r="BG431" s="188">
        <f>IF(N431="zákl. přenesená",J431,0)</f>
        <v>0</v>
      </c>
      <c r="BH431" s="188">
        <f>IF(N431="sníž. přenesená",J431,0)</f>
        <v>0</v>
      </c>
      <c r="BI431" s="188">
        <f>IF(N431="nulová",J431,0)</f>
        <v>0</v>
      </c>
      <c r="BJ431" s="19" t="s">
        <v>90</v>
      </c>
      <c r="BK431" s="188">
        <f>ROUND(I431*H431,2)</f>
        <v>0</v>
      </c>
      <c r="BL431" s="19" t="s">
        <v>277</v>
      </c>
      <c r="BM431" s="187" t="s">
        <v>789</v>
      </c>
    </row>
    <row r="432" spans="1:65" s="12" customFormat="1" ht="22.9" customHeight="1">
      <c r="B432" s="160"/>
      <c r="C432" s="161"/>
      <c r="D432" s="162" t="s">
        <v>81</v>
      </c>
      <c r="E432" s="174" t="s">
        <v>790</v>
      </c>
      <c r="F432" s="174" t="s">
        <v>791</v>
      </c>
      <c r="G432" s="161"/>
      <c r="H432" s="161"/>
      <c r="I432" s="164"/>
      <c r="J432" s="175">
        <f>BK432</f>
        <v>0</v>
      </c>
      <c r="K432" s="161"/>
      <c r="L432" s="166"/>
      <c r="M432" s="167"/>
      <c r="N432" s="168"/>
      <c r="O432" s="168"/>
      <c r="P432" s="169">
        <f>SUM(P433:P443)</f>
        <v>0</v>
      </c>
      <c r="Q432" s="168"/>
      <c r="R432" s="169">
        <f>SUM(R433:R443)</f>
        <v>1.016</v>
      </c>
      <c r="S432" s="168"/>
      <c r="T432" s="170">
        <f>SUM(T433:T443)</f>
        <v>0.4587</v>
      </c>
      <c r="AR432" s="171" t="s">
        <v>92</v>
      </c>
      <c r="AT432" s="172" t="s">
        <v>81</v>
      </c>
      <c r="AU432" s="172" t="s">
        <v>90</v>
      </c>
      <c r="AY432" s="171" t="s">
        <v>160</v>
      </c>
      <c r="BK432" s="173">
        <f>SUM(BK433:BK443)</f>
        <v>0</v>
      </c>
    </row>
    <row r="433" spans="1:65" s="2" customFormat="1" ht="24.2" customHeight="1">
      <c r="A433" s="37"/>
      <c r="B433" s="38"/>
      <c r="C433" s="176" t="s">
        <v>792</v>
      </c>
      <c r="D433" s="176" t="s">
        <v>163</v>
      </c>
      <c r="E433" s="177" t="s">
        <v>793</v>
      </c>
      <c r="F433" s="178" t="s">
        <v>794</v>
      </c>
      <c r="G433" s="179" t="s">
        <v>795</v>
      </c>
      <c r="H433" s="180">
        <v>515</v>
      </c>
      <c r="I433" s="181"/>
      <c r="J433" s="182">
        <f>ROUND(I433*H433,2)</f>
        <v>0</v>
      </c>
      <c r="K433" s="178" t="s">
        <v>44</v>
      </c>
      <c r="L433" s="42"/>
      <c r="M433" s="183" t="s">
        <v>44</v>
      </c>
      <c r="N433" s="184" t="s">
        <v>53</v>
      </c>
      <c r="O433" s="67"/>
      <c r="P433" s="185">
        <f>O433*H433</f>
        <v>0</v>
      </c>
      <c r="Q433" s="185">
        <v>1E-3</v>
      </c>
      <c r="R433" s="185">
        <f>Q433*H433</f>
        <v>0.51500000000000001</v>
      </c>
      <c r="S433" s="185">
        <v>0</v>
      </c>
      <c r="T433" s="186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87" t="s">
        <v>277</v>
      </c>
      <c r="AT433" s="187" t="s">
        <v>163</v>
      </c>
      <c r="AU433" s="187" t="s">
        <v>92</v>
      </c>
      <c r="AY433" s="19" t="s">
        <v>160</v>
      </c>
      <c r="BE433" s="188">
        <f>IF(N433="základní",J433,0)</f>
        <v>0</v>
      </c>
      <c r="BF433" s="188">
        <f>IF(N433="snížená",J433,0)</f>
        <v>0</v>
      </c>
      <c r="BG433" s="188">
        <f>IF(N433="zákl. přenesená",J433,0)</f>
        <v>0</v>
      </c>
      <c r="BH433" s="188">
        <f>IF(N433="sníž. přenesená",J433,0)</f>
        <v>0</v>
      </c>
      <c r="BI433" s="188">
        <f>IF(N433="nulová",J433,0)</f>
        <v>0</v>
      </c>
      <c r="BJ433" s="19" t="s">
        <v>90</v>
      </c>
      <c r="BK433" s="188">
        <f>ROUND(I433*H433,2)</f>
        <v>0</v>
      </c>
      <c r="BL433" s="19" t="s">
        <v>277</v>
      </c>
      <c r="BM433" s="187" t="s">
        <v>796</v>
      </c>
    </row>
    <row r="434" spans="1:65" s="2" customFormat="1" ht="78">
      <c r="A434" s="37"/>
      <c r="B434" s="38"/>
      <c r="C434" s="39"/>
      <c r="D434" s="196" t="s">
        <v>409</v>
      </c>
      <c r="E434" s="39"/>
      <c r="F434" s="237" t="s">
        <v>797</v>
      </c>
      <c r="G434" s="39"/>
      <c r="H434" s="39"/>
      <c r="I434" s="191"/>
      <c r="J434" s="39"/>
      <c r="K434" s="39"/>
      <c r="L434" s="42"/>
      <c r="M434" s="192"/>
      <c r="N434" s="193"/>
      <c r="O434" s="67"/>
      <c r="P434" s="67"/>
      <c r="Q434" s="67"/>
      <c r="R434" s="67"/>
      <c r="S434" s="67"/>
      <c r="T434" s="68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9" t="s">
        <v>409</v>
      </c>
      <c r="AU434" s="19" t="s">
        <v>92</v>
      </c>
    </row>
    <row r="435" spans="1:65" s="2" customFormat="1" ht="37.9" customHeight="1">
      <c r="A435" s="37"/>
      <c r="B435" s="38"/>
      <c r="C435" s="176" t="s">
        <v>798</v>
      </c>
      <c r="D435" s="176" t="s">
        <v>163</v>
      </c>
      <c r="E435" s="177" t="s">
        <v>799</v>
      </c>
      <c r="F435" s="178" t="s">
        <v>800</v>
      </c>
      <c r="G435" s="179" t="s">
        <v>801</v>
      </c>
      <c r="H435" s="180">
        <v>1</v>
      </c>
      <c r="I435" s="181"/>
      <c r="J435" s="182">
        <f>ROUND(I435*H435,2)</f>
        <v>0</v>
      </c>
      <c r="K435" s="178" t="s">
        <v>44</v>
      </c>
      <c r="L435" s="42"/>
      <c r="M435" s="183" t="s">
        <v>44</v>
      </c>
      <c r="N435" s="184" t="s">
        <v>53</v>
      </c>
      <c r="O435" s="67"/>
      <c r="P435" s="185">
        <f>O435*H435</f>
        <v>0</v>
      </c>
      <c r="Q435" s="185">
        <v>1E-3</v>
      </c>
      <c r="R435" s="185">
        <f>Q435*H435</f>
        <v>1E-3</v>
      </c>
      <c r="S435" s="185">
        <v>0</v>
      </c>
      <c r="T435" s="186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87" t="s">
        <v>277</v>
      </c>
      <c r="AT435" s="187" t="s">
        <v>163</v>
      </c>
      <c r="AU435" s="187" t="s">
        <v>92</v>
      </c>
      <c r="AY435" s="19" t="s">
        <v>160</v>
      </c>
      <c r="BE435" s="188">
        <f>IF(N435="základní",J435,0)</f>
        <v>0</v>
      </c>
      <c r="BF435" s="188">
        <f>IF(N435="snížená",J435,0)</f>
        <v>0</v>
      </c>
      <c r="BG435" s="188">
        <f>IF(N435="zákl. přenesená",J435,0)</f>
        <v>0</v>
      </c>
      <c r="BH435" s="188">
        <f>IF(N435="sníž. přenesená",J435,0)</f>
        <v>0</v>
      </c>
      <c r="BI435" s="188">
        <f>IF(N435="nulová",J435,0)</f>
        <v>0</v>
      </c>
      <c r="BJ435" s="19" t="s">
        <v>90</v>
      </c>
      <c r="BK435" s="188">
        <f>ROUND(I435*H435,2)</f>
        <v>0</v>
      </c>
      <c r="BL435" s="19" t="s">
        <v>277</v>
      </c>
      <c r="BM435" s="187" t="s">
        <v>802</v>
      </c>
    </row>
    <row r="436" spans="1:65" s="2" customFormat="1" ht="78">
      <c r="A436" s="37"/>
      <c r="B436" s="38"/>
      <c r="C436" s="39"/>
      <c r="D436" s="196" t="s">
        <v>409</v>
      </c>
      <c r="E436" s="39"/>
      <c r="F436" s="237" t="s">
        <v>797</v>
      </c>
      <c r="G436" s="39"/>
      <c r="H436" s="39"/>
      <c r="I436" s="191"/>
      <c r="J436" s="39"/>
      <c r="K436" s="39"/>
      <c r="L436" s="42"/>
      <c r="M436" s="192"/>
      <c r="N436" s="193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9" t="s">
        <v>409</v>
      </c>
      <c r="AU436" s="19" t="s">
        <v>92</v>
      </c>
    </row>
    <row r="437" spans="1:65" s="2" customFormat="1" ht="16.5" customHeight="1">
      <c r="A437" s="37"/>
      <c r="B437" s="38"/>
      <c r="C437" s="176" t="s">
        <v>803</v>
      </c>
      <c r="D437" s="176" t="s">
        <v>163</v>
      </c>
      <c r="E437" s="177" t="s">
        <v>804</v>
      </c>
      <c r="F437" s="178" t="s">
        <v>805</v>
      </c>
      <c r="G437" s="179" t="s">
        <v>190</v>
      </c>
      <c r="H437" s="180">
        <v>1</v>
      </c>
      <c r="I437" s="181"/>
      <c r="J437" s="182">
        <f>ROUND(I437*H437,2)</f>
        <v>0</v>
      </c>
      <c r="K437" s="178" t="s">
        <v>44</v>
      </c>
      <c r="L437" s="42"/>
      <c r="M437" s="183" t="s">
        <v>44</v>
      </c>
      <c r="N437" s="184" t="s">
        <v>53</v>
      </c>
      <c r="O437" s="67"/>
      <c r="P437" s="185">
        <f>O437*H437</f>
        <v>0</v>
      </c>
      <c r="Q437" s="185">
        <v>0</v>
      </c>
      <c r="R437" s="185">
        <f>Q437*H437</f>
        <v>0</v>
      </c>
      <c r="S437" s="185">
        <v>3.3000000000000002E-2</v>
      </c>
      <c r="T437" s="186">
        <f>S437*H437</f>
        <v>3.3000000000000002E-2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87" t="s">
        <v>277</v>
      </c>
      <c r="AT437" s="187" t="s">
        <v>163</v>
      </c>
      <c r="AU437" s="187" t="s">
        <v>92</v>
      </c>
      <c r="AY437" s="19" t="s">
        <v>160</v>
      </c>
      <c r="BE437" s="188">
        <f>IF(N437="základní",J437,0)</f>
        <v>0</v>
      </c>
      <c r="BF437" s="188">
        <f>IF(N437="snížená",J437,0)</f>
        <v>0</v>
      </c>
      <c r="BG437" s="188">
        <f>IF(N437="zákl. přenesená",J437,0)</f>
        <v>0</v>
      </c>
      <c r="BH437" s="188">
        <f>IF(N437="sníž. přenesená",J437,0)</f>
        <v>0</v>
      </c>
      <c r="BI437" s="188">
        <f>IF(N437="nulová",J437,0)</f>
        <v>0</v>
      </c>
      <c r="BJ437" s="19" t="s">
        <v>90</v>
      </c>
      <c r="BK437" s="188">
        <f>ROUND(I437*H437,2)</f>
        <v>0</v>
      </c>
      <c r="BL437" s="19" t="s">
        <v>277</v>
      </c>
      <c r="BM437" s="187" t="s">
        <v>806</v>
      </c>
    </row>
    <row r="438" spans="1:65" s="2" customFormat="1" ht="24.2" customHeight="1">
      <c r="A438" s="37"/>
      <c r="B438" s="38"/>
      <c r="C438" s="176" t="s">
        <v>807</v>
      </c>
      <c r="D438" s="176" t="s">
        <v>163</v>
      </c>
      <c r="E438" s="177" t="s">
        <v>808</v>
      </c>
      <c r="F438" s="178" t="s">
        <v>809</v>
      </c>
      <c r="G438" s="179" t="s">
        <v>190</v>
      </c>
      <c r="H438" s="180">
        <v>1</v>
      </c>
      <c r="I438" s="181"/>
      <c r="J438" s="182">
        <f>ROUND(I438*H438,2)</f>
        <v>0</v>
      </c>
      <c r="K438" s="178" t="s">
        <v>44</v>
      </c>
      <c r="L438" s="42"/>
      <c r="M438" s="183" t="s">
        <v>44</v>
      </c>
      <c r="N438" s="184" t="s">
        <v>53</v>
      </c>
      <c r="O438" s="67"/>
      <c r="P438" s="185">
        <f>O438*H438</f>
        <v>0</v>
      </c>
      <c r="Q438" s="185">
        <v>0.5</v>
      </c>
      <c r="R438" s="185">
        <f>Q438*H438</f>
        <v>0.5</v>
      </c>
      <c r="S438" s="185">
        <v>0</v>
      </c>
      <c r="T438" s="186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87" t="s">
        <v>277</v>
      </c>
      <c r="AT438" s="187" t="s">
        <v>163</v>
      </c>
      <c r="AU438" s="187" t="s">
        <v>92</v>
      </c>
      <c r="AY438" s="19" t="s">
        <v>160</v>
      </c>
      <c r="BE438" s="188">
        <f>IF(N438="základní",J438,0)</f>
        <v>0</v>
      </c>
      <c r="BF438" s="188">
        <f>IF(N438="snížená",J438,0)</f>
        <v>0</v>
      </c>
      <c r="BG438" s="188">
        <f>IF(N438="zákl. přenesená",J438,0)</f>
        <v>0</v>
      </c>
      <c r="BH438" s="188">
        <f>IF(N438="sníž. přenesená",J438,0)</f>
        <v>0</v>
      </c>
      <c r="BI438" s="188">
        <f>IF(N438="nulová",J438,0)</f>
        <v>0</v>
      </c>
      <c r="BJ438" s="19" t="s">
        <v>90</v>
      </c>
      <c r="BK438" s="188">
        <f>ROUND(I438*H438,2)</f>
        <v>0</v>
      </c>
      <c r="BL438" s="19" t="s">
        <v>277</v>
      </c>
      <c r="BM438" s="187" t="s">
        <v>810</v>
      </c>
    </row>
    <row r="439" spans="1:65" s="2" customFormat="1" ht="16.5" customHeight="1">
      <c r="A439" s="37"/>
      <c r="B439" s="38"/>
      <c r="C439" s="176" t="s">
        <v>811</v>
      </c>
      <c r="D439" s="176" t="s">
        <v>163</v>
      </c>
      <c r="E439" s="177" t="s">
        <v>812</v>
      </c>
      <c r="F439" s="178" t="s">
        <v>813</v>
      </c>
      <c r="G439" s="179" t="s">
        <v>166</v>
      </c>
      <c r="H439" s="180">
        <v>12.9</v>
      </c>
      <c r="I439" s="181"/>
      <c r="J439" s="182">
        <f>ROUND(I439*H439,2)</f>
        <v>0</v>
      </c>
      <c r="K439" s="178" t="s">
        <v>167</v>
      </c>
      <c r="L439" s="42"/>
      <c r="M439" s="183" t="s">
        <v>44</v>
      </c>
      <c r="N439" s="184" t="s">
        <v>53</v>
      </c>
      <c r="O439" s="67"/>
      <c r="P439" s="185">
        <f>O439*H439</f>
        <v>0</v>
      </c>
      <c r="Q439" s="185">
        <v>0</v>
      </c>
      <c r="R439" s="185">
        <f>Q439*H439</f>
        <v>0</v>
      </c>
      <c r="S439" s="185">
        <v>3.3000000000000002E-2</v>
      </c>
      <c r="T439" s="186">
        <f>S439*H439</f>
        <v>0.42570000000000002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7" t="s">
        <v>277</v>
      </c>
      <c r="AT439" s="187" t="s">
        <v>163</v>
      </c>
      <c r="AU439" s="187" t="s">
        <v>92</v>
      </c>
      <c r="AY439" s="19" t="s">
        <v>160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19" t="s">
        <v>90</v>
      </c>
      <c r="BK439" s="188">
        <f>ROUND(I439*H439,2)</f>
        <v>0</v>
      </c>
      <c r="BL439" s="19" t="s">
        <v>277</v>
      </c>
      <c r="BM439" s="187" t="s">
        <v>814</v>
      </c>
    </row>
    <row r="440" spans="1:65" s="2" customFormat="1" ht="11.25">
      <c r="A440" s="37"/>
      <c r="B440" s="38"/>
      <c r="C440" s="39"/>
      <c r="D440" s="189" t="s">
        <v>170</v>
      </c>
      <c r="E440" s="39"/>
      <c r="F440" s="190" t="s">
        <v>815</v>
      </c>
      <c r="G440" s="39"/>
      <c r="H440" s="39"/>
      <c r="I440" s="191"/>
      <c r="J440" s="39"/>
      <c r="K440" s="39"/>
      <c r="L440" s="42"/>
      <c r="M440" s="192"/>
      <c r="N440" s="193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9" t="s">
        <v>170</v>
      </c>
      <c r="AU440" s="19" t="s">
        <v>92</v>
      </c>
    </row>
    <row r="441" spans="1:65" s="13" customFormat="1" ht="11.25">
      <c r="B441" s="194"/>
      <c r="C441" s="195"/>
      <c r="D441" s="196" t="s">
        <v>172</v>
      </c>
      <c r="E441" s="197" t="s">
        <v>44</v>
      </c>
      <c r="F441" s="198" t="s">
        <v>816</v>
      </c>
      <c r="G441" s="195"/>
      <c r="H441" s="199">
        <v>12.9</v>
      </c>
      <c r="I441" s="200"/>
      <c r="J441" s="195"/>
      <c r="K441" s="195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172</v>
      </c>
      <c r="AU441" s="205" t="s">
        <v>92</v>
      </c>
      <c r="AV441" s="13" t="s">
        <v>92</v>
      </c>
      <c r="AW441" s="13" t="s">
        <v>42</v>
      </c>
      <c r="AX441" s="13" t="s">
        <v>90</v>
      </c>
      <c r="AY441" s="205" t="s">
        <v>160</v>
      </c>
    </row>
    <row r="442" spans="1:65" s="2" customFormat="1" ht="24.2" customHeight="1">
      <c r="A442" s="37"/>
      <c r="B442" s="38"/>
      <c r="C442" s="176" t="s">
        <v>817</v>
      </c>
      <c r="D442" s="176" t="s">
        <v>163</v>
      </c>
      <c r="E442" s="177" t="s">
        <v>818</v>
      </c>
      <c r="F442" s="178" t="s">
        <v>819</v>
      </c>
      <c r="G442" s="179" t="s">
        <v>181</v>
      </c>
      <c r="H442" s="180">
        <v>1.016</v>
      </c>
      <c r="I442" s="181"/>
      <c r="J442" s="182">
        <f>ROUND(I442*H442,2)</f>
        <v>0</v>
      </c>
      <c r="K442" s="178" t="s">
        <v>167</v>
      </c>
      <c r="L442" s="42"/>
      <c r="M442" s="183" t="s">
        <v>44</v>
      </c>
      <c r="N442" s="184" t="s">
        <v>53</v>
      </c>
      <c r="O442" s="67"/>
      <c r="P442" s="185">
        <f>O442*H442</f>
        <v>0</v>
      </c>
      <c r="Q442" s="185">
        <v>0</v>
      </c>
      <c r="R442" s="185">
        <f>Q442*H442</f>
        <v>0</v>
      </c>
      <c r="S442" s="185">
        <v>0</v>
      </c>
      <c r="T442" s="186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87" t="s">
        <v>277</v>
      </c>
      <c r="AT442" s="187" t="s">
        <v>163</v>
      </c>
      <c r="AU442" s="187" t="s">
        <v>92</v>
      </c>
      <c r="AY442" s="19" t="s">
        <v>160</v>
      </c>
      <c r="BE442" s="188">
        <f>IF(N442="základní",J442,0)</f>
        <v>0</v>
      </c>
      <c r="BF442" s="188">
        <f>IF(N442="snížená",J442,0)</f>
        <v>0</v>
      </c>
      <c r="BG442" s="188">
        <f>IF(N442="zákl. přenesená",J442,0)</f>
        <v>0</v>
      </c>
      <c r="BH442" s="188">
        <f>IF(N442="sníž. přenesená",J442,0)</f>
        <v>0</v>
      </c>
      <c r="BI442" s="188">
        <f>IF(N442="nulová",J442,0)</f>
        <v>0</v>
      </c>
      <c r="BJ442" s="19" t="s">
        <v>90</v>
      </c>
      <c r="BK442" s="188">
        <f>ROUND(I442*H442,2)</f>
        <v>0</v>
      </c>
      <c r="BL442" s="19" t="s">
        <v>277</v>
      </c>
      <c r="BM442" s="187" t="s">
        <v>820</v>
      </c>
    </row>
    <row r="443" spans="1:65" s="2" customFormat="1" ht="11.25">
      <c r="A443" s="37"/>
      <c r="B443" s="38"/>
      <c r="C443" s="39"/>
      <c r="D443" s="189" t="s">
        <v>170</v>
      </c>
      <c r="E443" s="39"/>
      <c r="F443" s="190" t="s">
        <v>821</v>
      </c>
      <c r="G443" s="39"/>
      <c r="H443" s="39"/>
      <c r="I443" s="191"/>
      <c r="J443" s="39"/>
      <c r="K443" s="39"/>
      <c r="L443" s="42"/>
      <c r="M443" s="192"/>
      <c r="N443" s="193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9" t="s">
        <v>170</v>
      </c>
      <c r="AU443" s="19" t="s">
        <v>92</v>
      </c>
    </row>
    <row r="444" spans="1:65" s="12" customFormat="1" ht="22.9" customHeight="1">
      <c r="B444" s="160"/>
      <c r="C444" s="161"/>
      <c r="D444" s="162" t="s">
        <v>81</v>
      </c>
      <c r="E444" s="174" t="s">
        <v>822</v>
      </c>
      <c r="F444" s="174" t="s">
        <v>823</v>
      </c>
      <c r="G444" s="161"/>
      <c r="H444" s="161"/>
      <c r="I444" s="164"/>
      <c r="J444" s="175">
        <f>BK444</f>
        <v>0</v>
      </c>
      <c r="K444" s="161"/>
      <c r="L444" s="166"/>
      <c r="M444" s="167"/>
      <c r="N444" s="168"/>
      <c r="O444" s="168"/>
      <c r="P444" s="169">
        <f>SUM(P445:P447)</f>
        <v>0</v>
      </c>
      <c r="Q444" s="168"/>
      <c r="R444" s="169">
        <f>SUM(R445:R447)</f>
        <v>0</v>
      </c>
      <c r="S444" s="168"/>
      <c r="T444" s="170">
        <f>SUM(T445:T447)</f>
        <v>2.9700006999999999</v>
      </c>
      <c r="AR444" s="171" t="s">
        <v>92</v>
      </c>
      <c r="AT444" s="172" t="s">
        <v>81</v>
      </c>
      <c r="AU444" s="172" t="s">
        <v>90</v>
      </c>
      <c r="AY444" s="171" t="s">
        <v>160</v>
      </c>
      <c r="BK444" s="173">
        <f>SUM(BK445:BK447)</f>
        <v>0</v>
      </c>
    </row>
    <row r="445" spans="1:65" s="2" customFormat="1" ht="24.2" customHeight="1">
      <c r="A445" s="37"/>
      <c r="B445" s="38"/>
      <c r="C445" s="176" t="s">
        <v>824</v>
      </c>
      <c r="D445" s="176" t="s">
        <v>163</v>
      </c>
      <c r="E445" s="177" t="s">
        <v>825</v>
      </c>
      <c r="F445" s="178" t="s">
        <v>826</v>
      </c>
      <c r="G445" s="179" t="s">
        <v>166</v>
      </c>
      <c r="H445" s="180">
        <v>35.71</v>
      </c>
      <c r="I445" s="181"/>
      <c r="J445" s="182">
        <f>ROUND(I445*H445,2)</f>
        <v>0</v>
      </c>
      <c r="K445" s="178" t="s">
        <v>167</v>
      </c>
      <c r="L445" s="42"/>
      <c r="M445" s="183" t="s">
        <v>44</v>
      </c>
      <c r="N445" s="184" t="s">
        <v>53</v>
      </c>
      <c r="O445" s="67"/>
      <c r="P445" s="185">
        <f>O445*H445</f>
        <v>0</v>
      </c>
      <c r="Q445" s="185">
        <v>0</v>
      </c>
      <c r="R445" s="185">
        <f>Q445*H445</f>
        <v>0</v>
      </c>
      <c r="S445" s="185">
        <v>8.3169999999999994E-2</v>
      </c>
      <c r="T445" s="186">
        <f>S445*H445</f>
        <v>2.9700006999999999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87" t="s">
        <v>277</v>
      </c>
      <c r="AT445" s="187" t="s">
        <v>163</v>
      </c>
      <c r="AU445" s="187" t="s">
        <v>92</v>
      </c>
      <c r="AY445" s="19" t="s">
        <v>160</v>
      </c>
      <c r="BE445" s="188">
        <f>IF(N445="základní",J445,0)</f>
        <v>0</v>
      </c>
      <c r="BF445" s="188">
        <f>IF(N445="snížená",J445,0)</f>
        <v>0</v>
      </c>
      <c r="BG445" s="188">
        <f>IF(N445="zákl. přenesená",J445,0)</f>
        <v>0</v>
      </c>
      <c r="BH445" s="188">
        <f>IF(N445="sníž. přenesená",J445,0)</f>
        <v>0</v>
      </c>
      <c r="BI445" s="188">
        <f>IF(N445="nulová",J445,0)</f>
        <v>0</v>
      </c>
      <c r="BJ445" s="19" t="s">
        <v>90</v>
      </c>
      <c r="BK445" s="188">
        <f>ROUND(I445*H445,2)</f>
        <v>0</v>
      </c>
      <c r="BL445" s="19" t="s">
        <v>277</v>
      </c>
      <c r="BM445" s="187" t="s">
        <v>827</v>
      </c>
    </row>
    <row r="446" spans="1:65" s="2" customFormat="1" ht="11.25">
      <c r="A446" s="37"/>
      <c r="B446" s="38"/>
      <c r="C446" s="39"/>
      <c r="D446" s="189" t="s">
        <v>170</v>
      </c>
      <c r="E446" s="39"/>
      <c r="F446" s="190" t="s">
        <v>828</v>
      </c>
      <c r="G446" s="39"/>
      <c r="H446" s="39"/>
      <c r="I446" s="191"/>
      <c r="J446" s="39"/>
      <c r="K446" s="39"/>
      <c r="L446" s="42"/>
      <c r="M446" s="192"/>
      <c r="N446" s="193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9" t="s">
        <v>170</v>
      </c>
      <c r="AU446" s="19" t="s">
        <v>92</v>
      </c>
    </row>
    <row r="447" spans="1:65" s="13" customFormat="1" ht="11.25">
      <c r="B447" s="194"/>
      <c r="C447" s="195"/>
      <c r="D447" s="196" t="s">
        <v>172</v>
      </c>
      <c r="E447" s="197" t="s">
        <v>44</v>
      </c>
      <c r="F447" s="198" t="s">
        <v>829</v>
      </c>
      <c r="G447" s="195"/>
      <c r="H447" s="199">
        <v>35.71</v>
      </c>
      <c r="I447" s="200"/>
      <c r="J447" s="195"/>
      <c r="K447" s="195"/>
      <c r="L447" s="201"/>
      <c r="M447" s="202"/>
      <c r="N447" s="203"/>
      <c r="O447" s="203"/>
      <c r="P447" s="203"/>
      <c r="Q447" s="203"/>
      <c r="R447" s="203"/>
      <c r="S447" s="203"/>
      <c r="T447" s="204"/>
      <c r="AT447" s="205" t="s">
        <v>172</v>
      </c>
      <c r="AU447" s="205" t="s">
        <v>92</v>
      </c>
      <c r="AV447" s="13" t="s">
        <v>92</v>
      </c>
      <c r="AW447" s="13" t="s">
        <v>42</v>
      </c>
      <c r="AX447" s="13" t="s">
        <v>90</v>
      </c>
      <c r="AY447" s="205" t="s">
        <v>160</v>
      </c>
    </row>
    <row r="448" spans="1:65" s="12" customFormat="1" ht="22.9" customHeight="1">
      <c r="B448" s="160"/>
      <c r="C448" s="161"/>
      <c r="D448" s="162" t="s">
        <v>81</v>
      </c>
      <c r="E448" s="174" t="s">
        <v>830</v>
      </c>
      <c r="F448" s="174" t="s">
        <v>831</v>
      </c>
      <c r="G448" s="161"/>
      <c r="H448" s="161"/>
      <c r="I448" s="164"/>
      <c r="J448" s="175">
        <f>BK448</f>
        <v>0</v>
      </c>
      <c r="K448" s="161"/>
      <c r="L448" s="166"/>
      <c r="M448" s="167"/>
      <c r="N448" s="168"/>
      <c r="O448" s="168"/>
      <c r="P448" s="169">
        <f>SUM(P449:P474)</f>
        <v>0</v>
      </c>
      <c r="Q448" s="168"/>
      <c r="R448" s="169">
        <f>SUM(R449:R474)</f>
        <v>0.43093799999999993</v>
      </c>
      <c r="S448" s="168"/>
      <c r="T448" s="170">
        <f>SUM(T449:T474)</f>
        <v>0</v>
      </c>
      <c r="AR448" s="171" t="s">
        <v>92</v>
      </c>
      <c r="AT448" s="172" t="s">
        <v>81</v>
      </c>
      <c r="AU448" s="172" t="s">
        <v>90</v>
      </c>
      <c r="AY448" s="171" t="s">
        <v>160</v>
      </c>
      <c r="BK448" s="173">
        <f>SUM(BK449:BK474)</f>
        <v>0</v>
      </c>
    </row>
    <row r="449" spans="1:65" s="2" customFormat="1" ht="24.2" customHeight="1">
      <c r="A449" s="37"/>
      <c r="B449" s="38"/>
      <c r="C449" s="176" t="s">
        <v>832</v>
      </c>
      <c r="D449" s="176" t="s">
        <v>163</v>
      </c>
      <c r="E449" s="177" t="s">
        <v>833</v>
      </c>
      <c r="F449" s="178" t="s">
        <v>834</v>
      </c>
      <c r="G449" s="179" t="s">
        <v>166</v>
      </c>
      <c r="H449" s="180">
        <v>35.950000000000003</v>
      </c>
      <c r="I449" s="181"/>
      <c r="J449" s="182">
        <f>ROUND(I449*H449,2)</f>
        <v>0</v>
      </c>
      <c r="K449" s="178" t="s">
        <v>167</v>
      </c>
      <c r="L449" s="42"/>
      <c r="M449" s="183" t="s">
        <v>44</v>
      </c>
      <c r="N449" s="184" t="s">
        <v>53</v>
      </c>
      <c r="O449" s="67"/>
      <c r="P449" s="185">
        <f>O449*H449</f>
        <v>0</v>
      </c>
      <c r="Q449" s="185">
        <v>0</v>
      </c>
      <c r="R449" s="185">
        <f>Q449*H449</f>
        <v>0</v>
      </c>
      <c r="S449" s="185">
        <v>0</v>
      </c>
      <c r="T449" s="186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87" t="s">
        <v>277</v>
      </c>
      <c r="AT449" s="187" t="s">
        <v>163</v>
      </c>
      <c r="AU449" s="187" t="s">
        <v>92</v>
      </c>
      <c r="AY449" s="19" t="s">
        <v>160</v>
      </c>
      <c r="BE449" s="188">
        <f>IF(N449="základní",J449,0)</f>
        <v>0</v>
      </c>
      <c r="BF449" s="188">
        <f>IF(N449="snížená",J449,0)</f>
        <v>0</v>
      </c>
      <c r="BG449" s="188">
        <f>IF(N449="zákl. přenesená",J449,0)</f>
        <v>0</v>
      </c>
      <c r="BH449" s="188">
        <f>IF(N449="sníž. přenesená",J449,0)</f>
        <v>0</v>
      </c>
      <c r="BI449" s="188">
        <f>IF(N449="nulová",J449,0)</f>
        <v>0</v>
      </c>
      <c r="BJ449" s="19" t="s">
        <v>90</v>
      </c>
      <c r="BK449" s="188">
        <f>ROUND(I449*H449,2)</f>
        <v>0</v>
      </c>
      <c r="BL449" s="19" t="s">
        <v>277</v>
      </c>
      <c r="BM449" s="187" t="s">
        <v>835</v>
      </c>
    </row>
    <row r="450" spans="1:65" s="2" customFormat="1" ht="11.25">
      <c r="A450" s="37"/>
      <c r="B450" s="38"/>
      <c r="C450" s="39"/>
      <c r="D450" s="189" t="s">
        <v>170</v>
      </c>
      <c r="E450" s="39"/>
      <c r="F450" s="190" t="s">
        <v>836</v>
      </c>
      <c r="G450" s="39"/>
      <c r="H450" s="39"/>
      <c r="I450" s="191"/>
      <c r="J450" s="39"/>
      <c r="K450" s="39"/>
      <c r="L450" s="42"/>
      <c r="M450" s="192"/>
      <c r="N450" s="193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9" t="s">
        <v>170</v>
      </c>
      <c r="AU450" s="19" t="s">
        <v>92</v>
      </c>
    </row>
    <row r="451" spans="1:65" s="2" customFormat="1" ht="16.5" customHeight="1">
      <c r="A451" s="37"/>
      <c r="B451" s="38"/>
      <c r="C451" s="176" t="s">
        <v>837</v>
      </c>
      <c r="D451" s="176" t="s">
        <v>163</v>
      </c>
      <c r="E451" s="177" t="s">
        <v>838</v>
      </c>
      <c r="F451" s="178" t="s">
        <v>839</v>
      </c>
      <c r="G451" s="179" t="s">
        <v>166</v>
      </c>
      <c r="H451" s="180">
        <v>35.950000000000003</v>
      </c>
      <c r="I451" s="181"/>
      <c r="J451" s="182">
        <f>ROUND(I451*H451,2)</f>
        <v>0</v>
      </c>
      <c r="K451" s="178" t="s">
        <v>167</v>
      </c>
      <c r="L451" s="42"/>
      <c r="M451" s="183" t="s">
        <v>44</v>
      </c>
      <c r="N451" s="184" t="s">
        <v>53</v>
      </c>
      <c r="O451" s="67"/>
      <c r="P451" s="185">
        <f>O451*H451</f>
        <v>0</v>
      </c>
      <c r="Q451" s="185">
        <v>0</v>
      </c>
      <c r="R451" s="185">
        <f>Q451*H451</f>
        <v>0</v>
      </c>
      <c r="S451" s="185">
        <v>0</v>
      </c>
      <c r="T451" s="186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87" t="s">
        <v>277</v>
      </c>
      <c r="AT451" s="187" t="s">
        <v>163</v>
      </c>
      <c r="AU451" s="187" t="s">
        <v>92</v>
      </c>
      <c r="AY451" s="19" t="s">
        <v>160</v>
      </c>
      <c r="BE451" s="188">
        <f>IF(N451="základní",J451,0)</f>
        <v>0</v>
      </c>
      <c r="BF451" s="188">
        <f>IF(N451="snížená",J451,0)</f>
        <v>0</v>
      </c>
      <c r="BG451" s="188">
        <f>IF(N451="zákl. přenesená",J451,0)</f>
        <v>0</v>
      </c>
      <c r="BH451" s="188">
        <f>IF(N451="sníž. přenesená",J451,0)</f>
        <v>0</v>
      </c>
      <c r="BI451" s="188">
        <f>IF(N451="nulová",J451,0)</f>
        <v>0</v>
      </c>
      <c r="BJ451" s="19" t="s">
        <v>90</v>
      </c>
      <c r="BK451" s="188">
        <f>ROUND(I451*H451,2)</f>
        <v>0</v>
      </c>
      <c r="BL451" s="19" t="s">
        <v>277</v>
      </c>
      <c r="BM451" s="187" t="s">
        <v>840</v>
      </c>
    </row>
    <row r="452" spans="1:65" s="2" customFormat="1" ht="11.25">
      <c r="A452" s="37"/>
      <c r="B452" s="38"/>
      <c r="C452" s="39"/>
      <c r="D452" s="189" t="s">
        <v>170</v>
      </c>
      <c r="E452" s="39"/>
      <c r="F452" s="190" t="s">
        <v>841</v>
      </c>
      <c r="G452" s="39"/>
      <c r="H452" s="39"/>
      <c r="I452" s="191"/>
      <c r="J452" s="39"/>
      <c r="K452" s="39"/>
      <c r="L452" s="42"/>
      <c r="M452" s="192"/>
      <c r="N452" s="193"/>
      <c r="O452" s="67"/>
      <c r="P452" s="67"/>
      <c r="Q452" s="67"/>
      <c r="R452" s="67"/>
      <c r="S452" s="67"/>
      <c r="T452" s="68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19" t="s">
        <v>170</v>
      </c>
      <c r="AU452" s="19" t="s">
        <v>92</v>
      </c>
    </row>
    <row r="453" spans="1:65" s="2" customFormat="1" ht="24.2" customHeight="1">
      <c r="A453" s="37"/>
      <c r="B453" s="38"/>
      <c r="C453" s="176" t="s">
        <v>842</v>
      </c>
      <c r="D453" s="176" t="s">
        <v>163</v>
      </c>
      <c r="E453" s="177" t="s">
        <v>843</v>
      </c>
      <c r="F453" s="178" t="s">
        <v>844</v>
      </c>
      <c r="G453" s="179" t="s">
        <v>166</v>
      </c>
      <c r="H453" s="180">
        <v>35.950000000000003</v>
      </c>
      <c r="I453" s="181"/>
      <c r="J453" s="182">
        <f>ROUND(I453*H453,2)</f>
        <v>0</v>
      </c>
      <c r="K453" s="178" t="s">
        <v>167</v>
      </c>
      <c r="L453" s="42"/>
      <c r="M453" s="183" t="s">
        <v>44</v>
      </c>
      <c r="N453" s="184" t="s">
        <v>53</v>
      </c>
      <c r="O453" s="67"/>
      <c r="P453" s="185">
        <f>O453*H453</f>
        <v>0</v>
      </c>
      <c r="Q453" s="185">
        <v>2.0000000000000001E-4</v>
      </c>
      <c r="R453" s="185">
        <f>Q453*H453</f>
        <v>7.1900000000000011E-3</v>
      </c>
      <c r="S453" s="185">
        <v>0</v>
      </c>
      <c r="T453" s="186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7" t="s">
        <v>277</v>
      </c>
      <c r="AT453" s="187" t="s">
        <v>163</v>
      </c>
      <c r="AU453" s="187" t="s">
        <v>92</v>
      </c>
      <c r="AY453" s="19" t="s">
        <v>160</v>
      </c>
      <c r="BE453" s="188">
        <f>IF(N453="základní",J453,0)</f>
        <v>0</v>
      </c>
      <c r="BF453" s="188">
        <f>IF(N453="snížená",J453,0)</f>
        <v>0</v>
      </c>
      <c r="BG453" s="188">
        <f>IF(N453="zákl. přenesená",J453,0)</f>
        <v>0</v>
      </c>
      <c r="BH453" s="188">
        <f>IF(N453="sníž. přenesená",J453,0)</f>
        <v>0</v>
      </c>
      <c r="BI453" s="188">
        <f>IF(N453="nulová",J453,0)</f>
        <v>0</v>
      </c>
      <c r="BJ453" s="19" t="s">
        <v>90</v>
      </c>
      <c r="BK453" s="188">
        <f>ROUND(I453*H453,2)</f>
        <v>0</v>
      </c>
      <c r="BL453" s="19" t="s">
        <v>277</v>
      </c>
      <c r="BM453" s="187" t="s">
        <v>845</v>
      </c>
    </row>
    <row r="454" spans="1:65" s="2" customFormat="1" ht="11.25">
      <c r="A454" s="37"/>
      <c r="B454" s="38"/>
      <c r="C454" s="39"/>
      <c r="D454" s="189" t="s">
        <v>170</v>
      </c>
      <c r="E454" s="39"/>
      <c r="F454" s="190" t="s">
        <v>846</v>
      </c>
      <c r="G454" s="39"/>
      <c r="H454" s="39"/>
      <c r="I454" s="191"/>
      <c r="J454" s="39"/>
      <c r="K454" s="39"/>
      <c r="L454" s="42"/>
      <c r="M454" s="192"/>
      <c r="N454" s="193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9" t="s">
        <v>170</v>
      </c>
      <c r="AU454" s="19" t="s">
        <v>92</v>
      </c>
    </row>
    <row r="455" spans="1:65" s="2" customFormat="1" ht="33" customHeight="1">
      <c r="A455" s="37"/>
      <c r="B455" s="38"/>
      <c r="C455" s="176" t="s">
        <v>847</v>
      </c>
      <c r="D455" s="176" t="s">
        <v>163</v>
      </c>
      <c r="E455" s="177" t="s">
        <v>848</v>
      </c>
      <c r="F455" s="178" t="s">
        <v>849</v>
      </c>
      <c r="G455" s="179" t="s">
        <v>166</v>
      </c>
      <c r="H455" s="180">
        <v>35.950000000000003</v>
      </c>
      <c r="I455" s="181"/>
      <c r="J455" s="182">
        <f>ROUND(I455*H455,2)</f>
        <v>0</v>
      </c>
      <c r="K455" s="178" t="s">
        <v>167</v>
      </c>
      <c r="L455" s="42"/>
      <c r="M455" s="183" t="s">
        <v>44</v>
      </c>
      <c r="N455" s="184" t="s">
        <v>53</v>
      </c>
      <c r="O455" s="67"/>
      <c r="P455" s="185">
        <f>O455*H455</f>
        <v>0</v>
      </c>
      <c r="Q455" s="185">
        <v>7.4999999999999997E-3</v>
      </c>
      <c r="R455" s="185">
        <f>Q455*H455</f>
        <v>0.269625</v>
      </c>
      <c r="S455" s="185">
        <v>0</v>
      </c>
      <c r="T455" s="186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87" t="s">
        <v>277</v>
      </c>
      <c r="AT455" s="187" t="s">
        <v>163</v>
      </c>
      <c r="AU455" s="187" t="s">
        <v>92</v>
      </c>
      <c r="AY455" s="19" t="s">
        <v>160</v>
      </c>
      <c r="BE455" s="188">
        <f>IF(N455="základní",J455,0)</f>
        <v>0</v>
      </c>
      <c r="BF455" s="188">
        <f>IF(N455="snížená",J455,0)</f>
        <v>0</v>
      </c>
      <c r="BG455" s="188">
        <f>IF(N455="zákl. přenesená",J455,0)</f>
        <v>0</v>
      </c>
      <c r="BH455" s="188">
        <f>IF(N455="sníž. přenesená",J455,0)</f>
        <v>0</v>
      </c>
      <c r="BI455" s="188">
        <f>IF(N455="nulová",J455,0)</f>
        <v>0</v>
      </c>
      <c r="BJ455" s="19" t="s">
        <v>90</v>
      </c>
      <c r="BK455" s="188">
        <f>ROUND(I455*H455,2)</f>
        <v>0</v>
      </c>
      <c r="BL455" s="19" t="s">
        <v>277</v>
      </c>
      <c r="BM455" s="187" t="s">
        <v>850</v>
      </c>
    </row>
    <row r="456" spans="1:65" s="2" customFormat="1" ht="11.25">
      <c r="A456" s="37"/>
      <c r="B456" s="38"/>
      <c r="C456" s="39"/>
      <c r="D456" s="189" t="s">
        <v>170</v>
      </c>
      <c r="E456" s="39"/>
      <c r="F456" s="190" t="s">
        <v>851</v>
      </c>
      <c r="G456" s="39"/>
      <c r="H456" s="39"/>
      <c r="I456" s="191"/>
      <c r="J456" s="39"/>
      <c r="K456" s="39"/>
      <c r="L456" s="42"/>
      <c r="M456" s="192"/>
      <c r="N456" s="193"/>
      <c r="O456" s="67"/>
      <c r="P456" s="67"/>
      <c r="Q456" s="67"/>
      <c r="R456" s="67"/>
      <c r="S456" s="67"/>
      <c r="T456" s="68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9" t="s">
        <v>170</v>
      </c>
      <c r="AU456" s="19" t="s">
        <v>92</v>
      </c>
    </row>
    <row r="457" spans="1:65" s="2" customFormat="1" ht="24.2" customHeight="1">
      <c r="A457" s="37"/>
      <c r="B457" s="38"/>
      <c r="C457" s="176" t="s">
        <v>852</v>
      </c>
      <c r="D457" s="176" t="s">
        <v>163</v>
      </c>
      <c r="E457" s="177" t="s">
        <v>853</v>
      </c>
      <c r="F457" s="178" t="s">
        <v>854</v>
      </c>
      <c r="G457" s="179" t="s">
        <v>166</v>
      </c>
      <c r="H457" s="180">
        <v>35.950000000000003</v>
      </c>
      <c r="I457" s="181"/>
      <c r="J457" s="182">
        <f>ROUND(I457*H457,2)</f>
        <v>0</v>
      </c>
      <c r="K457" s="178" t="s">
        <v>167</v>
      </c>
      <c r="L457" s="42"/>
      <c r="M457" s="183" t="s">
        <v>44</v>
      </c>
      <c r="N457" s="184" t="s">
        <v>53</v>
      </c>
      <c r="O457" s="67"/>
      <c r="P457" s="185">
        <f>O457*H457</f>
        <v>0</v>
      </c>
      <c r="Q457" s="185">
        <v>4.0000000000000002E-4</v>
      </c>
      <c r="R457" s="185">
        <f>Q457*H457</f>
        <v>1.4380000000000002E-2</v>
      </c>
      <c r="S457" s="185">
        <v>0</v>
      </c>
      <c r="T457" s="186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87" t="s">
        <v>277</v>
      </c>
      <c r="AT457" s="187" t="s">
        <v>163</v>
      </c>
      <c r="AU457" s="187" t="s">
        <v>92</v>
      </c>
      <c r="AY457" s="19" t="s">
        <v>160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19" t="s">
        <v>90</v>
      </c>
      <c r="BK457" s="188">
        <f>ROUND(I457*H457,2)</f>
        <v>0</v>
      </c>
      <c r="BL457" s="19" t="s">
        <v>277</v>
      </c>
      <c r="BM457" s="187" t="s">
        <v>855</v>
      </c>
    </row>
    <row r="458" spans="1:65" s="2" customFormat="1" ht="11.25">
      <c r="A458" s="37"/>
      <c r="B458" s="38"/>
      <c r="C458" s="39"/>
      <c r="D458" s="189" t="s">
        <v>170</v>
      </c>
      <c r="E458" s="39"/>
      <c r="F458" s="190" t="s">
        <v>856</v>
      </c>
      <c r="G458" s="39"/>
      <c r="H458" s="39"/>
      <c r="I458" s="191"/>
      <c r="J458" s="39"/>
      <c r="K458" s="39"/>
      <c r="L458" s="42"/>
      <c r="M458" s="192"/>
      <c r="N458" s="193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9" t="s">
        <v>170</v>
      </c>
      <c r="AU458" s="19" t="s">
        <v>92</v>
      </c>
    </row>
    <row r="459" spans="1:65" s="13" customFormat="1" ht="11.25">
      <c r="B459" s="194"/>
      <c r="C459" s="195"/>
      <c r="D459" s="196" t="s">
        <v>172</v>
      </c>
      <c r="E459" s="197" t="s">
        <v>44</v>
      </c>
      <c r="F459" s="198" t="s">
        <v>857</v>
      </c>
      <c r="G459" s="195"/>
      <c r="H459" s="199">
        <v>26.22</v>
      </c>
      <c r="I459" s="200"/>
      <c r="J459" s="195"/>
      <c r="K459" s="195"/>
      <c r="L459" s="201"/>
      <c r="M459" s="202"/>
      <c r="N459" s="203"/>
      <c r="O459" s="203"/>
      <c r="P459" s="203"/>
      <c r="Q459" s="203"/>
      <c r="R459" s="203"/>
      <c r="S459" s="203"/>
      <c r="T459" s="204"/>
      <c r="AT459" s="205" t="s">
        <v>172</v>
      </c>
      <c r="AU459" s="205" t="s">
        <v>92</v>
      </c>
      <c r="AV459" s="13" t="s">
        <v>92</v>
      </c>
      <c r="AW459" s="13" t="s">
        <v>42</v>
      </c>
      <c r="AX459" s="13" t="s">
        <v>82</v>
      </c>
      <c r="AY459" s="205" t="s">
        <v>160</v>
      </c>
    </row>
    <row r="460" spans="1:65" s="13" customFormat="1" ht="11.25">
      <c r="B460" s="194"/>
      <c r="C460" s="195"/>
      <c r="D460" s="196" t="s">
        <v>172</v>
      </c>
      <c r="E460" s="197" t="s">
        <v>44</v>
      </c>
      <c r="F460" s="198" t="s">
        <v>858</v>
      </c>
      <c r="G460" s="195"/>
      <c r="H460" s="199">
        <v>9.73</v>
      </c>
      <c r="I460" s="200"/>
      <c r="J460" s="195"/>
      <c r="K460" s="195"/>
      <c r="L460" s="201"/>
      <c r="M460" s="202"/>
      <c r="N460" s="203"/>
      <c r="O460" s="203"/>
      <c r="P460" s="203"/>
      <c r="Q460" s="203"/>
      <c r="R460" s="203"/>
      <c r="S460" s="203"/>
      <c r="T460" s="204"/>
      <c r="AT460" s="205" t="s">
        <v>172</v>
      </c>
      <c r="AU460" s="205" t="s">
        <v>92</v>
      </c>
      <c r="AV460" s="13" t="s">
        <v>92</v>
      </c>
      <c r="AW460" s="13" t="s">
        <v>42</v>
      </c>
      <c r="AX460" s="13" t="s">
        <v>82</v>
      </c>
      <c r="AY460" s="205" t="s">
        <v>160</v>
      </c>
    </row>
    <row r="461" spans="1:65" s="14" customFormat="1" ht="11.25">
      <c r="B461" s="206"/>
      <c r="C461" s="207"/>
      <c r="D461" s="196" t="s">
        <v>172</v>
      </c>
      <c r="E461" s="208" t="s">
        <v>44</v>
      </c>
      <c r="F461" s="209" t="s">
        <v>187</v>
      </c>
      <c r="G461" s="207"/>
      <c r="H461" s="210">
        <v>35.950000000000003</v>
      </c>
      <c r="I461" s="211"/>
      <c r="J461" s="207"/>
      <c r="K461" s="207"/>
      <c r="L461" s="212"/>
      <c r="M461" s="213"/>
      <c r="N461" s="214"/>
      <c r="O461" s="214"/>
      <c r="P461" s="214"/>
      <c r="Q461" s="214"/>
      <c r="R461" s="214"/>
      <c r="S461" s="214"/>
      <c r="T461" s="215"/>
      <c r="AT461" s="216" t="s">
        <v>172</v>
      </c>
      <c r="AU461" s="216" t="s">
        <v>92</v>
      </c>
      <c r="AV461" s="14" t="s">
        <v>168</v>
      </c>
      <c r="AW461" s="14" t="s">
        <v>42</v>
      </c>
      <c r="AX461" s="14" t="s">
        <v>90</v>
      </c>
      <c r="AY461" s="216" t="s">
        <v>160</v>
      </c>
    </row>
    <row r="462" spans="1:65" s="2" customFormat="1" ht="37.9" customHeight="1">
      <c r="A462" s="37"/>
      <c r="B462" s="38"/>
      <c r="C462" s="227" t="s">
        <v>859</v>
      </c>
      <c r="D462" s="227" t="s">
        <v>305</v>
      </c>
      <c r="E462" s="228" t="s">
        <v>860</v>
      </c>
      <c r="F462" s="229" t="s">
        <v>861</v>
      </c>
      <c r="G462" s="230" t="s">
        <v>166</v>
      </c>
      <c r="H462" s="231">
        <v>39.545000000000002</v>
      </c>
      <c r="I462" s="232"/>
      <c r="J462" s="233">
        <f>ROUND(I462*H462,2)</f>
        <v>0</v>
      </c>
      <c r="K462" s="229" t="s">
        <v>167</v>
      </c>
      <c r="L462" s="234"/>
      <c r="M462" s="235" t="s">
        <v>44</v>
      </c>
      <c r="N462" s="236" t="s">
        <v>53</v>
      </c>
      <c r="O462" s="67"/>
      <c r="P462" s="185">
        <f>O462*H462</f>
        <v>0</v>
      </c>
      <c r="Q462" s="185">
        <v>2.8999999999999998E-3</v>
      </c>
      <c r="R462" s="185">
        <f>Q462*H462</f>
        <v>0.11468049999999999</v>
      </c>
      <c r="S462" s="185">
        <v>0</v>
      </c>
      <c r="T462" s="186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7" t="s">
        <v>376</v>
      </c>
      <c r="AT462" s="187" t="s">
        <v>305</v>
      </c>
      <c r="AU462" s="187" t="s">
        <v>92</v>
      </c>
      <c r="AY462" s="19" t="s">
        <v>160</v>
      </c>
      <c r="BE462" s="188">
        <f>IF(N462="základní",J462,0)</f>
        <v>0</v>
      </c>
      <c r="BF462" s="188">
        <f>IF(N462="snížená",J462,0)</f>
        <v>0</v>
      </c>
      <c r="BG462" s="188">
        <f>IF(N462="zákl. přenesená",J462,0)</f>
        <v>0</v>
      </c>
      <c r="BH462" s="188">
        <f>IF(N462="sníž. přenesená",J462,0)</f>
        <v>0</v>
      </c>
      <c r="BI462" s="188">
        <f>IF(N462="nulová",J462,0)</f>
        <v>0</v>
      </c>
      <c r="BJ462" s="19" t="s">
        <v>90</v>
      </c>
      <c r="BK462" s="188">
        <f>ROUND(I462*H462,2)</f>
        <v>0</v>
      </c>
      <c r="BL462" s="19" t="s">
        <v>277</v>
      </c>
      <c r="BM462" s="187" t="s">
        <v>862</v>
      </c>
    </row>
    <row r="463" spans="1:65" s="13" customFormat="1" ht="11.25">
      <c r="B463" s="194"/>
      <c r="C463" s="195"/>
      <c r="D463" s="196" t="s">
        <v>172</v>
      </c>
      <c r="E463" s="195"/>
      <c r="F463" s="198" t="s">
        <v>863</v>
      </c>
      <c r="G463" s="195"/>
      <c r="H463" s="199">
        <v>39.545000000000002</v>
      </c>
      <c r="I463" s="200"/>
      <c r="J463" s="195"/>
      <c r="K463" s="195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172</v>
      </c>
      <c r="AU463" s="205" t="s">
        <v>92</v>
      </c>
      <c r="AV463" s="13" t="s">
        <v>92</v>
      </c>
      <c r="AW463" s="13" t="s">
        <v>4</v>
      </c>
      <c r="AX463" s="13" t="s">
        <v>90</v>
      </c>
      <c r="AY463" s="205" t="s">
        <v>160</v>
      </c>
    </row>
    <row r="464" spans="1:65" s="2" customFormat="1" ht="24.2" customHeight="1">
      <c r="A464" s="37"/>
      <c r="B464" s="38"/>
      <c r="C464" s="176" t="s">
        <v>864</v>
      </c>
      <c r="D464" s="176" t="s">
        <v>163</v>
      </c>
      <c r="E464" s="177" t="s">
        <v>865</v>
      </c>
      <c r="F464" s="178" t="s">
        <v>866</v>
      </c>
      <c r="G464" s="179" t="s">
        <v>291</v>
      </c>
      <c r="H464" s="180">
        <v>35.44</v>
      </c>
      <c r="I464" s="181"/>
      <c r="J464" s="182">
        <f>ROUND(I464*H464,2)</f>
        <v>0</v>
      </c>
      <c r="K464" s="178" t="s">
        <v>167</v>
      </c>
      <c r="L464" s="42"/>
      <c r="M464" s="183" t="s">
        <v>44</v>
      </c>
      <c r="N464" s="184" t="s">
        <v>53</v>
      </c>
      <c r="O464" s="67"/>
      <c r="P464" s="185">
        <f>O464*H464</f>
        <v>0</v>
      </c>
      <c r="Q464" s="185">
        <v>6.0000000000000002E-5</v>
      </c>
      <c r="R464" s="185">
        <f>Q464*H464</f>
        <v>2.1264000000000001E-3</v>
      </c>
      <c r="S464" s="185">
        <v>0</v>
      </c>
      <c r="T464" s="186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187" t="s">
        <v>277</v>
      </c>
      <c r="AT464" s="187" t="s">
        <v>163</v>
      </c>
      <c r="AU464" s="187" t="s">
        <v>92</v>
      </c>
      <c r="AY464" s="19" t="s">
        <v>160</v>
      </c>
      <c r="BE464" s="188">
        <f>IF(N464="základní",J464,0)</f>
        <v>0</v>
      </c>
      <c r="BF464" s="188">
        <f>IF(N464="snížená",J464,0)</f>
        <v>0</v>
      </c>
      <c r="BG464" s="188">
        <f>IF(N464="zákl. přenesená",J464,0)</f>
        <v>0</v>
      </c>
      <c r="BH464" s="188">
        <f>IF(N464="sníž. přenesená",J464,0)</f>
        <v>0</v>
      </c>
      <c r="BI464" s="188">
        <f>IF(N464="nulová",J464,0)</f>
        <v>0</v>
      </c>
      <c r="BJ464" s="19" t="s">
        <v>90</v>
      </c>
      <c r="BK464" s="188">
        <f>ROUND(I464*H464,2)</f>
        <v>0</v>
      </c>
      <c r="BL464" s="19" t="s">
        <v>277</v>
      </c>
      <c r="BM464" s="187" t="s">
        <v>867</v>
      </c>
    </row>
    <row r="465" spans="1:65" s="2" customFormat="1" ht="11.25">
      <c r="A465" s="37"/>
      <c r="B465" s="38"/>
      <c r="C465" s="39"/>
      <c r="D465" s="189" t="s">
        <v>170</v>
      </c>
      <c r="E465" s="39"/>
      <c r="F465" s="190" t="s">
        <v>868</v>
      </c>
      <c r="G465" s="39"/>
      <c r="H465" s="39"/>
      <c r="I465" s="191"/>
      <c r="J465" s="39"/>
      <c r="K465" s="39"/>
      <c r="L465" s="42"/>
      <c r="M465" s="192"/>
      <c r="N465" s="193"/>
      <c r="O465" s="67"/>
      <c r="P465" s="67"/>
      <c r="Q465" s="67"/>
      <c r="R465" s="67"/>
      <c r="S465" s="67"/>
      <c r="T465" s="68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19" t="s">
        <v>170</v>
      </c>
      <c r="AU465" s="19" t="s">
        <v>92</v>
      </c>
    </row>
    <row r="466" spans="1:65" s="13" customFormat="1" ht="11.25">
      <c r="B466" s="194"/>
      <c r="C466" s="195"/>
      <c r="D466" s="196" t="s">
        <v>172</v>
      </c>
      <c r="E466" s="197" t="s">
        <v>44</v>
      </c>
      <c r="F466" s="198" t="s">
        <v>869</v>
      </c>
      <c r="G466" s="195"/>
      <c r="H466" s="199">
        <v>21.34</v>
      </c>
      <c r="I466" s="200"/>
      <c r="J466" s="195"/>
      <c r="K466" s="195"/>
      <c r="L466" s="201"/>
      <c r="M466" s="202"/>
      <c r="N466" s="203"/>
      <c r="O466" s="203"/>
      <c r="P466" s="203"/>
      <c r="Q466" s="203"/>
      <c r="R466" s="203"/>
      <c r="S466" s="203"/>
      <c r="T466" s="204"/>
      <c r="AT466" s="205" t="s">
        <v>172</v>
      </c>
      <c r="AU466" s="205" t="s">
        <v>92</v>
      </c>
      <c r="AV466" s="13" t="s">
        <v>92</v>
      </c>
      <c r="AW466" s="13" t="s">
        <v>42</v>
      </c>
      <c r="AX466" s="13" t="s">
        <v>82</v>
      </c>
      <c r="AY466" s="205" t="s">
        <v>160</v>
      </c>
    </row>
    <row r="467" spans="1:65" s="13" customFormat="1" ht="11.25">
      <c r="B467" s="194"/>
      <c r="C467" s="195"/>
      <c r="D467" s="196" t="s">
        <v>172</v>
      </c>
      <c r="E467" s="197" t="s">
        <v>44</v>
      </c>
      <c r="F467" s="198" t="s">
        <v>870</v>
      </c>
      <c r="G467" s="195"/>
      <c r="H467" s="199">
        <v>14.1</v>
      </c>
      <c r="I467" s="200"/>
      <c r="J467" s="195"/>
      <c r="K467" s="195"/>
      <c r="L467" s="201"/>
      <c r="M467" s="202"/>
      <c r="N467" s="203"/>
      <c r="O467" s="203"/>
      <c r="P467" s="203"/>
      <c r="Q467" s="203"/>
      <c r="R467" s="203"/>
      <c r="S467" s="203"/>
      <c r="T467" s="204"/>
      <c r="AT467" s="205" t="s">
        <v>172</v>
      </c>
      <c r="AU467" s="205" t="s">
        <v>92</v>
      </c>
      <c r="AV467" s="13" t="s">
        <v>92</v>
      </c>
      <c r="AW467" s="13" t="s">
        <v>42</v>
      </c>
      <c r="AX467" s="13" t="s">
        <v>82</v>
      </c>
      <c r="AY467" s="205" t="s">
        <v>160</v>
      </c>
    </row>
    <row r="468" spans="1:65" s="14" customFormat="1" ht="11.25">
      <c r="B468" s="206"/>
      <c r="C468" s="207"/>
      <c r="D468" s="196" t="s">
        <v>172</v>
      </c>
      <c r="E468" s="208" t="s">
        <v>44</v>
      </c>
      <c r="F468" s="209" t="s">
        <v>187</v>
      </c>
      <c r="G468" s="207"/>
      <c r="H468" s="210">
        <v>35.44</v>
      </c>
      <c r="I468" s="211"/>
      <c r="J468" s="207"/>
      <c r="K468" s="207"/>
      <c r="L468" s="212"/>
      <c r="M468" s="213"/>
      <c r="N468" s="214"/>
      <c r="O468" s="214"/>
      <c r="P468" s="214"/>
      <c r="Q468" s="214"/>
      <c r="R468" s="214"/>
      <c r="S468" s="214"/>
      <c r="T468" s="215"/>
      <c r="AT468" s="216" t="s">
        <v>172</v>
      </c>
      <c r="AU468" s="216" t="s">
        <v>92</v>
      </c>
      <c r="AV468" s="14" t="s">
        <v>168</v>
      </c>
      <c r="AW468" s="14" t="s">
        <v>42</v>
      </c>
      <c r="AX468" s="14" t="s">
        <v>90</v>
      </c>
      <c r="AY468" s="216" t="s">
        <v>160</v>
      </c>
    </row>
    <row r="469" spans="1:65" s="2" customFormat="1" ht="37.9" customHeight="1">
      <c r="A469" s="37"/>
      <c r="B469" s="38"/>
      <c r="C469" s="227" t="s">
        <v>871</v>
      </c>
      <c r="D469" s="227" t="s">
        <v>305</v>
      </c>
      <c r="E469" s="228" t="s">
        <v>860</v>
      </c>
      <c r="F469" s="229" t="s">
        <v>861</v>
      </c>
      <c r="G469" s="230" t="s">
        <v>166</v>
      </c>
      <c r="H469" s="231">
        <v>7.9089999999999998</v>
      </c>
      <c r="I469" s="232"/>
      <c r="J469" s="233">
        <f>ROUND(I469*H469,2)</f>
        <v>0</v>
      </c>
      <c r="K469" s="229" t="s">
        <v>167</v>
      </c>
      <c r="L469" s="234"/>
      <c r="M469" s="235" t="s">
        <v>44</v>
      </c>
      <c r="N469" s="236" t="s">
        <v>53</v>
      </c>
      <c r="O469" s="67"/>
      <c r="P469" s="185">
        <f>O469*H469</f>
        <v>0</v>
      </c>
      <c r="Q469" s="185">
        <v>2.8999999999999998E-3</v>
      </c>
      <c r="R469" s="185">
        <f>Q469*H469</f>
        <v>2.2936099999999997E-2</v>
      </c>
      <c r="S469" s="185">
        <v>0</v>
      </c>
      <c r="T469" s="186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87" t="s">
        <v>376</v>
      </c>
      <c r="AT469" s="187" t="s">
        <v>305</v>
      </c>
      <c r="AU469" s="187" t="s">
        <v>92</v>
      </c>
      <c r="AY469" s="19" t="s">
        <v>160</v>
      </c>
      <c r="BE469" s="188">
        <f>IF(N469="základní",J469,0)</f>
        <v>0</v>
      </c>
      <c r="BF469" s="188">
        <f>IF(N469="snížená",J469,0)</f>
        <v>0</v>
      </c>
      <c r="BG469" s="188">
        <f>IF(N469="zákl. přenesená",J469,0)</f>
        <v>0</v>
      </c>
      <c r="BH469" s="188">
        <f>IF(N469="sníž. přenesená",J469,0)</f>
        <v>0</v>
      </c>
      <c r="BI469" s="188">
        <f>IF(N469="nulová",J469,0)</f>
        <v>0</v>
      </c>
      <c r="BJ469" s="19" t="s">
        <v>90</v>
      </c>
      <c r="BK469" s="188">
        <f>ROUND(I469*H469,2)</f>
        <v>0</v>
      </c>
      <c r="BL469" s="19" t="s">
        <v>277</v>
      </c>
      <c r="BM469" s="187" t="s">
        <v>872</v>
      </c>
    </row>
    <row r="470" spans="1:65" s="13" customFormat="1" ht="11.25">
      <c r="B470" s="194"/>
      <c r="C470" s="195"/>
      <c r="D470" s="196" t="s">
        <v>172</v>
      </c>
      <c r="E470" s="195"/>
      <c r="F470" s="198" t="s">
        <v>873</v>
      </c>
      <c r="G470" s="195"/>
      <c r="H470" s="199">
        <v>7.9089999999999998</v>
      </c>
      <c r="I470" s="200"/>
      <c r="J470" s="195"/>
      <c r="K470" s="195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172</v>
      </c>
      <c r="AU470" s="205" t="s">
        <v>92</v>
      </c>
      <c r="AV470" s="13" t="s">
        <v>92</v>
      </c>
      <c r="AW470" s="13" t="s">
        <v>4</v>
      </c>
      <c r="AX470" s="13" t="s">
        <v>90</v>
      </c>
      <c r="AY470" s="205" t="s">
        <v>160</v>
      </c>
    </row>
    <row r="471" spans="1:65" s="2" customFormat="1" ht="24.2" customHeight="1">
      <c r="A471" s="37"/>
      <c r="B471" s="38"/>
      <c r="C471" s="176" t="s">
        <v>874</v>
      </c>
      <c r="D471" s="176" t="s">
        <v>163</v>
      </c>
      <c r="E471" s="177" t="s">
        <v>875</v>
      </c>
      <c r="F471" s="178" t="s">
        <v>876</v>
      </c>
      <c r="G471" s="179" t="s">
        <v>181</v>
      </c>
      <c r="H471" s="180">
        <v>0.43099999999999999</v>
      </c>
      <c r="I471" s="181"/>
      <c r="J471" s="182">
        <f>ROUND(I471*H471,2)</f>
        <v>0</v>
      </c>
      <c r="K471" s="178" t="s">
        <v>167</v>
      </c>
      <c r="L471" s="42"/>
      <c r="M471" s="183" t="s">
        <v>44</v>
      </c>
      <c r="N471" s="184" t="s">
        <v>53</v>
      </c>
      <c r="O471" s="67"/>
      <c r="P471" s="185">
        <f>O471*H471</f>
        <v>0</v>
      </c>
      <c r="Q471" s="185">
        <v>0</v>
      </c>
      <c r="R471" s="185">
        <f>Q471*H471</f>
        <v>0</v>
      </c>
      <c r="S471" s="185">
        <v>0</v>
      </c>
      <c r="T471" s="186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187" t="s">
        <v>277</v>
      </c>
      <c r="AT471" s="187" t="s">
        <v>163</v>
      </c>
      <c r="AU471" s="187" t="s">
        <v>92</v>
      </c>
      <c r="AY471" s="19" t="s">
        <v>160</v>
      </c>
      <c r="BE471" s="188">
        <f>IF(N471="základní",J471,0)</f>
        <v>0</v>
      </c>
      <c r="BF471" s="188">
        <f>IF(N471="snížená",J471,0)</f>
        <v>0</v>
      </c>
      <c r="BG471" s="188">
        <f>IF(N471="zákl. přenesená",J471,0)</f>
        <v>0</v>
      </c>
      <c r="BH471" s="188">
        <f>IF(N471="sníž. přenesená",J471,0)</f>
        <v>0</v>
      </c>
      <c r="BI471" s="188">
        <f>IF(N471="nulová",J471,0)</f>
        <v>0</v>
      </c>
      <c r="BJ471" s="19" t="s">
        <v>90</v>
      </c>
      <c r="BK471" s="188">
        <f>ROUND(I471*H471,2)</f>
        <v>0</v>
      </c>
      <c r="BL471" s="19" t="s">
        <v>277</v>
      </c>
      <c r="BM471" s="187" t="s">
        <v>877</v>
      </c>
    </row>
    <row r="472" spans="1:65" s="2" customFormat="1" ht="11.25">
      <c r="A472" s="37"/>
      <c r="B472" s="38"/>
      <c r="C472" s="39"/>
      <c r="D472" s="189" t="s">
        <v>170</v>
      </c>
      <c r="E472" s="39"/>
      <c r="F472" s="190" t="s">
        <v>878</v>
      </c>
      <c r="G472" s="39"/>
      <c r="H472" s="39"/>
      <c r="I472" s="191"/>
      <c r="J472" s="39"/>
      <c r="K472" s="39"/>
      <c r="L472" s="42"/>
      <c r="M472" s="192"/>
      <c r="N472" s="193"/>
      <c r="O472" s="67"/>
      <c r="P472" s="67"/>
      <c r="Q472" s="67"/>
      <c r="R472" s="67"/>
      <c r="S472" s="67"/>
      <c r="T472" s="68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19" t="s">
        <v>170</v>
      </c>
      <c r="AU472" s="19" t="s">
        <v>92</v>
      </c>
    </row>
    <row r="473" spans="1:65" s="2" customFormat="1" ht="24.2" customHeight="1">
      <c r="A473" s="37"/>
      <c r="B473" s="38"/>
      <c r="C473" s="176" t="s">
        <v>879</v>
      </c>
      <c r="D473" s="176" t="s">
        <v>163</v>
      </c>
      <c r="E473" s="177" t="s">
        <v>880</v>
      </c>
      <c r="F473" s="178" t="s">
        <v>881</v>
      </c>
      <c r="G473" s="179" t="s">
        <v>181</v>
      </c>
      <c r="H473" s="180">
        <v>0.43099999999999999</v>
      </c>
      <c r="I473" s="181"/>
      <c r="J473" s="182">
        <f>ROUND(I473*H473,2)</f>
        <v>0</v>
      </c>
      <c r="K473" s="178" t="s">
        <v>167</v>
      </c>
      <c r="L473" s="42"/>
      <c r="M473" s="183" t="s">
        <v>44</v>
      </c>
      <c r="N473" s="184" t="s">
        <v>53</v>
      </c>
      <c r="O473" s="67"/>
      <c r="P473" s="185">
        <f>O473*H473</f>
        <v>0</v>
      </c>
      <c r="Q473" s="185">
        <v>0</v>
      </c>
      <c r="R473" s="185">
        <f>Q473*H473</f>
        <v>0</v>
      </c>
      <c r="S473" s="185">
        <v>0</v>
      </c>
      <c r="T473" s="186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7" t="s">
        <v>277</v>
      </c>
      <c r="AT473" s="187" t="s">
        <v>163</v>
      </c>
      <c r="AU473" s="187" t="s">
        <v>92</v>
      </c>
      <c r="AY473" s="19" t="s">
        <v>160</v>
      </c>
      <c r="BE473" s="188">
        <f>IF(N473="základní",J473,0)</f>
        <v>0</v>
      </c>
      <c r="BF473" s="188">
        <f>IF(N473="snížená",J473,0)</f>
        <v>0</v>
      </c>
      <c r="BG473" s="188">
        <f>IF(N473="zákl. přenesená",J473,0)</f>
        <v>0</v>
      </c>
      <c r="BH473" s="188">
        <f>IF(N473="sníž. přenesená",J473,0)</f>
        <v>0</v>
      </c>
      <c r="BI473" s="188">
        <f>IF(N473="nulová",J473,0)</f>
        <v>0</v>
      </c>
      <c r="BJ473" s="19" t="s">
        <v>90</v>
      </c>
      <c r="BK473" s="188">
        <f>ROUND(I473*H473,2)</f>
        <v>0</v>
      </c>
      <c r="BL473" s="19" t="s">
        <v>277</v>
      </c>
      <c r="BM473" s="187" t="s">
        <v>882</v>
      </c>
    </row>
    <row r="474" spans="1:65" s="2" customFormat="1" ht="11.25">
      <c r="A474" s="37"/>
      <c r="B474" s="38"/>
      <c r="C474" s="39"/>
      <c r="D474" s="189" t="s">
        <v>170</v>
      </c>
      <c r="E474" s="39"/>
      <c r="F474" s="190" t="s">
        <v>883</v>
      </c>
      <c r="G474" s="39"/>
      <c r="H474" s="39"/>
      <c r="I474" s="191"/>
      <c r="J474" s="39"/>
      <c r="K474" s="39"/>
      <c r="L474" s="42"/>
      <c r="M474" s="192"/>
      <c r="N474" s="193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9" t="s">
        <v>170</v>
      </c>
      <c r="AU474" s="19" t="s">
        <v>92</v>
      </c>
    </row>
    <row r="475" spans="1:65" s="12" customFormat="1" ht="22.9" customHeight="1">
      <c r="B475" s="160"/>
      <c r="C475" s="161"/>
      <c r="D475" s="162" t="s">
        <v>81</v>
      </c>
      <c r="E475" s="174" t="s">
        <v>884</v>
      </c>
      <c r="F475" s="174" t="s">
        <v>885</v>
      </c>
      <c r="G475" s="161"/>
      <c r="H475" s="161"/>
      <c r="I475" s="164"/>
      <c r="J475" s="175">
        <f>BK475</f>
        <v>0</v>
      </c>
      <c r="K475" s="161"/>
      <c r="L475" s="166"/>
      <c r="M475" s="167"/>
      <c r="N475" s="168"/>
      <c r="O475" s="168"/>
      <c r="P475" s="169">
        <f>SUM(P476:P482)</f>
        <v>0</v>
      </c>
      <c r="Q475" s="168"/>
      <c r="R475" s="169">
        <f>SUM(R476:R482)</f>
        <v>1.4550599999999999E-2</v>
      </c>
      <c r="S475" s="168"/>
      <c r="T475" s="170">
        <f>SUM(T476:T482)</f>
        <v>0</v>
      </c>
      <c r="AR475" s="171" t="s">
        <v>92</v>
      </c>
      <c r="AT475" s="172" t="s">
        <v>81</v>
      </c>
      <c r="AU475" s="172" t="s">
        <v>90</v>
      </c>
      <c r="AY475" s="171" t="s">
        <v>160</v>
      </c>
      <c r="BK475" s="173">
        <f>SUM(BK476:BK482)</f>
        <v>0</v>
      </c>
    </row>
    <row r="476" spans="1:65" s="2" customFormat="1" ht="24.2" customHeight="1">
      <c r="A476" s="37"/>
      <c r="B476" s="38"/>
      <c r="C476" s="176" t="s">
        <v>886</v>
      </c>
      <c r="D476" s="176" t="s">
        <v>163</v>
      </c>
      <c r="E476" s="177" t="s">
        <v>887</v>
      </c>
      <c r="F476" s="178" t="s">
        <v>888</v>
      </c>
      <c r="G476" s="179" t="s">
        <v>166</v>
      </c>
      <c r="H476" s="180">
        <v>2.5299999999999998</v>
      </c>
      <c r="I476" s="181"/>
      <c r="J476" s="182">
        <f>ROUND(I476*H476,2)</f>
        <v>0</v>
      </c>
      <c r="K476" s="178" t="s">
        <v>167</v>
      </c>
      <c r="L476" s="42"/>
      <c r="M476" s="183" t="s">
        <v>44</v>
      </c>
      <c r="N476" s="184" t="s">
        <v>53</v>
      </c>
      <c r="O476" s="67"/>
      <c r="P476" s="185">
        <f>O476*H476</f>
        <v>0</v>
      </c>
      <c r="Q476" s="185">
        <v>2.9999999999999997E-4</v>
      </c>
      <c r="R476" s="185">
        <f>Q476*H476</f>
        <v>7.5899999999999991E-4</v>
      </c>
      <c r="S476" s="185">
        <v>0</v>
      </c>
      <c r="T476" s="186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7" t="s">
        <v>277</v>
      </c>
      <c r="AT476" s="187" t="s">
        <v>163</v>
      </c>
      <c r="AU476" s="187" t="s">
        <v>92</v>
      </c>
      <c r="AY476" s="19" t="s">
        <v>160</v>
      </c>
      <c r="BE476" s="188">
        <f>IF(N476="základní",J476,0)</f>
        <v>0</v>
      </c>
      <c r="BF476" s="188">
        <f>IF(N476="snížená",J476,0)</f>
        <v>0</v>
      </c>
      <c r="BG476" s="188">
        <f>IF(N476="zákl. přenesená",J476,0)</f>
        <v>0</v>
      </c>
      <c r="BH476" s="188">
        <f>IF(N476="sníž. přenesená",J476,0)</f>
        <v>0</v>
      </c>
      <c r="BI476" s="188">
        <f>IF(N476="nulová",J476,0)</f>
        <v>0</v>
      </c>
      <c r="BJ476" s="19" t="s">
        <v>90</v>
      </c>
      <c r="BK476" s="188">
        <f>ROUND(I476*H476,2)</f>
        <v>0</v>
      </c>
      <c r="BL476" s="19" t="s">
        <v>277</v>
      </c>
      <c r="BM476" s="187" t="s">
        <v>889</v>
      </c>
    </row>
    <row r="477" spans="1:65" s="2" customFormat="1" ht="11.25">
      <c r="A477" s="37"/>
      <c r="B477" s="38"/>
      <c r="C477" s="39"/>
      <c r="D477" s="189" t="s">
        <v>170</v>
      </c>
      <c r="E477" s="39"/>
      <c r="F477" s="190" t="s">
        <v>890</v>
      </c>
      <c r="G477" s="39"/>
      <c r="H477" s="39"/>
      <c r="I477" s="191"/>
      <c r="J477" s="39"/>
      <c r="K477" s="39"/>
      <c r="L477" s="42"/>
      <c r="M477" s="192"/>
      <c r="N477" s="193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9" t="s">
        <v>170</v>
      </c>
      <c r="AU477" s="19" t="s">
        <v>92</v>
      </c>
    </row>
    <row r="478" spans="1:65" s="2" customFormat="1" ht="24.2" customHeight="1">
      <c r="A478" s="37"/>
      <c r="B478" s="38"/>
      <c r="C478" s="176" t="s">
        <v>891</v>
      </c>
      <c r="D478" s="176" t="s">
        <v>163</v>
      </c>
      <c r="E478" s="177" t="s">
        <v>892</v>
      </c>
      <c r="F478" s="178" t="s">
        <v>893</v>
      </c>
      <c r="G478" s="179" t="s">
        <v>166</v>
      </c>
      <c r="H478" s="180">
        <v>2.5539999999999998</v>
      </c>
      <c r="I478" s="181"/>
      <c r="J478" s="182">
        <f>ROUND(I478*H478,2)</f>
        <v>0</v>
      </c>
      <c r="K478" s="178" t="s">
        <v>167</v>
      </c>
      <c r="L478" s="42"/>
      <c r="M478" s="183" t="s">
        <v>44</v>
      </c>
      <c r="N478" s="184" t="s">
        <v>53</v>
      </c>
      <c r="O478" s="67"/>
      <c r="P478" s="185">
        <f>O478*H478</f>
        <v>0</v>
      </c>
      <c r="Q478" s="185">
        <v>5.4000000000000003E-3</v>
      </c>
      <c r="R478" s="185">
        <f>Q478*H478</f>
        <v>1.3791599999999999E-2</v>
      </c>
      <c r="S478" s="185">
        <v>0</v>
      </c>
      <c r="T478" s="186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7" t="s">
        <v>277</v>
      </c>
      <c r="AT478" s="187" t="s">
        <v>163</v>
      </c>
      <c r="AU478" s="187" t="s">
        <v>92</v>
      </c>
      <c r="AY478" s="19" t="s">
        <v>160</v>
      </c>
      <c r="BE478" s="188">
        <f>IF(N478="základní",J478,0)</f>
        <v>0</v>
      </c>
      <c r="BF478" s="188">
        <f>IF(N478="snížená",J478,0)</f>
        <v>0</v>
      </c>
      <c r="BG478" s="188">
        <f>IF(N478="zákl. přenesená",J478,0)</f>
        <v>0</v>
      </c>
      <c r="BH478" s="188">
        <f>IF(N478="sníž. přenesená",J478,0)</f>
        <v>0</v>
      </c>
      <c r="BI478" s="188">
        <f>IF(N478="nulová",J478,0)</f>
        <v>0</v>
      </c>
      <c r="BJ478" s="19" t="s">
        <v>90</v>
      </c>
      <c r="BK478" s="188">
        <f>ROUND(I478*H478,2)</f>
        <v>0</v>
      </c>
      <c r="BL478" s="19" t="s">
        <v>277</v>
      </c>
      <c r="BM478" s="187" t="s">
        <v>894</v>
      </c>
    </row>
    <row r="479" spans="1:65" s="2" customFormat="1" ht="11.25">
      <c r="A479" s="37"/>
      <c r="B479" s="38"/>
      <c r="C479" s="39"/>
      <c r="D479" s="189" t="s">
        <v>170</v>
      </c>
      <c r="E479" s="39"/>
      <c r="F479" s="190" t="s">
        <v>895</v>
      </c>
      <c r="G479" s="39"/>
      <c r="H479" s="39"/>
      <c r="I479" s="191"/>
      <c r="J479" s="39"/>
      <c r="K479" s="39"/>
      <c r="L479" s="42"/>
      <c r="M479" s="192"/>
      <c r="N479" s="193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19" t="s">
        <v>170</v>
      </c>
      <c r="AU479" s="19" t="s">
        <v>92</v>
      </c>
    </row>
    <row r="480" spans="1:65" s="13" customFormat="1" ht="11.25">
      <c r="B480" s="194"/>
      <c r="C480" s="195"/>
      <c r="D480" s="196" t="s">
        <v>172</v>
      </c>
      <c r="E480" s="197" t="s">
        <v>44</v>
      </c>
      <c r="F480" s="198" t="s">
        <v>896</v>
      </c>
      <c r="G480" s="195"/>
      <c r="H480" s="199">
        <v>2.5539999999999998</v>
      </c>
      <c r="I480" s="200"/>
      <c r="J480" s="195"/>
      <c r="K480" s="195"/>
      <c r="L480" s="201"/>
      <c r="M480" s="202"/>
      <c r="N480" s="203"/>
      <c r="O480" s="203"/>
      <c r="P480" s="203"/>
      <c r="Q480" s="203"/>
      <c r="R480" s="203"/>
      <c r="S480" s="203"/>
      <c r="T480" s="204"/>
      <c r="AT480" s="205" t="s">
        <v>172</v>
      </c>
      <c r="AU480" s="205" t="s">
        <v>92</v>
      </c>
      <c r="AV480" s="13" t="s">
        <v>92</v>
      </c>
      <c r="AW480" s="13" t="s">
        <v>42</v>
      </c>
      <c r="AX480" s="13" t="s">
        <v>90</v>
      </c>
      <c r="AY480" s="205" t="s">
        <v>160</v>
      </c>
    </row>
    <row r="481" spans="1:65" s="2" customFormat="1" ht="24.2" customHeight="1">
      <c r="A481" s="37"/>
      <c r="B481" s="38"/>
      <c r="C481" s="176" t="s">
        <v>897</v>
      </c>
      <c r="D481" s="176" t="s">
        <v>163</v>
      </c>
      <c r="E481" s="177" t="s">
        <v>898</v>
      </c>
      <c r="F481" s="178" t="s">
        <v>899</v>
      </c>
      <c r="G481" s="179" t="s">
        <v>181</v>
      </c>
      <c r="H481" s="180">
        <v>1.4999999999999999E-2</v>
      </c>
      <c r="I481" s="181"/>
      <c r="J481" s="182">
        <f>ROUND(I481*H481,2)</f>
        <v>0</v>
      </c>
      <c r="K481" s="178" t="s">
        <v>167</v>
      </c>
      <c r="L481" s="42"/>
      <c r="M481" s="183" t="s">
        <v>44</v>
      </c>
      <c r="N481" s="184" t="s">
        <v>53</v>
      </c>
      <c r="O481" s="67"/>
      <c r="P481" s="185">
        <f>O481*H481</f>
        <v>0</v>
      </c>
      <c r="Q481" s="185">
        <v>0</v>
      </c>
      <c r="R481" s="185">
        <f>Q481*H481</f>
        <v>0</v>
      </c>
      <c r="S481" s="185">
        <v>0</v>
      </c>
      <c r="T481" s="186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87" t="s">
        <v>277</v>
      </c>
      <c r="AT481" s="187" t="s">
        <v>163</v>
      </c>
      <c r="AU481" s="187" t="s">
        <v>92</v>
      </c>
      <c r="AY481" s="19" t="s">
        <v>160</v>
      </c>
      <c r="BE481" s="188">
        <f>IF(N481="základní",J481,0)</f>
        <v>0</v>
      </c>
      <c r="BF481" s="188">
        <f>IF(N481="snížená",J481,0)</f>
        <v>0</v>
      </c>
      <c r="BG481" s="188">
        <f>IF(N481="zákl. přenesená",J481,0)</f>
        <v>0</v>
      </c>
      <c r="BH481" s="188">
        <f>IF(N481="sníž. přenesená",J481,0)</f>
        <v>0</v>
      </c>
      <c r="BI481" s="188">
        <f>IF(N481="nulová",J481,0)</f>
        <v>0</v>
      </c>
      <c r="BJ481" s="19" t="s">
        <v>90</v>
      </c>
      <c r="BK481" s="188">
        <f>ROUND(I481*H481,2)</f>
        <v>0</v>
      </c>
      <c r="BL481" s="19" t="s">
        <v>277</v>
      </c>
      <c r="BM481" s="187" t="s">
        <v>900</v>
      </c>
    </row>
    <row r="482" spans="1:65" s="2" customFormat="1" ht="11.25">
      <c r="A482" s="37"/>
      <c r="B482" s="38"/>
      <c r="C482" s="39"/>
      <c r="D482" s="189" t="s">
        <v>170</v>
      </c>
      <c r="E482" s="39"/>
      <c r="F482" s="190" t="s">
        <v>901</v>
      </c>
      <c r="G482" s="39"/>
      <c r="H482" s="39"/>
      <c r="I482" s="191"/>
      <c r="J482" s="39"/>
      <c r="K482" s="39"/>
      <c r="L482" s="42"/>
      <c r="M482" s="192"/>
      <c r="N482" s="193"/>
      <c r="O482" s="67"/>
      <c r="P482" s="67"/>
      <c r="Q482" s="67"/>
      <c r="R482" s="67"/>
      <c r="S482" s="67"/>
      <c r="T482" s="68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9" t="s">
        <v>170</v>
      </c>
      <c r="AU482" s="19" t="s">
        <v>92</v>
      </c>
    </row>
    <row r="483" spans="1:65" s="12" customFormat="1" ht="22.9" customHeight="1">
      <c r="B483" s="160"/>
      <c r="C483" s="161"/>
      <c r="D483" s="162" t="s">
        <v>81</v>
      </c>
      <c r="E483" s="174" t="s">
        <v>902</v>
      </c>
      <c r="F483" s="174" t="s">
        <v>903</v>
      </c>
      <c r="G483" s="161"/>
      <c r="H483" s="161"/>
      <c r="I483" s="164"/>
      <c r="J483" s="175">
        <f>BK483</f>
        <v>0</v>
      </c>
      <c r="K483" s="161"/>
      <c r="L483" s="166"/>
      <c r="M483" s="167"/>
      <c r="N483" s="168"/>
      <c r="O483" s="168"/>
      <c r="P483" s="169">
        <f>SUM(P484:P491)</f>
        <v>0</v>
      </c>
      <c r="Q483" s="168"/>
      <c r="R483" s="169">
        <f>SUM(R484:R491)</f>
        <v>2.9190000000000001E-2</v>
      </c>
      <c r="S483" s="168"/>
      <c r="T483" s="170">
        <f>SUM(T484:T491)</f>
        <v>0</v>
      </c>
      <c r="AR483" s="171" t="s">
        <v>92</v>
      </c>
      <c r="AT483" s="172" t="s">
        <v>81</v>
      </c>
      <c r="AU483" s="172" t="s">
        <v>90</v>
      </c>
      <c r="AY483" s="171" t="s">
        <v>160</v>
      </c>
      <c r="BK483" s="173">
        <f>SUM(BK484:BK491)</f>
        <v>0</v>
      </c>
    </row>
    <row r="484" spans="1:65" s="2" customFormat="1" ht="16.5" customHeight="1">
      <c r="A484" s="37"/>
      <c r="B484" s="38"/>
      <c r="C484" s="176" t="s">
        <v>904</v>
      </c>
      <c r="D484" s="176" t="s">
        <v>163</v>
      </c>
      <c r="E484" s="177" t="s">
        <v>905</v>
      </c>
      <c r="F484" s="178" t="s">
        <v>906</v>
      </c>
      <c r="G484" s="179" t="s">
        <v>166</v>
      </c>
      <c r="H484" s="180">
        <v>1.5</v>
      </c>
      <c r="I484" s="181"/>
      <c r="J484" s="182">
        <f>ROUND(I484*H484,2)</f>
        <v>0</v>
      </c>
      <c r="K484" s="178" t="s">
        <v>167</v>
      </c>
      <c r="L484" s="42"/>
      <c r="M484" s="183" t="s">
        <v>44</v>
      </c>
      <c r="N484" s="184" t="s">
        <v>53</v>
      </c>
      <c r="O484" s="67"/>
      <c r="P484" s="185">
        <f>O484*H484</f>
        <v>0</v>
      </c>
      <c r="Q484" s="185">
        <v>2.9999999999999997E-4</v>
      </c>
      <c r="R484" s="185">
        <f>Q484*H484</f>
        <v>4.4999999999999999E-4</v>
      </c>
      <c r="S484" s="185">
        <v>0</v>
      </c>
      <c r="T484" s="186">
        <f>S484*H484</f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R484" s="187" t="s">
        <v>277</v>
      </c>
      <c r="AT484" s="187" t="s">
        <v>163</v>
      </c>
      <c r="AU484" s="187" t="s">
        <v>92</v>
      </c>
      <c r="AY484" s="19" t="s">
        <v>160</v>
      </c>
      <c r="BE484" s="188">
        <f>IF(N484="základní",J484,0)</f>
        <v>0</v>
      </c>
      <c r="BF484" s="188">
        <f>IF(N484="snížená",J484,0)</f>
        <v>0</v>
      </c>
      <c r="BG484" s="188">
        <f>IF(N484="zákl. přenesená",J484,0)</f>
        <v>0</v>
      </c>
      <c r="BH484" s="188">
        <f>IF(N484="sníž. přenesená",J484,0)</f>
        <v>0</v>
      </c>
      <c r="BI484" s="188">
        <f>IF(N484="nulová",J484,0)</f>
        <v>0</v>
      </c>
      <c r="BJ484" s="19" t="s">
        <v>90</v>
      </c>
      <c r="BK484" s="188">
        <f>ROUND(I484*H484,2)</f>
        <v>0</v>
      </c>
      <c r="BL484" s="19" t="s">
        <v>277</v>
      </c>
      <c r="BM484" s="187" t="s">
        <v>907</v>
      </c>
    </row>
    <row r="485" spans="1:65" s="2" customFormat="1" ht="11.25">
      <c r="A485" s="37"/>
      <c r="B485" s="38"/>
      <c r="C485" s="39"/>
      <c r="D485" s="189" t="s">
        <v>170</v>
      </c>
      <c r="E485" s="39"/>
      <c r="F485" s="190" t="s">
        <v>908</v>
      </c>
      <c r="G485" s="39"/>
      <c r="H485" s="39"/>
      <c r="I485" s="191"/>
      <c r="J485" s="39"/>
      <c r="K485" s="39"/>
      <c r="L485" s="42"/>
      <c r="M485" s="192"/>
      <c r="N485" s="193"/>
      <c r="O485" s="67"/>
      <c r="P485" s="67"/>
      <c r="Q485" s="67"/>
      <c r="R485" s="67"/>
      <c r="S485" s="67"/>
      <c r="T485" s="68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T485" s="19" t="s">
        <v>170</v>
      </c>
      <c r="AU485" s="19" t="s">
        <v>92</v>
      </c>
    </row>
    <row r="486" spans="1:65" s="2" customFormat="1" ht="33" customHeight="1">
      <c r="A486" s="37"/>
      <c r="B486" s="38"/>
      <c r="C486" s="176" t="s">
        <v>909</v>
      </c>
      <c r="D486" s="176" t="s">
        <v>163</v>
      </c>
      <c r="E486" s="177" t="s">
        <v>910</v>
      </c>
      <c r="F486" s="178" t="s">
        <v>911</v>
      </c>
      <c r="G486" s="179" t="s">
        <v>166</v>
      </c>
      <c r="H486" s="180">
        <v>1.5</v>
      </c>
      <c r="I486" s="181"/>
      <c r="J486" s="182">
        <f>ROUND(I486*H486,2)</f>
        <v>0</v>
      </c>
      <c r="K486" s="178" t="s">
        <v>167</v>
      </c>
      <c r="L486" s="42"/>
      <c r="M486" s="183" t="s">
        <v>44</v>
      </c>
      <c r="N486" s="184" t="s">
        <v>53</v>
      </c>
      <c r="O486" s="67"/>
      <c r="P486" s="185">
        <f>O486*H486</f>
        <v>0</v>
      </c>
      <c r="Q486" s="185">
        <v>5.3E-3</v>
      </c>
      <c r="R486" s="185">
        <f>Q486*H486</f>
        <v>7.9500000000000005E-3</v>
      </c>
      <c r="S486" s="185">
        <v>0</v>
      </c>
      <c r="T486" s="186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7" t="s">
        <v>277</v>
      </c>
      <c r="AT486" s="187" t="s">
        <v>163</v>
      </c>
      <c r="AU486" s="187" t="s">
        <v>92</v>
      </c>
      <c r="AY486" s="19" t="s">
        <v>160</v>
      </c>
      <c r="BE486" s="188">
        <f>IF(N486="základní",J486,0)</f>
        <v>0</v>
      </c>
      <c r="BF486" s="188">
        <f>IF(N486="snížená",J486,0)</f>
        <v>0</v>
      </c>
      <c r="BG486" s="188">
        <f>IF(N486="zákl. přenesená",J486,0)</f>
        <v>0</v>
      </c>
      <c r="BH486" s="188">
        <f>IF(N486="sníž. přenesená",J486,0)</f>
        <v>0</v>
      </c>
      <c r="BI486" s="188">
        <f>IF(N486="nulová",J486,0)</f>
        <v>0</v>
      </c>
      <c r="BJ486" s="19" t="s">
        <v>90</v>
      </c>
      <c r="BK486" s="188">
        <f>ROUND(I486*H486,2)</f>
        <v>0</v>
      </c>
      <c r="BL486" s="19" t="s">
        <v>277</v>
      </c>
      <c r="BM486" s="187" t="s">
        <v>912</v>
      </c>
    </row>
    <row r="487" spans="1:65" s="2" customFormat="1" ht="11.25">
      <c r="A487" s="37"/>
      <c r="B487" s="38"/>
      <c r="C487" s="39"/>
      <c r="D487" s="189" t="s">
        <v>170</v>
      </c>
      <c r="E487" s="39"/>
      <c r="F487" s="190" t="s">
        <v>913</v>
      </c>
      <c r="G487" s="39"/>
      <c r="H487" s="39"/>
      <c r="I487" s="191"/>
      <c r="J487" s="39"/>
      <c r="K487" s="39"/>
      <c r="L487" s="42"/>
      <c r="M487" s="192"/>
      <c r="N487" s="193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9" t="s">
        <v>170</v>
      </c>
      <c r="AU487" s="19" t="s">
        <v>92</v>
      </c>
    </row>
    <row r="488" spans="1:65" s="2" customFormat="1" ht="16.5" customHeight="1">
      <c r="A488" s="37"/>
      <c r="B488" s="38"/>
      <c r="C488" s="227" t="s">
        <v>914</v>
      </c>
      <c r="D488" s="227" t="s">
        <v>305</v>
      </c>
      <c r="E488" s="228" t="s">
        <v>915</v>
      </c>
      <c r="F488" s="229" t="s">
        <v>916</v>
      </c>
      <c r="G488" s="230" t="s">
        <v>166</v>
      </c>
      <c r="H488" s="231">
        <v>1.65</v>
      </c>
      <c r="I488" s="232"/>
      <c r="J488" s="233">
        <f>ROUND(I488*H488,2)</f>
        <v>0</v>
      </c>
      <c r="K488" s="229" t="s">
        <v>167</v>
      </c>
      <c r="L488" s="234"/>
      <c r="M488" s="235" t="s">
        <v>44</v>
      </c>
      <c r="N488" s="236" t="s">
        <v>53</v>
      </c>
      <c r="O488" s="67"/>
      <c r="P488" s="185">
        <f>O488*H488</f>
        <v>0</v>
      </c>
      <c r="Q488" s="185">
        <v>1.26E-2</v>
      </c>
      <c r="R488" s="185">
        <f>Q488*H488</f>
        <v>2.0789999999999999E-2</v>
      </c>
      <c r="S488" s="185">
        <v>0</v>
      </c>
      <c r="T488" s="186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187" t="s">
        <v>376</v>
      </c>
      <c r="AT488" s="187" t="s">
        <v>305</v>
      </c>
      <c r="AU488" s="187" t="s">
        <v>92</v>
      </c>
      <c r="AY488" s="19" t="s">
        <v>160</v>
      </c>
      <c r="BE488" s="188">
        <f>IF(N488="základní",J488,0)</f>
        <v>0</v>
      </c>
      <c r="BF488" s="188">
        <f>IF(N488="snížená",J488,0)</f>
        <v>0</v>
      </c>
      <c r="BG488" s="188">
        <f>IF(N488="zákl. přenesená",J488,0)</f>
        <v>0</v>
      </c>
      <c r="BH488" s="188">
        <f>IF(N488="sníž. přenesená",J488,0)</f>
        <v>0</v>
      </c>
      <c r="BI488" s="188">
        <f>IF(N488="nulová",J488,0)</f>
        <v>0</v>
      </c>
      <c r="BJ488" s="19" t="s">
        <v>90</v>
      </c>
      <c r="BK488" s="188">
        <f>ROUND(I488*H488,2)</f>
        <v>0</v>
      </c>
      <c r="BL488" s="19" t="s">
        <v>277</v>
      </c>
      <c r="BM488" s="187" t="s">
        <v>917</v>
      </c>
    </row>
    <row r="489" spans="1:65" s="13" customFormat="1" ht="11.25">
      <c r="B489" s="194"/>
      <c r="C489" s="195"/>
      <c r="D489" s="196" t="s">
        <v>172</v>
      </c>
      <c r="E489" s="195"/>
      <c r="F489" s="198" t="s">
        <v>918</v>
      </c>
      <c r="G489" s="195"/>
      <c r="H489" s="199">
        <v>1.65</v>
      </c>
      <c r="I489" s="200"/>
      <c r="J489" s="195"/>
      <c r="K489" s="195"/>
      <c r="L489" s="201"/>
      <c r="M489" s="202"/>
      <c r="N489" s="203"/>
      <c r="O489" s="203"/>
      <c r="P489" s="203"/>
      <c r="Q489" s="203"/>
      <c r="R489" s="203"/>
      <c r="S489" s="203"/>
      <c r="T489" s="204"/>
      <c r="AT489" s="205" t="s">
        <v>172</v>
      </c>
      <c r="AU489" s="205" t="s">
        <v>92</v>
      </c>
      <c r="AV489" s="13" t="s">
        <v>92</v>
      </c>
      <c r="AW489" s="13" t="s">
        <v>4</v>
      </c>
      <c r="AX489" s="13" t="s">
        <v>90</v>
      </c>
      <c r="AY489" s="205" t="s">
        <v>160</v>
      </c>
    </row>
    <row r="490" spans="1:65" s="2" customFormat="1" ht="24.2" customHeight="1">
      <c r="A490" s="37"/>
      <c r="B490" s="38"/>
      <c r="C490" s="176" t="s">
        <v>919</v>
      </c>
      <c r="D490" s="176" t="s">
        <v>163</v>
      </c>
      <c r="E490" s="177" t="s">
        <v>920</v>
      </c>
      <c r="F490" s="178" t="s">
        <v>921</v>
      </c>
      <c r="G490" s="179" t="s">
        <v>181</v>
      </c>
      <c r="H490" s="180">
        <v>2.9000000000000001E-2</v>
      </c>
      <c r="I490" s="181"/>
      <c r="J490" s="182">
        <f>ROUND(I490*H490,2)</f>
        <v>0</v>
      </c>
      <c r="K490" s="178" t="s">
        <v>167</v>
      </c>
      <c r="L490" s="42"/>
      <c r="M490" s="183" t="s">
        <v>44</v>
      </c>
      <c r="N490" s="184" t="s">
        <v>53</v>
      </c>
      <c r="O490" s="67"/>
      <c r="P490" s="185">
        <f>O490*H490</f>
        <v>0</v>
      </c>
      <c r="Q490" s="185">
        <v>0</v>
      </c>
      <c r="R490" s="185">
        <f>Q490*H490</f>
        <v>0</v>
      </c>
      <c r="S490" s="185">
        <v>0</v>
      </c>
      <c r="T490" s="186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187" t="s">
        <v>277</v>
      </c>
      <c r="AT490" s="187" t="s">
        <v>163</v>
      </c>
      <c r="AU490" s="187" t="s">
        <v>92</v>
      </c>
      <c r="AY490" s="19" t="s">
        <v>160</v>
      </c>
      <c r="BE490" s="188">
        <f>IF(N490="základní",J490,0)</f>
        <v>0</v>
      </c>
      <c r="BF490" s="188">
        <f>IF(N490="snížená",J490,0)</f>
        <v>0</v>
      </c>
      <c r="BG490" s="188">
        <f>IF(N490="zákl. přenesená",J490,0)</f>
        <v>0</v>
      </c>
      <c r="BH490" s="188">
        <f>IF(N490="sníž. přenesená",J490,0)</f>
        <v>0</v>
      </c>
      <c r="BI490" s="188">
        <f>IF(N490="nulová",J490,0)</f>
        <v>0</v>
      </c>
      <c r="BJ490" s="19" t="s">
        <v>90</v>
      </c>
      <c r="BK490" s="188">
        <f>ROUND(I490*H490,2)</f>
        <v>0</v>
      </c>
      <c r="BL490" s="19" t="s">
        <v>277</v>
      </c>
      <c r="BM490" s="187" t="s">
        <v>922</v>
      </c>
    </row>
    <row r="491" spans="1:65" s="2" customFormat="1" ht="11.25">
      <c r="A491" s="37"/>
      <c r="B491" s="38"/>
      <c r="C491" s="39"/>
      <c r="D491" s="189" t="s">
        <v>170</v>
      </c>
      <c r="E491" s="39"/>
      <c r="F491" s="190" t="s">
        <v>923</v>
      </c>
      <c r="G491" s="39"/>
      <c r="H491" s="39"/>
      <c r="I491" s="191"/>
      <c r="J491" s="39"/>
      <c r="K491" s="39"/>
      <c r="L491" s="42"/>
      <c r="M491" s="192"/>
      <c r="N491" s="193"/>
      <c r="O491" s="67"/>
      <c r="P491" s="67"/>
      <c r="Q491" s="67"/>
      <c r="R491" s="67"/>
      <c r="S491" s="67"/>
      <c r="T491" s="68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T491" s="19" t="s">
        <v>170</v>
      </c>
      <c r="AU491" s="19" t="s">
        <v>92</v>
      </c>
    </row>
    <row r="492" spans="1:65" s="12" customFormat="1" ht="22.9" customHeight="1">
      <c r="B492" s="160"/>
      <c r="C492" s="161"/>
      <c r="D492" s="162" t="s">
        <v>81</v>
      </c>
      <c r="E492" s="174" t="s">
        <v>924</v>
      </c>
      <c r="F492" s="174" t="s">
        <v>925</v>
      </c>
      <c r="G492" s="161"/>
      <c r="H492" s="161"/>
      <c r="I492" s="164"/>
      <c r="J492" s="175">
        <f>BK492</f>
        <v>0</v>
      </c>
      <c r="K492" s="161"/>
      <c r="L492" s="166"/>
      <c r="M492" s="167"/>
      <c r="N492" s="168"/>
      <c r="O492" s="168"/>
      <c r="P492" s="169">
        <f>SUM(P493:P509)</f>
        <v>0</v>
      </c>
      <c r="Q492" s="168"/>
      <c r="R492" s="169">
        <f>SUM(R493:R509)</f>
        <v>7.9975199999999993E-3</v>
      </c>
      <c r="S492" s="168"/>
      <c r="T492" s="170">
        <f>SUM(T493:T509)</f>
        <v>0</v>
      </c>
      <c r="AR492" s="171" t="s">
        <v>92</v>
      </c>
      <c r="AT492" s="172" t="s">
        <v>81</v>
      </c>
      <c r="AU492" s="172" t="s">
        <v>90</v>
      </c>
      <c r="AY492" s="171" t="s">
        <v>160</v>
      </c>
      <c r="BK492" s="173">
        <f>SUM(BK493:BK509)</f>
        <v>0</v>
      </c>
    </row>
    <row r="493" spans="1:65" s="2" customFormat="1" ht="24.2" customHeight="1">
      <c r="A493" s="37"/>
      <c r="B493" s="38"/>
      <c r="C493" s="176" t="s">
        <v>926</v>
      </c>
      <c r="D493" s="176" t="s">
        <v>163</v>
      </c>
      <c r="E493" s="177" t="s">
        <v>927</v>
      </c>
      <c r="F493" s="178" t="s">
        <v>928</v>
      </c>
      <c r="G493" s="179" t="s">
        <v>166</v>
      </c>
      <c r="H493" s="180">
        <v>6.2039999999999997</v>
      </c>
      <c r="I493" s="181"/>
      <c r="J493" s="182">
        <f>ROUND(I493*H493,2)</f>
        <v>0</v>
      </c>
      <c r="K493" s="178" t="s">
        <v>167</v>
      </c>
      <c r="L493" s="42"/>
      <c r="M493" s="183" t="s">
        <v>44</v>
      </c>
      <c r="N493" s="184" t="s">
        <v>53</v>
      </c>
      <c r="O493" s="67"/>
      <c r="P493" s="185">
        <f>O493*H493</f>
        <v>0</v>
      </c>
      <c r="Q493" s="185">
        <v>1.3999999999999999E-4</v>
      </c>
      <c r="R493" s="185">
        <f>Q493*H493</f>
        <v>8.6855999999999988E-4</v>
      </c>
      <c r="S493" s="185">
        <v>0</v>
      </c>
      <c r="T493" s="186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87" t="s">
        <v>277</v>
      </c>
      <c r="AT493" s="187" t="s">
        <v>163</v>
      </c>
      <c r="AU493" s="187" t="s">
        <v>92</v>
      </c>
      <c r="AY493" s="19" t="s">
        <v>160</v>
      </c>
      <c r="BE493" s="188">
        <f>IF(N493="základní",J493,0)</f>
        <v>0</v>
      </c>
      <c r="BF493" s="188">
        <f>IF(N493="snížená",J493,0)</f>
        <v>0</v>
      </c>
      <c r="BG493" s="188">
        <f>IF(N493="zákl. přenesená",J493,0)</f>
        <v>0</v>
      </c>
      <c r="BH493" s="188">
        <f>IF(N493="sníž. přenesená",J493,0)</f>
        <v>0</v>
      </c>
      <c r="BI493" s="188">
        <f>IF(N493="nulová",J493,0)</f>
        <v>0</v>
      </c>
      <c r="BJ493" s="19" t="s">
        <v>90</v>
      </c>
      <c r="BK493" s="188">
        <f>ROUND(I493*H493,2)</f>
        <v>0</v>
      </c>
      <c r="BL493" s="19" t="s">
        <v>277</v>
      </c>
      <c r="BM493" s="187" t="s">
        <v>929</v>
      </c>
    </row>
    <row r="494" spans="1:65" s="2" customFormat="1" ht="11.25">
      <c r="A494" s="37"/>
      <c r="B494" s="38"/>
      <c r="C494" s="39"/>
      <c r="D494" s="189" t="s">
        <v>170</v>
      </c>
      <c r="E494" s="39"/>
      <c r="F494" s="190" t="s">
        <v>930</v>
      </c>
      <c r="G494" s="39"/>
      <c r="H494" s="39"/>
      <c r="I494" s="191"/>
      <c r="J494" s="39"/>
      <c r="K494" s="39"/>
      <c r="L494" s="42"/>
      <c r="M494" s="192"/>
      <c r="N494" s="193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19" t="s">
        <v>170</v>
      </c>
      <c r="AU494" s="19" t="s">
        <v>92</v>
      </c>
    </row>
    <row r="495" spans="1:65" s="13" customFormat="1" ht="11.25">
      <c r="B495" s="194"/>
      <c r="C495" s="195"/>
      <c r="D495" s="196" t="s">
        <v>172</v>
      </c>
      <c r="E495" s="197" t="s">
        <v>44</v>
      </c>
      <c r="F495" s="198" t="s">
        <v>931</v>
      </c>
      <c r="G495" s="195"/>
      <c r="H495" s="199">
        <v>1.363</v>
      </c>
      <c r="I495" s="200"/>
      <c r="J495" s="195"/>
      <c r="K495" s="195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172</v>
      </c>
      <c r="AU495" s="205" t="s">
        <v>92</v>
      </c>
      <c r="AV495" s="13" t="s">
        <v>92</v>
      </c>
      <c r="AW495" s="13" t="s">
        <v>42</v>
      </c>
      <c r="AX495" s="13" t="s">
        <v>82</v>
      </c>
      <c r="AY495" s="205" t="s">
        <v>160</v>
      </c>
    </row>
    <row r="496" spans="1:65" s="13" customFormat="1" ht="11.25">
      <c r="B496" s="194"/>
      <c r="C496" s="195"/>
      <c r="D496" s="196" t="s">
        <v>172</v>
      </c>
      <c r="E496" s="197" t="s">
        <v>44</v>
      </c>
      <c r="F496" s="198" t="s">
        <v>932</v>
      </c>
      <c r="G496" s="195"/>
      <c r="H496" s="199">
        <v>1.3129999999999999</v>
      </c>
      <c r="I496" s="200"/>
      <c r="J496" s="195"/>
      <c r="K496" s="195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172</v>
      </c>
      <c r="AU496" s="205" t="s">
        <v>92</v>
      </c>
      <c r="AV496" s="13" t="s">
        <v>92</v>
      </c>
      <c r="AW496" s="13" t="s">
        <v>42</v>
      </c>
      <c r="AX496" s="13" t="s">
        <v>82</v>
      </c>
      <c r="AY496" s="205" t="s">
        <v>160</v>
      </c>
    </row>
    <row r="497" spans="1:65" s="13" customFormat="1" ht="11.25">
      <c r="B497" s="194"/>
      <c r="C497" s="195"/>
      <c r="D497" s="196" t="s">
        <v>172</v>
      </c>
      <c r="E497" s="197" t="s">
        <v>44</v>
      </c>
      <c r="F497" s="198" t="s">
        <v>933</v>
      </c>
      <c r="G497" s="195"/>
      <c r="H497" s="199">
        <v>2.4500000000000002</v>
      </c>
      <c r="I497" s="200"/>
      <c r="J497" s="195"/>
      <c r="K497" s="195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172</v>
      </c>
      <c r="AU497" s="205" t="s">
        <v>92</v>
      </c>
      <c r="AV497" s="13" t="s">
        <v>92</v>
      </c>
      <c r="AW497" s="13" t="s">
        <v>42</v>
      </c>
      <c r="AX497" s="13" t="s">
        <v>82</v>
      </c>
      <c r="AY497" s="205" t="s">
        <v>160</v>
      </c>
    </row>
    <row r="498" spans="1:65" s="13" customFormat="1" ht="11.25">
      <c r="B498" s="194"/>
      <c r="C498" s="195"/>
      <c r="D498" s="196" t="s">
        <v>172</v>
      </c>
      <c r="E498" s="197" t="s">
        <v>44</v>
      </c>
      <c r="F498" s="198" t="s">
        <v>934</v>
      </c>
      <c r="G498" s="195"/>
      <c r="H498" s="199">
        <v>1.0780000000000001</v>
      </c>
      <c r="I498" s="200"/>
      <c r="J498" s="195"/>
      <c r="K498" s="195"/>
      <c r="L498" s="201"/>
      <c r="M498" s="202"/>
      <c r="N498" s="203"/>
      <c r="O498" s="203"/>
      <c r="P498" s="203"/>
      <c r="Q498" s="203"/>
      <c r="R498" s="203"/>
      <c r="S498" s="203"/>
      <c r="T498" s="204"/>
      <c r="AT498" s="205" t="s">
        <v>172</v>
      </c>
      <c r="AU498" s="205" t="s">
        <v>92</v>
      </c>
      <c r="AV498" s="13" t="s">
        <v>92</v>
      </c>
      <c r="AW498" s="13" t="s">
        <v>42</v>
      </c>
      <c r="AX498" s="13" t="s">
        <v>82</v>
      </c>
      <c r="AY498" s="205" t="s">
        <v>160</v>
      </c>
    </row>
    <row r="499" spans="1:65" s="14" customFormat="1" ht="11.25">
      <c r="B499" s="206"/>
      <c r="C499" s="207"/>
      <c r="D499" s="196" t="s">
        <v>172</v>
      </c>
      <c r="E499" s="208" t="s">
        <v>44</v>
      </c>
      <c r="F499" s="209" t="s">
        <v>187</v>
      </c>
      <c r="G499" s="207"/>
      <c r="H499" s="210">
        <v>6.2039999999999997</v>
      </c>
      <c r="I499" s="211"/>
      <c r="J499" s="207"/>
      <c r="K499" s="207"/>
      <c r="L499" s="212"/>
      <c r="M499" s="213"/>
      <c r="N499" s="214"/>
      <c r="O499" s="214"/>
      <c r="P499" s="214"/>
      <c r="Q499" s="214"/>
      <c r="R499" s="214"/>
      <c r="S499" s="214"/>
      <c r="T499" s="215"/>
      <c r="AT499" s="216" t="s">
        <v>172</v>
      </c>
      <c r="AU499" s="216" t="s">
        <v>92</v>
      </c>
      <c r="AV499" s="14" t="s">
        <v>168</v>
      </c>
      <c r="AW499" s="14" t="s">
        <v>42</v>
      </c>
      <c r="AX499" s="14" t="s">
        <v>90</v>
      </c>
      <c r="AY499" s="216" t="s">
        <v>160</v>
      </c>
    </row>
    <row r="500" spans="1:65" s="2" customFormat="1" ht="24.2" customHeight="1">
      <c r="A500" s="37"/>
      <c r="B500" s="38"/>
      <c r="C500" s="176" t="s">
        <v>935</v>
      </c>
      <c r="D500" s="176" t="s">
        <v>163</v>
      </c>
      <c r="E500" s="177" t="s">
        <v>936</v>
      </c>
      <c r="F500" s="178" t="s">
        <v>937</v>
      </c>
      <c r="G500" s="179" t="s">
        <v>166</v>
      </c>
      <c r="H500" s="180">
        <v>6.2039999999999997</v>
      </c>
      <c r="I500" s="181"/>
      <c r="J500" s="182">
        <f>ROUND(I500*H500,2)</f>
        <v>0</v>
      </c>
      <c r="K500" s="178" t="s">
        <v>167</v>
      </c>
      <c r="L500" s="42"/>
      <c r="M500" s="183" t="s">
        <v>44</v>
      </c>
      <c r="N500" s="184" t="s">
        <v>53</v>
      </c>
      <c r="O500" s="67"/>
      <c r="P500" s="185">
        <f>O500*H500</f>
        <v>0</v>
      </c>
      <c r="Q500" s="185">
        <v>1.2E-4</v>
      </c>
      <c r="R500" s="185">
        <f>Q500*H500</f>
        <v>7.4447999999999995E-4</v>
      </c>
      <c r="S500" s="185">
        <v>0</v>
      </c>
      <c r="T500" s="186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87" t="s">
        <v>277</v>
      </c>
      <c r="AT500" s="187" t="s">
        <v>163</v>
      </c>
      <c r="AU500" s="187" t="s">
        <v>92</v>
      </c>
      <c r="AY500" s="19" t="s">
        <v>160</v>
      </c>
      <c r="BE500" s="188">
        <f>IF(N500="základní",J500,0)</f>
        <v>0</v>
      </c>
      <c r="BF500" s="188">
        <f>IF(N500="snížená",J500,0)</f>
        <v>0</v>
      </c>
      <c r="BG500" s="188">
        <f>IF(N500="zákl. přenesená",J500,0)</f>
        <v>0</v>
      </c>
      <c r="BH500" s="188">
        <f>IF(N500="sníž. přenesená",J500,0)</f>
        <v>0</v>
      </c>
      <c r="BI500" s="188">
        <f>IF(N500="nulová",J500,0)</f>
        <v>0</v>
      </c>
      <c r="BJ500" s="19" t="s">
        <v>90</v>
      </c>
      <c r="BK500" s="188">
        <f>ROUND(I500*H500,2)</f>
        <v>0</v>
      </c>
      <c r="BL500" s="19" t="s">
        <v>277</v>
      </c>
      <c r="BM500" s="187" t="s">
        <v>938</v>
      </c>
    </row>
    <row r="501" spans="1:65" s="2" customFormat="1" ht="11.25">
      <c r="A501" s="37"/>
      <c r="B501" s="38"/>
      <c r="C501" s="39"/>
      <c r="D501" s="189" t="s">
        <v>170</v>
      </c>
      <c r="E501" s="39"/>
      <c r="F501" s="190" t="s">
        <v>939</v>
      </c>
      <c r="G501" s="39"/>
      <c r="H501" s="39"/>
      <c r="I501" s="191"/>
      <c r="J501" s="39"/>
      <c r="K501" s="39"/>
      <c r="L501" s="42"/>
      <c r="M501" s="192"/>
      <c r="N501" s="193"/>
      <c r="O501" s="67"/>
      <c r="P501" s="67"/>
      <c r="Q501" s="67"/>
      <c r="R501" s="67"/>
      <c r="S501" s="67"/>
      <c r="T501" s="68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19" t="s">
        <v>170</v>
      </c>
      <c r="AU501" s="19" t="s">
        <v>92</v>
      </c>
    </row>
    <row r="502" spans="1:65" s="2" customFormat="1" ht="24.2" customHeight="1">
      <c r="A502" s="37"/>
      <c r="B502" s="38"/>
      <c r="C502" s="176" t="s">
        <v>940</v>
      </c>
      <c r="D502" s="176" t="s">
        <v>163</v>
      </c>
      <c r="E502" s="177" t="s">
        <v>941</v>
      </c>
      <c r="F502" s="178" t="s">
        <v>942</v>
      </c>
      <c r="G502" s="179" t="s">
        <v>166</v>
      </c>
      <c r="H502" s="180">
        <v>6.2039999999999997</v>
      </c>
      <c r="I502" s="181"/>
      <c r="J502" s="182">
        <f>ROUND(I502*H502,2)</f>
        <v>0</v>
      </c>
      <c r="K502" s="178" t="s">
        <v>167</v>
      </c>
      <c r="L502" s="42"/>
      <c r="M502" s="183" t="s">
        <v>44</v>
      </c>
      <c r="N502" s="184" t="s">
        <v>53</v>
      </c>
      <c r="O502" s="67"/>
      <c r="P502" s="185">
        <f>O502*H502</f>
        <v>0</v>
      </c>
      <c r="Q502" s="185">
        <v>1.2E-4</v>
      </c>
      <c r="R502" s="185">
        <f>Q502*H502</f>
        <v>7.4447999999999995E-4</v>
      </c>
      <c r="S502" s="185">
        <v>0</v>
      </c>
      <c r="T502" s="186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87" t="s">
        <v>277</v>
      </c>
      <c r="AT502" s="187" t="s">
        <v>163</v>
      </c>
      <c r="AU502" s="187" t="s">
        <v>92</v>
      </c>
      <c r="AY502" s="19" t="s">
        <v>160</v>
      </c>
      <c r="BE502" s="188">
        <f>IF(N502="základní",J502,0)</f>
        <v>0</v>
      </c>
      <c r="BF502" s="188">
        <f>IF(N502="snížená",J502,0)</f>
        <v>0</v>
      </c>
      <c r="BG502" s="188">
        <f>IF(N502="zákl. přenesená",J502,0)</f>
        <v>0</v>
      </c>
      <c r="BH502" s="188">
        <f>IF(N502="sníž. přenesená",J502,0)</f>
        <v>0</v>
      </c>
      <c r="BI502" s="188">
        <f>IF(N502="nulová",J502,0)</f>
        <v>0</v>
      </c>
      <c r="BJ502" s="19" t="s">
        <v>90</v>
      </c>
      <c r="BK502" s="188">
        <f>ROUND(I502*H502,2)</f>
        <v>0</v>
      </c>
      <c r="BL502" s="19" t="s">
        <v>277</v>
      </c>
      <c r="BM502" s="187" t="s">
        <v>943</v>
      </c>
    </row>
    <row r="503" spans="1:65" s="2" customFormat="1" ht="11.25">
      <c r="A503" s="37"/>
      <c r="B503" s="38"/>
      <c r="C503" s="39"/>
      <c r="D503" s="189" t="s">
        <v>170</v>
      </c>
      <c r="E503" s="39"/>
      <c r="F503" s="190" t="s">
        <v>944</v>
      </c>
      <c r="G503" s="39"/>
      <c r="H503" s="39"/>
      <c r="I503" s="191"/>
      <c r="J503" s="39"/>
      <c r="K503" s="39"/>
      <c r="L503" s="42"/>
      <c r="M503" s="192"/>
      <c r="N503" s="193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19" t="s">
        <v>170</v>
      </c>
      <c r="AU503" s="19" t="s">
        <v>92</v>
      </c>
    </row>
    <row r="504" spans="1:65" s="2" customFormat="1" ht="21.75" customHeight="1">
      <c r="A504" s="37"/>
      <c r="B504" s="38"/>
      <c r="C504" s="176" t="s">
        <v>945</v>
      </c>
      <c r="D504" s="176" t="s">
        <v>163</v>
      </c>
      <c r="E504" s="177" t="s">
        <v>946</v>
      </c>
      <c r="F504" s="178" t="s">
        <v>947</v>
      </c>
      <c r="G504" s="179" t="s">
        <v>166</v>
      </c>
      <c r="H504" s="180">
        <v>15</v>
      </c>
      <c r="I504" s="181"/>
      <c r="J504" s="182">
        <f>ROUND(I504*H504,2)</f>
        <v>0</v>
      </c>
      <c r="K504" s="178" t="s">
        <v>167</v>
      </c>
      <c r="L504" s="42"/>
      <c r="M504" s="183" t="s">
        <v>44</v>
      </c>
      <c r="N504" s="184" t="s">
        <v>53</v>
      </c>
      <c r="O504" s="67"/>
      <c r="P504" s="185">
        <f>O504*H504</f>
        <v>0</v>
      </c>
      <c r="Q504" s="185">
        <v>0</v>
      </c>
      <c r="R504" s="185">
        <f>Q504*H504</f>
        <v>0</v>
      </c>
      <c r="S504" s="185">
        <v>0</v>
      </c>
      <c r="T504" s="186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87" t="s">
        <v>168</v>
      </c>
      <c r="AT504" s="187" t="s">
        <v>163</v>
      </c>
      <c r="AU504" s="187" t="s">
        <v>92</v>
      </c>
      <c r="AY504" s="19" t="s">
        <v>160</v>
      </c>
      <c r="BE504" s="188">
        <f>IF(N504="základní",J504,0)</f>
        <v>0</v>
      </c>
      <c r="BF504" s="188">
        <f>IF(N504="snížená",J504,0)</f>
        <v>0</v>
      </c>
      <c r="BG504" s="188">
        <f>IF(N504="zákl. přenesená",J504,0)</f>
        <v>0</v>
      </c>
      <c r="BH504" s="188">
        <f>IF(N504="sníž. přenesená",J504,0)</f>
        <v>0</v>
      </c>
      <c r="BI504" s="188">
        <f>IF(N504="nulová",J504,0)</f>
        <v>0</v>
      </c>
      <c r="BJ504" s="19" t="s">
        <v>90</v>
      </c>
      <c r="BK504" s="188">
        <f>ROUND(I504*H504,2)</f>
        <v>0</v>
      </c>
      <c r="BL504" s="19" t="s">
        <v>168</v>
      </c>
      <c r="BM504" s="187" t="s">
        <v>948</v>
      </c>
    </row>
    <row r="505" spans="1:65" s="2" customFormat="1" ht="11.25">
      <c r="A505" s="37"/>
      <c r="B505" s="38"/>
      <c r="C505" s="39"/>
      <c r="D505" s="189" t="s">
        <v>170</v>
      </c>
      <c r="E505" s="39"/>
      <c r="F505" s="190" t="s">
        <v>949</v>
      </c>
      <c r="G505" s="39"/>
      <c r="H505" s="39"/>
      <c r="I505" s="191"/>
      <c r="J505" s="39"/>
      <c r="K505" s="39"/>
      <c r="L505" s="42"/>
      <c r="M505" s="192"/>
      <c r="N505" s="193"/>
      <c r="O505" s="67"/>
      <c r="P505" s="67"/>
      <c r="Q505" s="67"/>
      <c r="R505" s="67"/>
      <c r="S505" s="67"/>
      <c r="T505" s="68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T505" s="19" t="s">
        <v>170</v>
      </c>
      <c r="AU505" s="19" t="s">
        <v>92</v>
      </c>
    </row>
    <row r="506" spans="1:65" s="2" customFormat="1" ht="24.2" customHeight="1">
      <c r="A506" s="37"/>
      <c r="B506" s="38"/>
      <c r="C506" s="176" t="s">
        <v>950</v>
      </c>
      <c r="D506" s="176" t="s">
        <v>163</v>
      </c>
      <c r="E506" s="177" t="s">
        <v>951</v>
      </c>
      <c r="F506" s="178" t="s">
        <v>952</v>
      </c>
      <c r="G506" s="179" t="s">
        <v>166</v>
      </c>
      <c r="H506" s="180">
        <v>12</v>
      </c>
      <c r="I506" s="181"/>
      <c r="J506" s="182">
        <f>ROUND(I506*H506,2)</f>
        <v>0</v>
      </c>
      <c r="K506" s="178" t="s">
        <v>167</v>
      </c>
      <c r="L506" s="42"/>
      <c r="M506" s="183" t="s">
        <v>44</v>
      </c>
      <c r="N506" s="184" t="s">
        <v>53</v>
      </c>
      <c r="O506" s="67"/>
      <c r="P506" s="185">
        <f>O506*H506</f>
        <v>0</v>
      </c>
      <c r="Q506" s="185">
        <v>1.1E-4</v>
      </c>
      <c r="R506" s="185">
        <f>Q506*H506</f>
        <v>1.32E-3</v>
      </c>
      <c r="S506" s="185">
        <v>0</v>
      </c>
      <c r="T506" s="186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87" t="s">
        <v>277</v>
      </c>
      <c r="AT506" s="187" t="s">
        <v>163</v>
      </c>
      <c r="AU506" s="187" t="s">
        <v>92</v>
      </c>
      <c r="AY506" s="19" t="s">
        <v>160</v>
      </c>
      <c r="BE506" s="188">
        <f>IF(N506="základní",J506,0)</f>
        <v>0</v>
      </c>
      <c r="BF506" s="188">
        <f>IF(N506="snížená",J506,0)</f>
        <v>0</v>
      </c>
      <c r="BG506" s="188">
        <f>IF(N506="zákl. přenesená",J506,0)</f>
        <v>0</v>
      </c>
      <c r="BH506" s="188">
        <f>IF(N506="sníž. přenesená",J506,0)</f>
        <v>0</v>
      </c>
      <c r="BI506" s="188">
        <f>IF(N506="nulová",J506,0)</f>
        <v>0</v>
      </c>
      <c r="BJ506" s="19" t="s">
        <v>90</v>
      </c>
      <c r="BK506" s="188">
        <f>ROUND(I506*H506,2)</f>
        <v>0</v>
      </c>
      <c r="BL506" s="19" t="s">
        <v>277</v>
      </c>
      <c r="BM506" s="187" t="s">
        <v>953</v>
      </c>
    </row>
    <row r="507" spans="1:65" s="2" customFormat="1" ht="11.25">
      <c r="A507" s="37"/>
      <c r="B507" s="38"/>
      <c r="C507" s="39"/>
      <c r="D507" s="189" t="s">
        <v>170</v>
      </c>
      <c r="E507" s="39"/>
      <c r="F507" s="190" t="s">
        <v>954</v>
      </c>
      <c r="G507" s="39"/>
      <c r="H507" s="39"/>
      <c r="I507" s="191"/>
      <c r="J507" s="39"/>
      <c r="K507" s="39"/>
      <c r="L507" s="42"/>
      <c r="M507" s="192"/>
      <c r="N507" s="193"/>
      <c r="O507" s="67"/>
      <c r="P507" s="67"/>
      <c r="Q507" s="67"/>
      <c r="R507" s="67"/>
      <c r="S507" s="67"/>
      <c r="T507" s="68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19" t="s">
        <v>170</v>
      </c>
      <c r="AU507" s="19" t="s">
        <v>92</v>
      </c>
    </row>
    <row r="508" spans="1:65" s="2" customFormat="1" ht="24.2" customHeight="1">
      <c r="A508" s="37"/>
      <c r="B508" s="38"/>
      <c r="C508" s="176" t="s">
        <v>955</v>
      </c>
      <c r="D508" s="176" t="s">
        <v>163</v>
      </c>
      <c r="E508" s="177" t="s">
        <v>956</v>
      </c>
      <c r="F508" s="178" t="s">
        <v>957</v>
      </c>
      <c r="G508" s="179" t="s">
        <v>166</v>
      </c>
      <c r="H508" s="180">
        <v>12</v>
      </c>
      <c r="I508" s="181"/>
      <c r="J508" s="182">
        <f>ROUND(I508*H508,2)</f>
        <v>0</v>
      </c>
      <c r="K508" s="178" t="s">
        <v>167</v>
      </c>
      <c r="L508" s="42"/>
      <c r="M508" s="183" t="s">
        <v>44</v>
      </c>
      <c r="N508" s="184" t="s">
        <v>53</v>
      </c>
      <c r="O508" s="67"/>
      <c r="P508" s="185">
        <f>O508*H508</f>
        <v>0</v>
      </c>
      <c r="Q508" s="185">
        <v>3.6000000000000002E-4</v>
      </c>
      <c r="R508" s="185">
        <f>Q508*H508</f>
        <v>4.3200000000000001E-3</v>
      </c>
      <c r="S508" s="185">
        <v>0</v>
      </c>
      <c r="T508" s="186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87" t="s">
        <v>277</v>
      </c>
      <c r="AT508" s="187" t="s">
        <v>163</v>
      </c>
      <c r="AU508" s="187" t="s">
        <v>92</v>
      </c>
      <c r="AY508" s="19" t="s">
        <v>160</v>
      </c>
      <c r="BE508" s="188">
        <f>IF(N508="základní",J508,0)</f>
        <v>0</v>
      </c>
      <c r="BF508" s="188">
        <f>IF(N508="snížená",J508,0)</f>
        <v>0</v>
      </c>
      <c r="BG508" s="188">
        <f>IF(N508="zákl. přenesená",J508,0)</f>
        <v>0</v>
      </c>
      <c r="BH508" s="188">
        <f>IF(N508="sníž. přenesená",J508,0)</f>
        <v>0</v>
      </c>
      <c r="BI508" s="188">
        <f>IF(N508="nulová",J508,0)</f>
        <v>0</v>
      </c>
      <c r="BJ508" s="19" t="s">
        <v>90</v>
      </c>
      <c r="BK508" s="188">
        <f>ROUND(I508*H508,2)</f>
        <v>0</v>
      </c>
      <c r="BL508" s="19" t="s">
        <v>277</v>
      </c>
      <c r="BM508" s="187" t="s">
        <v>958</v>
      </c>
    </row>
    <row r="509" spans="1:65" s="2" customFormat="1" ht="11.25">
      <c r="A509" s="37"/>
      <c r="B509" s="38"/>
      <c r="C509" s="39"/>
      <c r="D509" s="189" t="s">
        <v>170</v>
      </c>
      <c r="E509" s="39"/>
      <c r="F509" s="190" t="s">
        <v>959</v>
      </c>
      <c r="G509" s="39"/>
      <c r="H509" s="39"/>
      <c r="I509" s="191"/>
      <c r="J509" s="39"/>
      <c r="K509" s="39"/>
      <c r="L509" s="42"/>
      <c r="M509" s="192"/>
      <c r="N509" s="193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19" t="s">
        <v>170</v>
      </c>
      <c r="AU509" s="19" t="s">
        <v>92</v>
      </c>
    </row>
    <row r="510" spans="1:65" s="12" customFormat="1" ht="22.9" customHeight="1">
      <c r="B510" s="160"/>
      <c r="C510" s="161"/>
      <c r="D510" s="162" t="s">
        <v>81</v>
      </c>
      <c r="E510" s="174" t="s">
        <v>960</v>
      </c>
      <c r="F510" s="174" t="s">
        <v>961</v>
      </c>
      <c r="G510" s="161"/>
      <c r="H510" s="161"/>
      <c r="I510" s="164"/>
      <c r="J510" s="175">
        <f>BK510</f>
        <v>0</v>
      </c>
      <c r="K510" s="161"/>
      <c r="L510" s="166"/>
      <c r="M510" s="167"/>
      <c r="N510" s="168"/>
      <c r="O510" s="168"/>
      <c r="P510" s="169">
        <f>SUM(P511:P524)</f>
        <v>0</v>
      </c>
      <c r="Q510" s="168"/>
      <c r="R510" s="169">
        <f>SUM(R511:R524)</f>
        <v>0.24170132</v>
      </c>
      <c r="S510" s="168"/>
      <c r="T510" s="170">
        <f>SUM(T511:T524)</f>
        <v>0</v>
      </c>
      <c r="AR510" s="171" t="s">
        <v>92</v>
      </c>
      <c r="AT510" s="172" t="s">
        <v>81</v>
      </c>
      <c r="AU510" s="172" t="s">
        <v>90</v>
      </c>
      <c r="AY510" s="171" t="s">
        <v>160</v>
      </c>
      <c r="BK510" s="173">
        <f>SUM(BK511:BK524)</f>
        <v>0</v>
      </c>
    </row>
    <row r="511" spans="1:65" s="2" customFormat="1" ht="33" customHeight="1">
      <c r="A511" s="37"/>
      <c r="B511" s="38"/>
      <c r="C511" s="176" t="s">
        <v>962</v>
      </c>
      <c r="D511" s="176" t="s">
        <v>163</v>
      </c>
      <c r="E511" s="177" t="s">
        <v>963</v>
      </c>
      <c r="F511" s="178" t="s">
        <v>964</v>
      </c>
      <c r="G511" s="179" t="s">
        <v>166</v>
      </c>
      <c r="H511" s="180">
        <v>493.26799999999997</v>
      </c>
      <c r="I511" s="181"/>
      <c r="J511" s="182">
        <f>ROUND(I511*H511,2)</f>
        <v>0</v>
      </c>
      <c r="K511" s="178" t="s">
        <v>167</v>
      </c>
      <c r="L511" s="42"/>
      <c r="M511" s="183" t="s">
        <v>44</v>
      </c>
      <c r="N511" s="184" t="s">
        <v>53</v>
      </c>
      <c r="O511" s="67"/>
      <c r="P511" s="185">
        <f>O511*H511</f>
        <v>0</v>
      </c>
      <c r="Q511" s="185">
        <v>2.0000000000000001E-4</v>
      </c>
      <c r="R511" s="185">
        <f>Q511*H511</f>
        <v>9.8653599999999994E-2</v>
      </c>
      <c r="S511" s="185">
        <v>0</v>
      </c>
      <c r="T511" s="186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87" t="s">
        <v>277</v>
      </c>
      <c r="AT511" s="187" t="s">
        <v>163</v>
      </c>
      <c r="AU511" s="187" t="s">
        <v>92</v>
      </c>
      <c r="AY511" s="19" t="s">
        <v>160</v>
      </c>
      <c r="BE511" s="188">
        <f>IF(N511="základní",J511,0)</f>
        <v>0</v>
      </c>
      <c r="BF511" s="188">
        <f>IF(N511="snížená",J511,0)</f>
        <v>0</v>
      </c>
      <c r="BG511" s="188">
        <f>IF(N511="zákl. přenesená",J511,0)</f>
        <v>0</v>
      </c>
      <c r="BH511" s="188">
        <f>IF(N511="sníž. přenesená",J511,0)</f>
        <v>0</v>
      </c>
      <c r="BI511" s="188">
        <f>IF(N511="nulová",J511,0)</f>
        <v>0</v>
      </c>
      <c r="BJ511" s="19" t="s">
        <v>90</v>
      </c>
      <c r="BK511" s="188">
        <f>ROUND(I511*H511,2)</f>
        <v>0</v>
      </c>
      <c r="BL511" s="19" t="s">
        <v>277</v>
      </c>
      <c r="BM511" s="187" t="s">
        <v>965</v>
      </c>
    </row>
    <row r="512" spans="1:65" s="2" customFormat="1" ht="11.25">
      <c r="A512" s="37"/>
      <c r="B512" s="38"/>
      <c r="C512" s="39"/>
      <c r="D512" s="189" t="s">
        <v>170</v>
      </c>
      <c r="E512" s="39"/>
      <c r="F512" s="190" t="s">
        <v>966</v>
      </c>
      <c r="G512" s="39"/>
      <c r="H512" s="39"/>
      <c r="I512" s="191"/>
      <c r="J512" s="39"/>
      <c r="K512" s="39"/>
      <c r="L512" s="42"/>
      <c r="M512" s="192"/>
      <c r="N512" s="193"/>
      <c r="O512" s="67"/>
      <c r="P512" s="67"/>
      <c r="Q512" s="67"/>
      <c r="R512" s="67"/>
      <c r="S512" s="67"/>
      <c r="T512" s="68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T512" s="19" t="s">
        <v>170</v>
      </c>
      <c r="AU512" s="19" t="s">
        <v>92</v>
      </c>
    </row>
    <row r="513" spans="1:65" s="2" customFormat="1" ht="37.9" customHeight="1">
      <c r="A513" s="37"/>
      <c r="B513" s="38"/>
      <c r="C513" s="176" t="s">
        <v>967</v>
      </c>
      <c r="D513" s="176" t="s">
        <v>163</v>
      </c>
      <c r="E513" s="177" t="s">
        <v>968</v>
      </c>
      <c r="F513" s="178" t="s">
        <v>969</v>
      </c>
      <c r="G513" s="179" t="s">
        <v>166</v>
      </c>
      <c r="H513" s="180">
        <v>493.26799999999997</v>
      </c>
      <c r="I513" s="181"/>
      <c r="J513" s="182">
        <f>ROUND(I513*H513,2)</f>
        <v>0</v>
      </c>
      <c r="K513" s="178" t="s">
        <v>167</v>
      </c>
      <c r="L513" s="42"/>
      <c r="M513" s="183" t="s">
        <v>44</v>
      </c>
      <c r="N513" s="184" t="s">
        <v>53</v>
      </c>
      <c r="O513" s="67"/>
      <c r="P513" s="185">
        <f>O513*H513</f>
        <v>0</v>
      </c>
      <c r="Q513" s="185">
        <v>2.9E-4</v>
      </c>
      <c r="R513" s="185">
        <f>Q513*H513</f>
        <v>0.14304771999999999</v>
      </c>
      <c r="S513" s="185">
        <v>0</v>
      </c>
      <c r="T513" s="186">
        <f>S513*H513</f>
        <v>0</v>
      </c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R513" s="187" t="s">
        <v>277</v>
      </c>
      <c r="AT513" s="187" t="s">
        <v>163</v>
      </c>
      <c r="AU513" s="187" t="s">
        <v>92</v>
      </c>
      <c r="AY513" s="19" t="s">
        <v>160</v>
      </c>
      <c r="BE513" s="188">
        <f>IF(N513="základní",J513,0)</f>
        <v>0</v>
      </c>
      <c r="BF513" s="188">
        <f>IF(N513="snížená",J513,0)</f>
        <v>0</v>
      </c>
      <c r="BG513" s="188">
        <f>IF(N513="zákl. přenesená",J513,0)</f>
        <v>0</v>
      </c>
      <c r="BH513" s="188">
        <f>IF(N513="sníž. přenesená",J513,0)</f>
        <v>0</v>
      </c>
      <c r="BI513" s="188">
        <f>IF(N513="nulová",J513,0)</f>
        <v>0</v>
      </c>
      <c r="BJ513" s="19" t="s">
        <v>90</v>
      </c>
      <c r="BK513" s="188">
        <f>ROUND(I513*H513,2)</f>
        <v>0</v>
      </c>
      <c r="BL513" s="19" t="s">
        <v>277</v>
      </c>
      <c r="BM513" s="187" t="s">
        <v>970</v>
      </c>
    </row>
    <row r="514" spans="1:65" s="2" customFormat="1" ht="11.25">
      <c r="A514" s="37"/>
      <c r="B514" s="38"/>
      <c r="C514" s="39"/>
      <c r="D514" s="189" t="s">
        <v>170</v>
      </c>
      <c r="E514" s="39"/>
      <c r="F514" s="190" t="s">
        <v>971</v>
      </c>
      <c r="G514" s="39"/>
      <c r="H514" s="39"/>
      <c r="I514" s="191"/>
      <c r="J514" s="39"/>
      <c r="K514" s="39"/>
      <c r="L514" s="42"/>
      <c r="M514" s="192"/>
      <c r="N514" s="193"/>
      <c r="O514" s="67"/>
      <c r="P514" s="67"/>
      <c r="Q514" s="67"/>
      <c r="R514" s="67"/>
      <c r="S514" s="67"/>
      <c r="T514" s="68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19" t="s">
        <v>170</v>
      </c>
      <c r="AU514" s="19" t="s">
        <v>92</v>
      </c>
    </row>
    <row r="515" spans="1:65" s="13" customFormat="1" ht="11.25">
      <c r="B515" s="194"/>
      <c r="C515" s="195"/>
      <c r="D515" s="196" t="s">
        <v>172</v>
      </c>
      <c r="E515" s="197" t="s">
        <v>44</v>
      </c>
      <c r="F515" s="198" t="s">
        <v>972</v>
      </c>
      <c r="G515" s="195"/>
      <c r="H515" s="199">
        <v>232.19</v>
      </c>
      <c r="I515" s="200"/>
      <c r="J515" s="195"/>
      <c r="K515" s="195"/>
      <c r="L515" s="201"/>
      <c r="M515" s="202"/>
      <c r="N515" s="203"/>
      <c r="O515" s="203"/>
      <c r="P515" s="203"/>
      <c r="Q515" s="203"/>
      <c r="R515" s="203"/>
      <c r="S515" s="203"/>
      <c r="T515" s="204"/>
      <c r="AT515" s="205" t="s">
        <v>172</v>
      </c>
      <c r="AU515" s="205" t="s">
        <v>92</v>
      </c>
      <c r="AV515" s="13" t="s">
        <v>92</v>
      </c>
      <c r="AW515" s="13" t="s">
        <v>42</v>
      </c>
      <c r="AX515" s="13" t="s">
        <v>82</v>
      </c>
      <c r="AY515" s="205" t="s">
        <v>160</v>
      </c>
    </row>
    <row r="516" spans="1:65" s="13" customFormat="1" ht="11.25">
      <c r="B516" s="194"/>
      <c r="C516" s="195"/>
      <c r="D516" s="196" t="s">
        <v>172</v>
      </c>
      <c r="E516" s="197" t="s">
        <v>44</v>
      </c>
      <c r="F516" s="198" t="s">
        <v>973</v>
      </c>
      <c r="G516" s="195"/>
      <c r="H516" s="199">
        <v>104.8</v>
      </c>
      <c r="I516" s="200"/>
      <c r="J516" s="195"/>
      <c r="K516" s="195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172</v>
      </c>
      <c r="AU516" s="205" t="s">
        <v>92</v>
      </c>
      <c r="AV516" s="13" t="s">
        <v>92</v>
      </c>
      <c r="AW516" s="13" t="s">
        <v>42</v>
      </c>
      <c r="AX516" s="13" t="s">
        <v>82</v>
      </c>
      <c r="AY516" s="205" t="s">
        <v>160</v>
      </c>
    </row>
    <row r="517" spans="1:65" s="13" customFormat="1" ht="11.25">
      <c r="B517" s="194"/>
      <c r="C517" s="195"/>
      <c r="D517" s="196" t="s">
        <v>172</v>
      </c>
      <c r="E517" s="197" t="s">
        <v>44</v>
      </c>
      <c r="F517" s="198" t="s">
        <v>974</v>
      </c>
      <c r="G517" s="195"/>
      <c r="H517" s="199">
        <v>26.22</v>
      </c>
      <c r="I517" s="200"/>
      <c r="J517" s="195"/>
      <c r="K517" s="195"/>
      <c r="L517" s="201"/>
      <c r="M517" s="202"/>
      <c r="N517" s="203"/>
      <c r="O517" s="203"/>
      <c r="P517" s="203"/>
      <c r="Q517" s="203"/>
      <c r="R517" s="203"/>
      <c r="S517" s="203"/>
      <c r="T517" s="204"/>
      <c r="AT517" s="205" t="s">
        <v>172</v>
      </c>
      <c r="AU517" s="205" t="s">
        <v>92</v>
      </c>
      <c r="AV517" s="13" t="s">
        <v>92</v>
      </c>
      <c r="AW517" s="13" t="s">
        <v>42</v>
      </c>
      <c r="AX517" s="13" t="s">
        <v>82</v>
      </c>
      <c r="AY517" s="205" t="s">
        <v>160</v>
      </c>
    </row>
    <row r="518" spans="1:65" s="16" customFormat="1" ht="11.25">
      <c r="B518" s="238"/>
      <c r="C518" s="239"/>
      <c r="D518" s="196" t="s">
        <v>172</v>
      </c>
      <c r="E518" s="240" t="s">
        <v>44</v>
      </c>
      <c r="F518" s="241" t="s">
        <v>975</v>
      </c>
      <c r="G518" s="239"/>
      <c r="H518" s="242">
        <v>363.21</v>
      </c>
      <c r="I518" s="243"/>
      <c r="J518" s="239"/>
      <c r="K518" s="239"/>
      <c r="L518" s="244"/>
      <c r="M518" s="245"/>
      <c r="N518" s="246"/>
      <c r="O518" s="246"/>
      <c r="P518" s="246"/>
      <c r="Q518" s="246"/>
      <c r="R518" s="246"/>
      <c r="S518" s="246"/>
      <c r="T518" s="247"/>
      <c r="AT518" s="248" t="s">
        <v>172</v>
      </c>
      <c r="AU518" s="248" t="s">
        <v>92</v>
      </c>
      <c r="AV518" s="16" t="s">
        <v>161</v>
      </c>
      <c r="AW518" s="16" t="s">
        <v>42</v>
      </c>
      <c r="AX518" s="16" t="s">
        <v>82</v>
      </c>
      <c r="AY518" s="248" t="s">
        <v>160</v>
      </c>
    </row>
    <row r="519" spans="1:65" s="13" customFormat="1" ht="11.25">
      <c r="B519" s="194"/>
      <c r="C519" s="195"/>
      <c r="D519" s="196" t="s">
        <v>172</v>
      </c>
      <c r="E519" s="197" t="s">
        <v>44</v>
      </c>
      <c r="F519" s="198" t="s">
        <v>976</v>
      </c>
      <c r="G519" s="195"/>
      <c r="H519" s="199">
        <v>57.618000000000002</v>
      </c>
      <c r="I519" s="200"/>
      <c r="J519" s="195"/>
      <c r="K519" s="195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172</v>
      </c>
      <c r="AU519" s="205" t="s">
        <v>92</v>
      </c>
      <c r="AV519" s="13" t="s">
        <v>92</v>
      </c>
      <c r="AW519" s="13" t="s">
        <v>42</v>
      </c>
      <c r="AX519" s="13" t="s">
        <v>82</v>
      </c>
      <c r="AY519" s="205" t="s">
        <v>160</v>
      </c>
    </row>
    <row r="520" spans="1:65" s="13" customFormat="1" ht="11.25">
      <c r="B520" s="194"/>
      <c r="C520" s="195"/>
      <c r="D520" s="196" t="s">
        <v>172</v>
      </c>
      <c r="E520" s="197" t="s">
        <v>44</v>
      </c>
      <c r="F520" s="198" t="s">
        <v>977</v>
      </c>
      <c r="G520" s="195"/>
      <c r="H520" s="199">
        <v>9.73</v>
      </c>
      <c r="I520" s="200"/>
      <c r="J520" s="195"/>
      <c r="K520" s="195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172</v>
      </c>
      <c r="AU520" s="205" t="s">
        <v>92</v>
      </c>
      <c r="AV520" s="13" t="s">
        <v>92</v>
      </c>
      <c r="AW520" s="13" t="s">
        <v>42</v>
      </c>
      <c r="AX520" s="13" t="s">
        <v>82</v>
      </c>
      <c r="AY520" s="205" t="s">
        <v>160</v>
      </c>
    </row>
    <row r="521" spans="1:65" s="13" customFormat="1" ht="11.25">
      <c r="B521" s="194"/>
      <c r="C521" s="195"/>
      <c r="D521" s="196" t="s">
        <v>172</v>
      </c>
      <c r="E521" s="197" t="s">
        <v>44</v>
      </c>
      <c r="F521" s="198" t="s">
        <v>978</v>
      </c>
      <c r="G521" s="195"/>
      <c r="H521" s="199">
        <v>38.07</v>
      </c>
      <c r="I521" s="200"/>
      <c r="J521" s="195"/>
      <c r="K521" s="195"/>
      <c r="L521" s="201"/>
      <c r="M521" s="202"/>
      <c r="N521" s="203"/>
      <c r="O521" s="203"/>
      <c r="P521" s="203"/>
      <c r="Q521" s="203"/>
      <c r="R521" s="203"/>
      <c r="S521" s="203"/>
      <c r="T521" s="204"/>
      <c r="AT521" s="205" t="s">
        <v>172</v>
      </c>
      <c r="AU521" s="205" t="s">
        <v>92</v>
      </c>
      <c r="AV521" s="13" t="s">
        <v>92</v>
      </c>
      <c r="AW521" s="13" t="s">
        <v>42</v>
      </c>
      <c r="AX521" s="13" t="s">
        <v>82</v>
      </c>
      <c r="AY521" s="205" t="s">
        <v>160</v>
      </c>
    </row>
    <row r="522" spans="1:65" s="15" customFormat="1" ht="11.25">
      <c r="B522" s="217"/>
      <c r="C522" s="218"/>
      <c r="D522" s="196" t="s">
        <v>172</v>
      </c>
      <c r="E522" s="219" t="s">
        <v>44</v>
      </c>
      <c r="F522" s="220" t="s">
        <v>979</v>
      </c>
      <c r="G522" s="218"/>
      <c r="H522" s="219" t="s">
        <v>44</v>
      </c>
      <c r="I522" s="221"/>
      <c r="J522" s="218"/>
      <c r="K522" s="218"/>
      <c r="L522" s="222"/>
      <c r="M522" s="223"/>
      <c r="N522" s="224"/>
      <c r="O522" s="224"/>
      <c r="P522" s="224"/>
      <c r="Q522" s="224"/>
      <c r="R522" s="224"/>
      <c r="S522" s="224"/>
      <c r="T522" s="225"/>
      <c r="AT522" s="226" t="s">
        <v>172</v>
      </c>
      <c r="AU522" s="226" t="s">
        <v>92</v>
      </c>
      <c r="AV522" s="15" t="s">
        <v>90</v>
      </c>
      <c r="AW522" s="15" t="s">
        <v>42</v>
      </c>
      <c r="AX522" s="15" t="s">
        <v>82</v>
      </c>
      <c r="AY522" s="226" t="s">
        <v>160</v>
      </c>
    </row>
    <row r="523" spans="1:65" s="13" customFormat="1" ht="11.25">
      <c r="B523" s="194"/>
      <c r="C523" s="195"/>
      <c r="D523" s="196" t="s">
        <v>172</v>
      </c>
      <c r="E523" s="197" t="s">
        <v>44</v>
      </c>
      <c r="F523" s="198" t="s">
        <v>980</v>
      </c>
      <c r="G523" s="195"/>
      <c r="H523" s="199">
        <v>24.64</v>
      </c>
      <c r="I523" s="200"/>
      <c r="J523" s="195"/>
      <c r="K523" s="195"/>
      <c r="L523" s="201"/>
      <c r="M523" s="202"/>
      <c r="N523" s="203"/>
      <c r="O523" s="203"/>
      <c r="P523" s="203"/>
      <c r="Q523" s="203"/>
      <c r="R523" s="203"/>
      <c r="S523" s="203"/>
      <c r="T523" s="204"/>
      <c r="AT523" s="205" t="s">
        <v>172</v>
      </c>
      <c r="AU523" s="205" t="s">
        <v>92</v>
      </c>
      <c r="AV523" s="13" t="s">
        <v>92</v>
      </c>
      <c r="AW523" s="13" t="s">
        <v>42</v>
      </c>
      <c r="AX523" s="13" t="s">
        <v>82</v>
      </c>
      <c r="AY523" s="205" t="s">
        <v>160</v>
      </c>
    </row>
    <row r="524" spans="1:65" s="14" customFormat="1" ht="11.25">
      <c r="B524" s="206"/>
      <c r="C524" s="207"/>
      <c r="D524" s="196" t="s">
        <v>172</v>
      </c>
      <c r="E524" s="208" t="s">
        <v>44</v>
      </c>
      <c r="F524" s="209" t="s">
        <v>187</v>
      </c>
      <c r="G524" s="207"/>
      <c r="H524" s="210">
        <v>493.26799999999997</v>
      </c>
      <c r="I524" s="211"/>
      <c r="J524" s="207"/>
      <c r="K524" s="207"/>
      <c r="L524" s="212"/>
      <c r="M524" s="213"/>
      <c r="N524" s="214"/>
      <c r="O524" s="214"/>
      <c r="P524" s="214"/>
      <c r="Q524" s="214"/>
      <c r="R524" s="214"/>
      <c r="S524" s="214"/>
      <c r="T524" s="215"/>
      <c r="AT524" s="216" t="s">
        <v>172</v>
      </c>
      <c r="AU524" s="216" t="s">
        <v>92</v>
      </c>
      <c r="AV524" s="14" t="s">
        <v>168</v>
      </c>
      <c r="AW524" s="14" t="s">
        <v>42</v>
      </c>
      <c r="AX524" s="14" t="s">
        <v>90</v>
      </c>
      <c r="AY524" s="216" t="s">
        <v>160</v>
      </c>
    </row>
    <row r="525" spans="1:65" s="12" customFormat="1" ht="22.9" customHeight="1">
      <c r="B525" s="160"/>
      <c r="C525" s="161"/>
      <c r="D525" s="162" t="s">
        <v>81</v>
      </c>
      <c r="E525" s="174" t="s">
        <v>981</v>
      </c>
      <c r="F525" s="174" t="s">
        <v>982</v>
      </c>
      <c r="G525" s="161"/>
      <c r="H525" s="161"/>
      <c r="I525" s="164"/>
      <c r="J525" s="175">
        <f>BK525</f>
        <v>0</v>
      </c>
      <c r="K525" s="161"/>
      <c r="L525" s="166"/>
      <c r="M525" s="167"/>
      <c r="N525" s="168"/>
      <c r="O525" s="168"/>
      <c r="P525" s="169">
        <f>SUM(P526:P528)</f>
        <v>0</v>
      </c>
      <c r="Q525" s="168"/>
      <c r="R525" s="169">
        <f>SUM(R526:R528)</f>
        <v>0</v>
      </c>
      <c r="S525" s="168"/>
      <c r="T525" s="170">
        <f>SUM(T526:T528)</f>
        <v>0.36120000000000002</v>
      </c>
      <c r="AR525" s="171" t="s">
        <v>92</v>
      </c>
      <c r="AT525" s="172" t="s">
        <v>81</v>
      </c>
      <c r="AU525" s="172" t="s">
        <v>90</v>
      </c>
      <c r="AY525" s="171" t="s">
        <v>160</v>
      </c>
      <c r="BK525" s="173">
        <f>SUM(BK526:BK528)</f>
        <v>0</v>
      </c>
    </row>
    <row r="526" spans="1:65" s="2" customFormat="1" ht="37.9" customHeight="1">
      <c r="A526" s="37"/>
      <c r="B526" s="38"/>
      <c r="C526" s="176" t="s">
        <v>983</v>
      </c>
      <c r="D526" s="176" t="s">
        <v>163</v>
      </c>
      <c r="E526" s="177" t="s">
        <v>984</v>
      </c>
      <c r="F526" s="178" t="s">
        <v>985</v>
      </c>
      <c r="G526" s="179" t="s">
        <v>166</v>
      </c>
      <c r="H526" s="180">
        <v>25.8</v>
      </c>
      <c r="I526" s="181"/>
      <c r="J526" s="182">
        <f>ROUND(I526*H526,2)</f>
        <v>0</v>
      </c>
      <c r="K526" s="178" t="s">
        <v>167</v>
      </c>
      <c r="L526" s="42"/>
      <c r="M526" s="183" t="s">
        <v>44</v>
      </c>
      <c r="N526" s="184" t="s">
        <v>53</v>
      </c>
      <c r="O526" s="67"/>
      <c r="P526" s="185">
        <f>O526*H526</f>
        <v>0</v>
      </c>
      <c r="Q526" s="185">
        <v>0</v>
      </c>
      <c r="R526" s="185">
        <f>Q526*H526</f>
        <v>0</v>
      </c>
      <c r="S526" s="185">
        <v>1.4E-2</v>
      </c>
      <c r="T526" s="186">
        <f>S526*H526</f>
        <v>0.36120000000000002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87" t="s">
        <v>277</v>
      </c>
      <c r="AT526" s="187" t="s">
        <v>163</v>
      </c>
      <c r="AU526" s="187" t="s">
        <v>92</v>
      </c>
      <c r="AY526" s="19" t="s">
        <v>160</v>
      </c>
      <c r="BE526" s="188">
        <f>IF(N526="základní",J526,0)</f>
        <v>0</v>
      </c>
      <c r="BF526" s="188">
        <f>IF(N526="snížená",J526,0)</f>
        <v>0</v>
      </c>
      <c r="BG526" s="188">
        <f>IF(N526="zákl. přenesená",J526,0)</f>
        <v>0</v>
      </c>
      <c r="BH526" s="188">
        <f>IF(N526="sníž. přenesená",J526,0)</f>
        <v>0</v>
      </c>
      <c r="BI526" s="188">
        <f>IF(N526="nulová",J526,0)</f>
        <v>0</v>
      </c>
      <c r="BJ526" s="19" t="s">
        <v>90</v>
      </c>
      <c r="BK526" s="188">
        <f>ROUND(I526*H526,2)</f>
        <v>0</v>
      </c>
      <c r="BL526" s="19" t="s">
        <v>277</v>
      </c>
      <c r="BM526" s="187" t="s">
        <v>986</v>
      </c>
    </row>
    <row r="527" spans="1:65" s="2" customFormat="1" ht="11.25">
      <c r="A527" s="37"/>
      <c r="B527" s="38"/>
      <c r="C527" s="39"/>
      <c r="D527" s="189" t="s">
        <v>170</v>
      </c>
      <c r="E527" s="39"/>
      <c r="F527" s="190" t="s">
        <v>987</v>
      </c>
      <c r="G527" s="39"/>
      <c r="H527" s="39"/>
      <c r="I527" s="191"/>
      <c r="J527" s="39"/>
      <c r="K527" s="39"/>
      <c r="L527" s="42"/>
      <c r="M527" s="192"/>
      <c r="N527" s="193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19" t="s">
        <v>170</v>
      </c>
      <c r="AU527" s="19" t="s">
        <v>92</v>
      </c>
    </row>
    <row r="528" spans="1:65" s="13" customFormat="1" ht="11.25">
      <c r="B528" s="194"/>
      <c r="C528" s="195"/>
      <c r="D528" s="196" t="s">
        <v>172</v>
      </c>
      <c r="E528" s="197" t="s">
        <v>44</v>
      </c>
      <c r="F528" s="198" t="s">
        <v>988</v>
      </c>
      <c r="G528" s="195"/>
      <c r="H528" s="199">
        <v>25.8</v>
      </c>
      <c r="I528" s="200"/>
      <c r="J528" s="195"/>
      <c r="K528" s="195"/>
      <c r="L528" s="201"/>
      <c r="M528" s="202"/>
      <c r="N528" s="203"/>
      <c r="O528" s="203"/>
      <c r="P528" s="203"/>
      <c r="Q528" s="203"/>
      <c r="R528" s="203"/>
      <c r="S528" s="203"/>
      <c r="T528" s="204"/>
      <c r="AT528" s="205" t="s">
        <v>172</v>
      </c>
      <c r="AU528" s="205" t="s">
        <v>92</v>
      </c>
      <c r="AV528" s="13" t="s">
        <v>92</v>
      </c>
      <c r="AW528" s="13" t="s">
        <v>42</v>
      </c>
      <c r="AX528" s="13" t="s">
        <v>90</v>
      </c>
      <c r="AY528" s="205" t="s">
        <v>160</v>
      </c>
    </row>
    <row r="529" spans="1:65" s="12" customFormat="1" ht="25.9" customHeight="1">
      <c r="B529" s="160"/>
      <c r="C529" s="161"/>
      <c r="D529" s="162" t="s">
        <v>81</v>
      </c>
      <c r="E529" s="163" t="s">
        <v>989</v>
      </c>
      <c r="F529" s="163" t="s">
        <v>990</v>
      </c>
      <c r="G529" s="161"/>
      <c r="H529" s="161"/>
      <c r="I529" s="164"/>
      <c r="J529" s="165">
        <f>BK529</f>
        <v>0</v>
      </c>
      <c r="K529" s="161"/>
      <c r="L529" s="166"/>
      <c r="M529" s="167"/>
      <c r="N529" s="168"/>
      <c r="O529" s="168"/>
      <c r="P529" s="169">
        <f>SUM(P530:P539)</f>
        <v>0</v>
      </c>
      <c r="Q529" s="168"/>
      <c r="R529" s="169">
        <f>SUM(R530:R539)</f>
        <v>0</v>
      </c>
      <c r="S529" s="168"/>
      <c r="T529" s="170">
        <f>SUM(T530:T539)</f>
        <v>0</v>
      </c>
      <c r="AR529" s="171" t="s">
        <v>168</v>
      </c>
      <c r="AT529" s="172" t="s">
        <v>81</v>
      </c>
      <c r="AU529" s="172" t="s">
        <v>82</v>
      </c>
      <c r="AY529" s="171" t="s">
        <v>160</v>
      </c>
      <c r="BK529" s="173">
        <f>SUM(BK530:BK539)</f>
        <v>0</v>
      </c>
    </row>
    <row r="530" spans="1:65" s="2" customFormat="1" ht="49.15" customHeight="1">
      <c r="A530" s="37"/>
      <c r="B530" s="38"/>
      <c r="C530" s="176" t="s">
        <v>991</v>
      </c>
      <c r="D530" s="176" t="s">
        <v>163</v>
      </c>
      <c r="E530" s="177" t="s">
        <v>992</v>
      </c>
      <c r="F530" s="178" t="s">
        <v>993</v>
      </c>
      <c r="G530" s="179" t="s">
        <v>166</v>
      </c>
      <c r="H530" s="180">
        <v>30</v>
      </c>
      <c r="I530" s="181"/>
      <c r="J530" s="182">
        <f>ROUND(I530*H530,2)</f>
        <v>0</v>
      </c>
      <c r="K530" s="178" t="s">
        <v>44</v>
      </c>
      <c r="L530" s="42"/>
      <c r="M530" s="183" t="s">
        <v>44</v>
      </c>
      <c r="N530" s="184" t="s">
        <v>53</v>
      </c>
      <c r="O530" s="67"/>
      <c r="P530" s="185">
        <f>O530*H530</f>
        <v>0</v>
      </c>
      <c r="Q530" s="185">
        <v>0</v>
      </c>
      <c r="R530" s="185">
        <f>Q530*H530</f>
        <v>0</v>
      </c>
      <c r="S530" s="185">
        <v>0</v>
      </c>
      <c r="T530" s="186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87" t="s">
        <v>994</v>
      </c>
      <c r="AT530" s="187" t="s">
        <v>163</v>
      </c>
      <c r="AU530" s="187" t="s">
        <v>90</v>
      </c>
      <c r="AY530" s="19" t="s">
        <v>160</v>
      </c>
      <c r="BE530" s="188">
        <f>IF(N530="základní",J530,0)</f>
        <v>0</v>
      </c>
      <c r="BF530" s="188">
        <f>IF(N530="snížená",J530,0)</f>
        <v>0</v>
      </c>
      <c r="BG530" s="188">
        <f>IF(N530="zákl. přenesená",J530,0)</f>
        <v>0</v>
      </c>
      <c r="BH530" s="188">
        <f>IF(N530="sníž. přenesená",J530,0)</f>
        <v>0</v>
      </c>
      <c r="BI530" s="188">
        <f>IF(N530="nulová",J530,0)</f>
        <v>0</v>
      </c>
      <c r="BJ530" s="19" t="s">
        <v>90</v>
      </c>
      <c r="BK530" s="188">
        <f>ROUND(I530*H530,2)</f>
        <v>0</v>
      </c>
      <c r="BL530" s="19" t="s">
        <v>994</v>
      </c>
      <c r="BM530" s="187" t="s">
        <v>995</v>
      </c>
    </row>
    <row r="531" spans="1:65" s="13" customFormat="1" ht="11.25">
      <c r="B531" s="194"/>
      <c r="C531" s="195"/>
      <c r="D531" s="196" t="s">
        <v>172</v>
      </c>
      <c r="E531" s="197" t="s">
        <v>44</v>
      </c>
      <c r="F531" s="198" t="s">
        <v>996</v>
      </c>
      <c r="G531" s="195"/>
      <c r="H531" s="199">
        <v>30</v>
      </c>
      <c r="I531" s="200"/>
      <c r="J531" s="195"/>
      <c r="K531" s="195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172</v>
      </c>
      <c r="AU531" s="205" t="s">
        <v>90</v>
      </c>
      <c r="AV531" s="13" t="s">
        <v>92</v>
      </c>
      <c r="AW531" s="13" t="s">
        <v>42</v>
      </c>
      <c r="AX531" s="13" t="s">
        <v>90</v>
      </c>
      <c r="AY531" s="205" t="s">
        <v>160</v>
      </c>
    </row>
    <row r="532" spans="1:65" s="2" customFormat="1" ht="24.2" customHeight="1">
      <c r="A532" s="37"/>
      <c r="B532" s="38"/>
      <c r="C532" s="176" t="s">
        <v>997</v>
      </c>
      <c r="D532" s="176" t="s">
        <v>163</v>
      </c>
      <c r="E532" s="177" t="s">
        <v>998</v>
      </c>
      <c r="F532" s="178" t="s">
        <v>999</v>
      </c>
      <c r="G532" s="179" t="s">
        <v>166</v>
      </c>
      <c r="H532" s="180">
        <v>15</v>
      </c>
      <c r="I532" s="181"/>
      <c r="J532" s="182">
        <f>ROUND(I532*H532,2)</f>
        <v>0</v>
      </c>
      <c r="K532" s="178" t="s">
        <v>44</v>
      </c>
      <c r="L532" s="42"/>
      <c r="M532" s="183" t="s">
        <v>44</v>
      </c>
      <c r="N532" s="184" t="s">
        <v>53</v>
      </c>
      <c r="O532" s="67"/>
      <c r="P532" s="185">
        <f>O532*H532</f>
        <v>0</v>
      </c>
      <c r="Q532" s="185">
        <v>0</v>
      </c>
      <c r="R532" s="185">
        <f>Q532*H532</f>
        <v>0</v>
      </c>
      <c r="S532" s="185">
        <v>0</v>
      </c>
      <c r="T532" s="186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187" t="s">
        <v>994</v>
      </c>
      <c r="AT532" s="187" t="s">
        <v>163</v>
      </c>
      <c r="AU532" s="187" t="s">
        <v>90</v>
      </c>
      <c r="AY532" s="19" t="s">
        <v>160</v>
      </c>
      <c r="BE532" s="188">
        <f>IF(N532="základní",J532,0)</f>
        <v>0</v>
      </c>
      <c r="BF532" s="188">
        <f>IF(N532="snížená",J532,0)</f>
        <v>0</v>
      </c>
      <c r="BG532" s="188">
        <f>IF(N532="zákl. přenesená",J532,0)</f>
        <v>0</v>
      </c>
      <c r="BH532" s="188">
        <f>IF(N532="sníž. přenesená",J532,0)</f>
        <v>0</v>
      </c>
      <c r="BI532" s="188">
        <f>IF(N532="nulová",J532,0)</f>
        <v>0</v>
      </c>
      <c r="BJ532" s="19" t="s">
        <v>90</v>
      </c>
      <c r="BK532" s="188">
        <f>ROUND(I532*H532,2)</f>
        <v>0</v>
      </c>
      <c r="BL532" s="19" t="s">
        <v>994</v>
      </c>
      <c r="BM532" s="187" t="s">
        <v>1000</v>
      </c>
    </row>
    <row r="533" spans="1:65" s="13" customFormat="1" ht="11.25">
      <c r="B533" s="194"/>
      <c r="C533" s="195"/>
      <c r="D533" s="196" t="s">
        <v>172</v>
      </c>
      <c r="E533" s="197" t="s">
        <v>44</v>
      </c>
      <c r="F533" s="198" t="s">
        <v>1001</v>
      </c>
      <c r="G533" s="195"/>
      <c r="H533" s="199">
        <v>15</v>
      </c>
      <c r="I533" s="200"/>
      <c r="J533" s="195"/>
      <c r="K533" s="195"/>
      <c r="L533" s="201"/>
      <c r="M533" s="202"/>
      <c r="N533" s="203"/>
      <c r="O533" s="203"/>
      <c r="P533" s="203"/>
      <c r="Q533" s="203"/>
      <c r="R533" s="203"/>
      <c r="S533" s="203"/>
      <c r="T533" s="204"/>
      <c r="AT533" s="205" t="s">
        <v>172</v>
      </c>
      <c r="AU533" s="205" t="s">
        <v>90</v>
      </c>
      <c r="AV533" s="13" t="s">
        <v>92</v>
      </c>
      <c r="AW533" s="13" t="s">
        <v>42</v>
      </c>
      <c r="AX533" s="13" t="s">
        <v>90</v>
      </c>
      <c r="AY533" s="205" t="s">
        <v>160</v>
      </c>
    </row>
    <row r="534" spans="1:65" s="2" customFormat="1" ht="37.9" customHeight="1">
      <c r="A534" s="37"/>
      <c r="B534" s="38"/>
      <c r="C534" s="176" t="s">
        <v>1002</v>
      </c>
      <c r="D534" s="176" t="s">
        <v>163</v>
      </c>
      <c r="E534" s="177" t="s">
        <v>1003</v>
      </c>
      <c r="F534" s="178" t="s">
        <v>1004</v>
      </c>
      <c r="G534" s="179" t="s">
        <v>546</v>
      </c>
      <c r="H534" s="180">
        <v>1</v>
      </c>
      <c r="I534" s="181"/>
      <c r="J534" s="182">
        <f t="shared" ref="J534:J539" si="20">ROUND(I534*H534,2)</f>
        <v>0</v>
      </c>
      <c r="K534" s="178" t="s">
        <v>44</v>
      </c>
      <c r="L534" s="42"/>
      <c r="M534" s="183" t="s">
        <v>44</v>
      </c>
      <c r="N534" s="184" t="s">
        <v>53</v>
      </c>
      <c r="O534" s="67"/>
      <c r="P534" s="185">
        <f t="shared" ref="P534:P539" si="21">O534*H534</f>
        <v>0</v>
      </c>
      <c r="Q534" s="185">
        <v>0</v>
      </c>
      <c r="R534" s="185">
        <f t="shared" ref="R534:R539" si="22">Q534*H534</f>
        <v>0</v>
      </c>
      <c r="S534" s="185">
        <v>0</v>
      </c>
      <c r="T534" s="186">
        <f t="shared" ref="T534:T539" si="23"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7" t="s">
        <v>994</v>
      </c>
      <c r="AT534" s="187" t="s">
        <v>163</v>
      </c>
      <c r="AU534" s="187" t="s">
        <v>90</v>
      </c>
      <c r="AY534" s="19" t="s">
        <v>160</v>
      </c>
      <c r="BE534" s="188">
        <f t="shared" ref="BE534:BE539" si="24">IF(N534="základní",J534,0)</f>
        <v>0</v>
      </c>
      <c r="BF534" s="188">
        <f t="shared" ref="BF534:BF539" si="25">IF(N534="snížená",J534,0)</f>
        <v>0</v>
      </c>
      <c r="BG534" s="188">
        <f t="shared" ref="BG534:BG539" si="26">IF(N534="zákl. přenesená",J534,0)</f>
        <v>0</v>
      </c>
      <c r="BH534" s="188">
        <f t="shared" ref="BH534:BH539" si="27">IF(N534="sníž. přenesená",J534,0)</f>
        <v>0</v>
      </c>
      <c r="BI534" s="188">
        <f t="shared" ref="BI534:BI539" si="28">IF(N534="nulová",J534,0)</f>
        <v>0</v>
      </c>
      <c r="BJ534" s="19" t="s">
        <v>90</v>
      </c>
      <c r="BK534" s="188">
        <f t="shared" ref="BK534:BK539" si="29">ROUND(I534*H534,2)</f>
        <v>0</v>
      </c>
      <c r="BL534" s="19" t="s">
        <v>994</v>
      </c>
      <c r="BM534" s="187" t="s">
        <v>1005</v>
      </c>
    </row>
    <row r="535" spans="1:65" s="2" customFormat="1" ht="16.5" customHeight="1">
      <c r="A535" s="37"/>
      <c r="B535" s="38"/>
      <c r="C535" s="176" t="s">
        <v>1006</v>
      </c>
      <c r="D535" s="176" t="s">
        <v>163</v>
      </c>
      <c r="E535" s="177" t="s">
        <v>1007</v>
      </c>
      <c r="F535" s="178" t="s">
        <v>1008</v>
      </c>
      <c r="G535" s="179" t="s">
        <v>801</v>
      </c>
      <c r="H535" s="180">
        <v>1</v>
      </c>
      <c r="I535" s="181"/>
      <c r="J535" s="182">
        <f t="shared" si="20"/>
        <v>0</v>
      </c>
      <c r="K535" s="178" t="s">
        <v>44</v>
      </c>
      <c r="L535" s="42"/>
      <c r="M535" s="183" t="s">
        <v>44</v>
      </c>
      <c r="N535" s="184" t="s">
        <v>53</v>
      </c>
      <c r="O535" s="67"/>
      <c r="P535" s="185">
        <f t="shared" si="21"/>
        <v>0</v>
      </c>
      <c r="Q535" s="185">
        <v>0</v>
      </c>
      <c r="R535" s="185">
        <f t="shared" si="22"/>
        <v>0</v>
      </c>
      <c r="S535" s="185">
        <v>0</v>
      </c>
      <c r="T535" s="186">
        <f t="shared" si="23"/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87" t="s">
        <v>994</v>
      </c>
      <c r="AT535" s="187" t="s">
        <v>163</v>
      </c>
      <c r="AU535" s="187" t="s">
        <v>90</v>
      </c>
      <c r="AY535" s="19" t="s">
        <v>160</v>
      </c>
      <c r="BE535" s="188">
        <f t="shared" si="24"/>
        <v>0</v>
      </c>
      <c r="BF535" s="188">
        <f t="shared" si="25"/>
        <v>0</v>
      </c>
      <c r="BG535" s="188">
        <f t="shared" si="26"/>
        <v>0</v>
      </c>
      <c r="BH535" s="188">
        <f t="shared" si="27"/>
        <v>0</v>
      </c>
      <c r="BI535" s="188">
        <f t="shared" si="28"/>
        <v>0</v>
      </c>
      <c r="BJ535" s="19" t="s">
        <v>90</v>
      </c>
      <c r="BK535" s="188">
        <f t="shared" si="29"/>
        <v>0</v>
      </c>
      <c r="BL535" s="19" t="s">
        <v>994</v>
      </c>
      <c r="BM535" s="187" t="s">
        <v>1009</v>
      </c>
    </row>
    <row r="536" spans="1:65" s="2" customFormat="1" ht="55.5" customHeight="1">
      <c r="A536" s="37"/>
      <c r="B536" s="38"/>
      <c r="C536" s="176" t="s">
        <v>1010</v>
      </c>
      <c r="D536" s="176" t="s">
        <v>163</v>
      </c>
      <c r="E536" s="177" t="s">
        <v>1011</v>
      </c>
      <c r="F536" s="178" t="s">
        <v>1012</v>
      </c>
      <c r="G536" s="179" t="s">
        <v>801</v>
      </c>
      <c r="H536" s="180">
        <v>1</v>
      </c>
      <c r="I536" s="181"/>
      <c r="J536" s="182">
        <f t="shared" si="20"/>
        <v>0</v>
      </c>
      <c r="K536" s="178" t="s">
        <v>44</v>
      </c>
      <c r="L536" s="42"/>
      <c r="M536" s="183" t="s">
        <v>44</v>
      </c>
      <c r="N536" s="184" t="s">
        <v>53</v>
      </c>
      <c r="O536" s="67"/>
      <c r="P536" s="185">
        <f t="shared" si="21"/>
        <v>0</v>
      </c>
      <c r="Q536" s="185">
        <v>0</v>
      </c>
      <c r="R536" s="185">
        <f t="shared" si="22"/>
        <v>0</v>
      </c>
      <c r="S536" s="185">
        <v>0</v>
      </c>
      <c r="T536" s="186">
        <f t="shared" si="23"/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187" t="s">
        <v>994</v>
      </c>
      <c r="AT536" s="187" t="s">
        <v>163</v>
      </c>
      <c r="AU536" s="187" t="s">
        <v>90</v>
      </c>
      <c r="AY536" s="19" t="s">
        <v>160</v>
      </c>
      <c r="BE536" s="188">
        <f t="shared" si="24"/>
        <v>0</v>
      </c>
      <c r="BF536" s="188">
        <f t="shared" si="25"/>
        <v>0</v>
      </c>
      <c r="BG536" s="188">
        <f t="shared" si="26"/>
        <v>0</v>
      </c>
      <c r="BH536" s="188">
        <f t="shared" si="27"/>
        <v>0</v>
      </c>
      <c r="BI536" s="188">
        <f t="shared" si="28"/>
        <v>0</v>
      </c>
      <c r="BJ536" s="19" t="s">
        <v>90</v>
      </c>
      <c r="BK536" s="188">
        <f t="shared" si="29"/>
        <v>0</v>
      </c>
      <c r="BL536" s="19" t="s">
        <v>994</v>
      </c>
      <c r="BM536" s="187" t="s">
        <v>1013</v>
      </c>
    </row>
    <row r="537" spans="1:65" s="2" customFormat="1" ht="44.25" customHeight="1">
      <c r="A537" s="37"/>
      <c r="B537" s="38"/>
      <c r="C537" s="176" t="s">
        <v>1014</v>
      </c>
      <c r="D537" s="176" t="s">
        <v>163</v>
      </c>
      <c r="E537" s="177" t="s">
        <v>1015</v>
      </c>
      <c r="F537" s="178" t="s">
        <v>1016</v>
      </c>
      <c r="G537" s="179" t="s">
        <v>801</v>
      </c>
      <c r="H537" s="180">
        <v>1</v>
      </c>
      <c r="I537" s="181"/>
      <c r="J537" s="182">
        <f t="shared" si="20"/>
        <v>0</v>
      </c>
      <c r="K537" s="178" t="s">
        <v>44</v>
      </c>
      <c r="L537" s="42"/>
      <c r="M537" s="183" t="s">
        <v>44</v>
      </c>
      <c r="N537" s="184" t="s">
        <v>53</v>
      </c>
      <c r="O537" s="67"/>
      <c r="P537" s="185">
        <f t="shared" si="21"/>
        <v>0</v>
      </c>
      <c r="Q537" s="185">
        <v>0</v>
      </c>
      <c r="R537" s="185">
        <f t="shared" si="22"/>
        <v>0</v>
      </c>
      <c r="S537" s="185">
        <v>0</v>
      </c>
      <c r="T537" s="186">
        <f t="shared" si="23"/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187" t="s">
        <v>994</v>
      </c>
      <c r="AT537" s="187" t="s">
        <v>163</v>
      </c>
      <c r="AU537" s="187" t="s">
        <v>90</v>
      </c>
      <c r="AY537" s="19" t="s">
        <v>160</v>
      </c>
      <c r="BE537" s="188">
        <f t="shared" si="24"/>
        <v>0</v>
      </c>
      <c r="BF537" s="188">
        <f t="shared" si="25"/>
        <v>0</v>
      </c>
      <c r="BG537" s="188">
        <f t="shared" si="26"/>
        <v>0</v>
      </c>
      <c r="BH537" s="188">
        <f t="shared" si="27"/>
        <v>0</v>
      </c>
      <c r="BI537" s="188">
        <f t="shared" si="28"/>
        <v>0</v>
      </c>
      <c r="BJ537" s="19" t="s">
        <v>90</v>
      </c>
      <c r="BK537" s="188">
        <f t="shared" si="29"/>
        <v>0</v>
      </c>
      <c r="BL537" s="19" t="s">
        <v>994</v>
      </c>
      <c r="BM537" s="187" t="s">
        <v>1017</v>
      </c>
    </row>
    <row r="538" spans="1:65" s="2" customFormat="1" ht="24.2" customHeight="1">
      <c r="A538" s="37"/>
      <c r="B538" s="38"/>
      <c r="C538" s="176" t="s">
        <v>1018</v>
      </c>
      <c r="D538" s="176" t="s">
        <v>163</v>
      </c>
      <c r="E538" s="177" t="s">
        <v>1019</v>
      </c>
      <c r="F538" s="178" t="s">
        <v>1020</v>
      </c>
      <c r="G538" s="179" t="s">
        <v>546</v>
      </c>
      <c r="H538" s="180">
        <v>1</v>
      </c>
      <c r="I538" s="181"/>
      <c r="J538" s="182">
        <f t="shared" si="20"/>
        <v>0</v>
      </c>
      <c r="K538" s="178" t="s">
        <v>44</v>
      </c>
      <c r="L538" s="42"/>
      <c r="M538" s="183" t="s">
        <v>44</v>
      </c>
      <c r="N538" s="184" t="s">
        <v>53</v>
      </c>
      <c r="O538" s="67"/>
      <c r="P538" s="185">
        <f t="shared" si="21"/>
        <v>0</v>
      </c>
      <c r="Q538" s="185">
        <v>0</v>
      </c>
      <c r="R538" s="185">
        <f t="shared" si="22"/>
        <v>0</v>
      </c>
      <c r="S538" s="185">
        <v>0</v>
      </c>
      <c r="T538" s="186">
        <f t="shared" si="23"/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187" t="s">
        <v>994</v>
      </c>
      <c r="AT538" s="187" t="s">
        <v>163</v>
      </c>
      <c r="AU538" s="187" t="s">
        <v>90</v>
      </c>
      <c r="AY538" s="19" t="s">
        <v>160</v>
      </c>
      <c r="BE538" s="188">
        <f t="shared" si="24"/>
        <v>0</v>
      </c>
      <c r="BF538" s="188">
        <f t="shared" si="25"/>
        <v>0</v>
      </c>
      <c r="BG538" s="188">
        <f t="shared" si="26"/>
        <v>0</v>
      </c>
      <c r="BH538" s="188">
        <f t="shared" si="27"/>
        <v>0</v>
      </c>
      <c r="BI538" s="188">
        <f t="shared" si="28"/>
        <v>0</v>
      </c>
      <c r="BJ538" s="19" t="s">
        <v>90</v>
      </c>
      <c r="BK538" s="188">
        <f t="shared" si="29"/>
        <v>0</v>
      </c>
      <c r="BL538" s="19" t="s">
        <v>994</v>
      </c>
      <c r="BM538" s="187" t="s">
        <v>1021</v>
      </c>
    </row>
    <row r="539" spans="1:65" s="2" customFormat="1" ht="33" customHeight="1">
      <c r="A539" s="37"/>
      <c r="B539" s="38"/>
      <c r="C539" s="176" t="s">
        <v>1022</v>
      </c>
      <c r="D539" s="176" t="s">
        <v>163</v>
      </c>
      <c r="E539" s="177" t="s">
        <v>1023</v>
      </c>
      <c r="F539" s="178" t="s">
        <v>1024</v>
      </c>
      <c r="G539" s="179" t="s">
        <v>546</v>
      </c>
      <c r="H539" s="180">
        <v>1</v>
      </c>
      <c r="I539" s="181"/>
      <c r="J539" s="182">
        <f t="shared" si="20"/>
        <v>0</v>
      </c>
      <c r="K539" s="178" t="s">
        <v>44</v>
      </c>
      <c r="L539" s="42"/>
      <c r="M539" s="249" t="s">
        <v>44</v>
      </c>
      <c r="N539" s="250" t="s">
        <v>53</v>
      </c>
      <c r="O539" s="251"/>
      <c r="P539" s="252">
        <f t="shared" si="21"/>
        <v>0</v>
      </c>
      <c r="Q539" s="252">
        <v>0</v>
      </c>
      <c r="R539" s="252">
        <f t="shared" si="22"/>
        <v>0</v>
      </c>
      <c r="S539" s="252">
        <v>0</v>
      </c>
      <c r="T539" s="253">
        <f t="shared" si="23"/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87" t="s">
        <v>994</v>
      </c>
      <c r="AT539" s="187" t="s">
        <v>163</v>
      </c>
      <c r="AU539" s="187" t="s">
        <v>90</v>
      </c>
      <c r="AY539" s="19" t="s">
        <v>160</v>
      </c>
      <c r="BE539" s="188">
        <f t="shared" si="24"/>
        <v>0</v>
      </c>
      <c r="BF539" s="188">
        <f t="shared" si="25"/>
        <v>0</v>
      </c>
      <c r="BG539" s="188">
        <f t="shared" si="26"/>
        <v>0</v>
      </c>
      <c r="BH539" s="188">
        <f t="shared" si="27"/>
        <v>0</v>
      </c>
      <c r="BI539" s="188">
        <f t="shared" si="28"/>
        <v>0</v>
      </c>
      <c r="BJ539" s="19" t="s">
        <v>90</v>
      </c>
      <c r="BK539" s="188">
        <f t="shared" si="29"/>
        <v>0</v>
      </c>
      <c r="BL539" s="19" t="s">
        <v>994</v>
      </c>
      <c r="BM539" s="187" t="s">
        <v>1025</v>
      </c>
    </row>
    <row r="540" spans="1:65" s="2" customFormat="1" ht="6.95" customHeight="1">
      <c r="A540" s="37"/>
      <c r="B540" s="50"/>
      <c r="C540" s="51"/>
      <c r="D540" s="51"/>
      <c r="E540" s="51"/>
      <c r="F540" s="51"/>
      <c r="G540" s="51"/>
      <c r="H540" s="51"/>
      <c r="I540" s="51"/>
      <c r="J540" s="51"/>
      <c r="K540" s="51"/>
      <c r="L540" s="42"/>
      <c r="M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</row>
  </sheetData>
  <sheetProtection algorithmName="SHA-512" hashValue="VfxdAancpI2Ew1LujSYoxTif5nXpiesDGbgMT1dJPU6m2DGhkUY0gL/HoEdcAa/c/Hi9NNXcELTLNK8JNZXCcg==" saltValue="Hcda4OHDn5/AakAvqbG3ti/LsuWQNYW0U53NabIVXZbRLfwr11yeRAd3n8E0PeGWsmJ2bu9uVxmYgSLGVyx74A==" spinCount="100000" sheet="1" objects="1" scenarios="1" formatColumns="0" formatRows="0" autoFilter="0"/>
  <autoFilter ref="C102:K539" xr:uid="{00000000-0009-0000-0000-000001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7" r:id="rId1" xr:uid="{00000000-0004-0000-0100-000000000000}"/>
    <hyperlink ref="F110" r:id="rId2" xr:uid="{00000000-0004-0000-0100-000001000000}"/>
    <hyperlink ref="F113" r:id="rId3" xr:uid="{00000000-0004-0000-0100-000002000000}"/>
    <hyperlink ref="F119" r:id="rId4" xr:uid="{00000000-0004-0000-0100-000003000000}"/>
    <hyperlink ref="F121" r:id="rId5" xr:uid="{00000000-0004-0000-0100-000004000000}"/>
    <hyperlink ref="F123" r:id="rId6" xr:uid="{00000000-0004-0000-0100-000005000000}"/>
    <hyperlink ref="F125" r:id="rId7" xr:uid="{00000000-0004-0000-0100-000006000000}"/>
    <hyperlink ref="F129" r:id="rId8" xr:uid="{00000000-0004-0000-0100-000007000000}"/>
    <hyperlink ref="F134" r:id="rId9" xr:uid="{00000000-0004-0000-0100-000008000000}"/>
    <hyperlink ref="F147" r:id="rId10" xr:uid="{00000000-0004-0000-0100-000009000000}"/>
    <hyperlink ref="F151" r:id="rId11" xr:uid="{00000000-0004-0000-0100-00000A000000}"/>
    <hyperlink ref="F154" r:id="rId12" xr:uid="{00000000-0004-0000-0100-00000B000000}"/>
    <hyperlink ref="F156" r:id="rId13" xr:uid="{00000000-0004-0000-0100-00000C000000}"/>
    <hyperlink ref="F159" r:id="rId14" xr:uid="{00000000-0004-0000-0100-00000D000000}"/>
    <hyperlink ref="F161" r:id="rId15" xr:uid="{00000000-0004-0000-0100-00000E000000}"/>
    <hyperlink ref="F177" r:id="rId16" xr:uid="{00000000-0004-0000-0100-00000F000000}"/>
    <hyperlink ref="F187" r:id="rId17" xr:uid="{00000000-0004-0000-0100-000010000000}"/>
    <hyperlink ref="F192" r:id="rId18" xr:uid="{00000000-0004-0000-0100-000011000000}"/>
    <hyperlink ref="F200" r:id="rId19" xr:uid="{00000000-0004-0000-0100-000012000000}"/>
    <hyperlink ref="F208" r:id="rId20" xr:uid="{00000000-0004-0000-0100-000013000000}"/>
    <hyperlink ref="F210" r:id="rId21" xr:uid="{00000000-0004-0000-0100-000014000000}"/>
    <hyperlink ref="F212" r:id="rId22" xr:uid="{00000000-0004-0000-0100-000015000000}"/>
    <hyperlink ref="F216" r:id="rId23" xr:uid="{00000000-0004-0000-0100-000016000000}"/>
    <hyperlink ref="F220" r:id="rId24" xr:uid="{00000000-0004-0000-0100-000017000000}"/>
    <hyperlink ref="F222" r:id="rId25" xr:uid="{00000000-0004-0000-0100-000018000000}"/>
    <hyperlink ref="F227" r:id="rId26" xr:uid="{00000000-0004-0000-0100-000019000000}"/>
    <hyperlink ref="F230" r:id="rId27" xr:uid="{00000000-0004-0000-0100-00001A000000}"/>
    <hyperlink ref="F233" r:id="rId28" xr:uid="{00000000-0004-0000-0100-00001B000000}"/>
    <hyperlink ref="F235" r:id="rId29" xr:uid="{00000000-0004-0000-0100-00001C000000}"/>
    <hyperlink ref="F240" r:id="rId30" xr:uid="{00000000-0004-0000-0100-00001D000000}"/>
    <hyperlink ref="F243" r:id="rId31" xr:uid="{00000000-0004-0000-0100-00001E000000}"/>
    <hyperlink ref="F245" r:id="rId32" xr:uid="{00000000-0004-0000-0100-00001F000000}"/>
    <hyperlink ref="F250" r:id="rId33" xr:uid="{00000000-0004-0000-0100-000020000000}"/>
    <hyperlink ref="F257" r:id="rId34" xr:uid="{00000000-0004-0000-0100-000021000000}"/>
    <hyperlink ref="F261" r:id="rId35" xr:uid="{00000000-0004-0000-0100-000022000000}"/>
    <hyperlink ref="F266" r:id="rId36" xr:uid="{00000000-0004-0000-0100-000023000000}"/>
    <hyperlink ref="F271" r:id="rId37" xr:uid="{00000000-0004-0000-0100-000024000000}"/>
    <hyperlink ref="F275" r:id="rId38" xr:uid="{00000000-0004-0000-0100-000025000000}"/>
    <hyperlink ref="F283" r:id="rId39" xr:uid="{00000000-0004-0000-0100-000026000000}"/>
    <hyperlink ref="F285" r:id="rId40" xr:uid="{00000000-0004-0000-0100-000027000000}"/>
    <hyperlink ref="F290" r:id="rId41" xr:uid="{00000000-0004-0000-0100-000028000000}"/>
    <hyperlink ref="F292" r:id="rId42" xr:uid="{00000000-0004-0000-0100-000029000000}"/>
    <hyperlink ref="F294" r:id="rId43" xr:uid="{00000000-0004-0000-0100-00002A000000}"/>
    <hyperlink ref="F297" r:id="rId44" xr:uid="{00000000-0004-0000-0100-00002B000000}"/>
    <hyperlink ref="F300" r:id="rId45" xr:uid="{00000000-0004-0000-0100-00002C000000}"/>
    <hyperlink ref="F309" r:id="rId46" xr:uid="{00000000-0004-0000-0100-00002D000000}"/>
    <hyperlink ref="F330" r:id="rId47" xr:uid="{00000000-0004-0000-0100-00002E000000}"/>
    <hyperlink ref="F335" r:id="rId48" xr:uid="{00000000-0004-0000-0100-00002F000000}"/>
    <hyperlink ref="F340" r:id="rId49" xr:uid="{00000000-0004-0000-0100-000030000000}"/>
    <hyperlink ref="F342" r:id="rId50" xr:uid="{00000000-0004-0000-0100-000031000000}"/>
    <hyperlink ref="F345" r:id="rId51" xr:uid="{00000000-0004-0000-0100-000032000000}"/>
    <hyperlink ref="F348" r:id="rId52" xr:uid="{00000000-0004-0000-0100-000033000000}"/>
    <hyperlink ref="F352" r:id="rId53" xr:uid="{00000000-0004-0000-0100-000034000000}"/>
    <hyperlink ref="F356" r:id="rId54" xr:uid="{00000000-0004-0000-0100-000035000000}"/>
    <hyperlink ref="F359" r:id="rId55" xr:uid="{00000000-0004-0000-0100-000036000000}"/>
    <hyperlink ref="F364" r:id="rId56" xr:uid="{00000000-0004-0000-0100-000037000000}"/>
    <hyperlink ref="F370" r:id="rId57" xr:uid="{00000000-0004-0000-0100-000038000000}"/>
    <hyperlink ref="F376" r:id="rId58" xr:uid="{00000000-0004-0000-0100-000039000000}"/>
    <hyperlink ref="F381" r:id="rId59" xr:uid="{00000000-0004-0000-0100-00003A000000}"/>
    <hyperlink ref="F383" r:id="rId60" xr:uid="{00000000-0004-0000-0100-00003B000000}"/>
    <hyperlink ref="F387" r:id="rId61" xr:uid="{00000000-0004-0000-0100-00003C000000}"/>
    <hyperlink ref="F397" r:id="rId62" xr:uid="{00000000-0004-0000-0100-00003D000000}"/>
    <hyperlink ref="F403" r:id="rId63" xr:uid="{00000000-0004-0000-0100-00003E000000}"/>
    <hyperlink ref="F405" r:id="rId64" xr:uid="{00000000-0004-0000-0100-00003F000000}"/>
    <hyperlink ref="F410" r:id="rId65" xr:uid="{00000000-0004-0000-0100-000040000000}"/>
    <hyperlink ref="F413" r:id="rId66" xr:uid="{00000000-0004-0000-0100-000041000000}"/>
    <hyperlink ref="F415" r:id="rId67" xr:uid="{00000000-0004-0000-0100-000042000000}"/>
    <hyperlink ref="F418" r:id="rId68" xr:uid="{00000000-0004-0000-0100-000043000000}"/>
    <hyperlink ref="F420" r:id="rId69" xr:uid="{00000000-0004-0000-0100-000044000000}"/>
    <hyperlink ref="F440" r:id="rId70" xr:uid="{00000000-0004-0000-0100-000045000000}"/>
    <hyperlink ref="F443" r:id="rId71" xr:uid="{00000000-0004-0000-0100-000046000000}"/>
    <hyperlink ref="F446" r:id="rId72" xr:uid="{00000000-0004-0000-0100-000047000000}"/>
    <hyperlink ref="F450" r:id="rId73" xr:uid="{00000000-0004-0000-0100-000048000000}"/>
    <hyperlink ref="F452" r:id="rId74" xr:uid="{00000000-0004-0000-0100-000049000000}"/>
    <hyperlink ref="F454" r:id="rId75" xr:uid="{00000000-0004-0000-0100-00004A000000}"/>
    <hyperlink ref="F456" r:id="rId76" xr:uid="{00000000-0004-0000-0100-00004B000000}"/>
    <hyperlink ref="F458" r:id="rId77" xr:uid="{00000000-0004-0000-0100-00004C000000}"/>
    <hyperlink ref="F465" r:id="rId78" xr:uid="{00000000-0004-0000-0100-00004D000000}"/>
    <hyperlink ref="F472" r:id="rId79" xr:uid="{00000000-0004-0000-0100-00004E000000}"/>
    <hyperlink ref="F474" r:id="rId80" xr:uid="{00000000-0004-0000-0100-00004F000000}"/>
    <hyperlink ref="F477" r:id="rId81" xr:uid="{00000000-0004-0000-0100-000050000000}"/>
    <hyperlink ref="F479" r:id="rId82" xr:uid="{00000000-0004-0000-0100-000051000000}"/>
    <hyperlink ref="F482" r:id="rId83" xr:uid="{00000000-0004-0000-0100-000052000000}"/>
    <hyperlink ref="F485" r:id="rId84" xr:uid="{00000000-0004-0000-0100-000053000000}"/>
    <hyperlink ref="F487" r:id="rId85" xr:uid="{00000000-0004-0000-0100-000054000000}"/>
    <hyperlink ref="F491" r:id="rId86" xr:uid="{00000000-0004-0000-0100-000055000000}"/>
    <hyperlink ref="F494" r:id="rId87" xr:uid="{00000000-0004-0000-0100-000056000000}"/>
    <hyperlink ref="F501" r:id="rId88" xr:uid="{00000000-0004-0000-0100-000057000000}"/>
    <hyperlink ref="F503" r:id="rId89" xr:uid="{00000000-0004-0000-0100-000058000000}"/>
    <hyperlink ref="F505" r:id="rId90" xr:uid="{00000000-0004-0000-0100-000059000000}"/>
    <hyperlink ref="F507" r:id="rId91" xr:uid="{00000000-0004-0000-0100-00005A000000}"/>
    <hyperlink ref="F509" r:id="rId92" xr:uid="{00000000-0004-0000-0100-00005B000000}"/>
    <hyperlink ref="F512" r:id="rId93" xr:uid="{00000000-0004-0000-0100-00005C000000}"/>
    <hyperlink ref="F514" r:id="rId94" xr:uid="{00000000-0004-0000-0100-00005D000000}"/>
    <hyperlink ref="F527" r:id="rId95" xr:uid="{00000000-0004-0000-0100-00005E000000}"/>
  </hyperlinks>
  <pageMargins left="0.39370078740157483" right="0.39370078740157483" top="0.39370078740157483" bottom="0.39370078740157483" header="0" footer="0"/>
  <pageSetup paperSize="9" scale="76" fitToHeight="100" orientation="portrait" r:id="rId96"/>
  <headerFooter>
    <oddFooter>&amp;CStrana &amp;P z &amp;N</oddFooter>
  </headerFooter>
  <drawing r:id="rId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0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1026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4" t="s">
        <v>44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ROUND((SUM(BE85:BE119)),  2)</f>
        <v>0</v>
      </c>
      <c r="G33" s="37"/>
      <c r="H33" s="37"/>
      <c r="I33" s="121">
        <v>0.21</v>
      </c>
      <c r="J33" s="120">
        <f>ROUND(((SUM(BE85:BE119))*I33),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ROUND((SUM(BF85:BF119)),  2)</f>
        <v>0</v>
      </c>
      <c r="G34" s="37"/>
      <c r="H34" s="37"/>
      <c r="I34" s="121">
        <v>0.15</v>
      </c>
      <c r="J34" s="120">
        <f>ROUND(((SUM(BF85:BF119))*I34),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ROUND((SUM(BG85:BG119)),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ROUND((SUM(BH85:BH119)),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ROUND((SUM(BI85:BI119)),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D1.04.100 - ZTI - Zdravotně technické instalace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128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1027</v>
      </c>
      <c r="E61" s="146"/>
      <c r="F61" s="146"/>
      <c r="G61" s="146"/>
      <c r="H61" s="146"/>
      <c r="I61" s="146"/>
      <c r="J61" s="147">
        <f>J87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1028</v>
      </c>
      <c r="E62" s="146"/>
      <c r="F62" s="146"/>
      <c r="G62" s="146"/>
      <c r="H62" s="146"/>
      <c r="I62" s="146"/>
      <c r="J62" s="147">
        <f>J96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1029</v>
      </c>
      <c r="E63" s="146"/>
      <c r="F63" s="146"/>
      <c r="G63" s="146"/>
      <c r="H63" s="146"/>
      <c r="I63" s="146"/>
      <c r="J63" s="147">
        <f>J106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1030</v>
      </c>
      <c r="E64" s="146"/>
      <c r="F64" s="146"/>
      <c r="G64" s="146"/>
      <c r="H64" s="146"/>
      <c r="I64" s="146"/>
      <c r="J64" s="147">
        <f>J111</f>
        <v>0</v>
      </c>
      <c r="K64" s="144"/>
      <c r="L64" s="148"/>
    </row>
    <row r="65" spans="1:31" s="9" customFormat="1" ht="24.95" customHeight="1">
      <c r="B65" s="137"/>
      <c r="C65" s="138"/>
      <c r="D65" s="139" t="s">
        <v>144</v>
      </c>
      <c r="E65" s="140"/>
      <c r="F65" s="140"/>
      <c r="G65" s="140"/>
      <c r="H65" s="140"/>
      <c r="I65" s="140"/>
      <c r="J65" s="141">
        <f>J113</f>
        <v>0</v>
      </c>
      <c r="K65" s="138"/>
      <c r="L65" s="142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5" t="s">
        <v>145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85" t="str">
        <f>E7</f>
        <v>Stavební úpravy CT</v>
      </c>
      <c r="F75" s="386"/>
      <c r="G75" s="386"/>
      <c r="H75" s="386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1" t="s">
        <v>115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38" t="str">
        <f>E9</f>
        <v>D1.04.100 - ZTI - Zdravotně technické instalace</v>
      </c>
      <c r="F77" s="387"/>
      <c r="G77" s="387"/>
      <c r="H77" s="387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1" t="s">
        <v>22</v>
      </c>
      <c r="D79" s="39"/>
      <c r="E79" s="39"/>
      <c r="F79" s="29" t="str">
        <f>F12</f>
        <v>Česká Lípa</v>
      </c>
      <c r="G79" s="39"/>
      <c r="H79" s="39"/>
      <c r="I79" s="31" t="s">
        <v>24</v>
      </c>
      <c r="J79" s="62" t="str">
        <f>IF(J12="","",J12)</f>
        <v>4. 5. 2023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1" t="s">
        <v>30</v>
      </c>
      <c r="D81" s="39"/>
      <c r="E81" s="39"/>
      <c r="F81" s="29" t="str">
        <f>E15</f>
        <v>Nemocnice s poliklinikou Česká Lípa,a.s.</v>
      </c>
      <c r="G81" s="39"/>
      <c r="H81" s="39"/>
      <c r="I81" s="31" t="s">
        <v>38</v>
      </c>
      <c r="J81" s="35" t="str">
        <f>E21</f>
        <v>STORING spol.s r.o., Liberec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1" t="s">
        <v>36</v>
      </c>
      <c r="D82" s="39"/>
      <c r="E82" s="39"/>
      <c r="F82" s="29" t="str">
        <f>IF(E18="","",E18)</f>
        <v>Vyplň údaj</v>
      </c>
      <c r="G82" s="39"/>
      <c r="H82" s="39"/>
      <c r="I82" s="31" t="s">
        <v>43</v>
      </c>
      <c r="J82" s="35" t="str">
        <f>E24</f>
        <v>Zuzana Morávková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49"/>
      <c r="B84" s="150"/>
      <c r="C84" s="151" t="s">
        <v>146</v>
      </c>
      <c r="D84" s="152" t="s">
        <v>67</v>
      </c>
      <c r="E84" s="152" t="s">
        <v>63</v>
      </c>
      <c r="F84" s="152" t="s">
        <v>64</v>
      </c>
      <c r="G84" s="152" t="s">
        <v>147</v>
      </c>
      <c r="H84" s="152" t="s">
        <v>148</v>
      </c>
      <c r="I84" s="152" t="s">
        <v>149</v>
      </c>
      <c r="J84" s="152" t="s">
        <v>119</v>
      </c>
      <c r="K84" s="153" t="s">
        <v>150</v>
      </c>
      <c r="L84" s="154"/>
      <c r="M84" s="71" t="s">
        <v>44</v>
      </c>
      <c r="N84" s="72" t="s">
        <v>52</v>
      </c>
      <c r="O84" s="72" t="s">
        <v>151</v>
      </c>
      <c r="P84" s="72" t="s">
        <v>152</v>
      </c>
      <c r="Q84" s="72" t="s">
        <v>153</v>
      </c>
      <c r="R84" s="72" t="s">
        <v>154</v>
      </c>
      <c r="S84" s="72" t="s">
        <v>155</v>
      </c>
      <c r="T84" s="73" t="s">
        <v>156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7"/>
      <c r="B85" s="38"/>
      <c r="C85" s="78" t="s">
        <v>157</v>
      </c>
      <c r="D85" s="39"/>
      <c r="E85" s="39"/>
      <c r="F85" s="39"/>
      <c r="G85" s="39"/>
      <c r="H85" s="39"/>
      <c r="I85" s="39"/>
      <c r="J85" s="155">
        <f>BK85</f>
        <v>0</v>
      </c>
      <c r="K85" s="39"/>
      <c r="L85" s="42"/>
      <c r="M85" s="74"/>
      <c r="N85" s="156"/>
      <c r="O85" s="75"/>
      <c r="P85" s="157">
        <f>P86+P113</f>
        <v>0</v>
      </c>
      <c r="Q85" s="75"/>
      <c r="R85" s="157">
        <f>R86+R113</f>
        <v>4.9079999999999999E-2</v>
      </c>
      <c r="S85" s="75"/>
      <c r="T85" s="158">
        <f>T86+T113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9" t="s">
        <v>81</v>
      </c>
      <c r="AU85" s="19" t="s">
        <v>120</v>
      </c>
      <c r="BK85" s="159">
        <f>BK86+BK113</f>
        <v>0</v>
      </c>
    </row>
    <row r="86" spans="1:65" s="12" customFormat="1" ht="25.9" customHeight="1">
      <c r="B86" s="160"/>
      <c r="C86" s="161"/>
      <c r="D86" s="162" t="s">
        <v>81</v>
      </c>
      <c r="E86" s="163" t="s">
        <v>607</v>
      </c>
      <c r="F86" s="163" t="s">
        <v>608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P87+P96+P106+P111</f>
        <v>0</v>
      </c>
      <c r="Q86" s="168"/>
      <c r="R86" s="169">
        <f>R87+R96+R106+R111</f>
        <v>4.9079999999999999E-2</v>
      </c>
      <c r="S86" s="168"/>
      <c r="T86" s="170">
        <f>T87+T96+T106+T111</f>
        <v>0</v>
      </c>
      <c r="AR86" s="171" t="s">
        <v>92</v>
      </c>
      <c r="AT86" s="172" t="s">
        <v>81</v>
      </c>
      <c r="AU86" s="172" t="s">
        <v>82</v>
      </c>
      <c r="AY86" s="171" t="s">
        <v>160</v>
      </c>
      <c r="BK86" s="173">
        <f>BK87+BK96+BK106+BK111</f>
        <v>0</v>
      </c>
    </row>
    <row r="87" spans="1:65" s="12" customFormat="1" ht="22.9" customHeight="1">
      <c r="B87" s="160"/>
      <c r="C87" s="161"/>
      <c r="D87" s="162" t="s">
        <v>81</v>
      </c>
      <c r="E87" s="174" t="s">
        <v>1031</v>
      </c>
      <c r="F87" s="174" t="s">
        <v>1032</v>
      </c>
      <c r="G87" s="161"/>
      <c r="H87" s="161"/>
      <c r="I87" s="164"/>
      <c r="J87" s="175">
        <f>BK87</f>
        <v>0</v>
      </c>
      <c r="K87" s="161"/>
      <c r="L87" s="166"/>
      <c r="M87" s="167"/>
      <c r="N87" s="168"/>
      <c r="O87" s="168"/>
      <c r="P87" s="169">
        <f>SUM(P88:P95)</f>
        <v>0</v>
      </c>
      <c r="Q87" s="168"/>
      <c r="R87" s="169">
        <f>SUM(R88:R95)</f>
        <v>2.7060000000000001E-2</v>
      </c>
      <c r="S87" s="168"/>
      <c r="T87" s="170">
        <f>SUM(T88:T95)</f>
        <v>0</v>
      </c>
      <c r="AR87" s="171" t="s">
        <v>92</v>
      </c>
      <c r="AT87" s="172" t="s">
        <v>81</v>
      </c>
      <c r="AU87" s="172" t="s">
        <v>90</v>
      </c>
      <c r="AY87" s="171" t="s">
        <v>160</v>
      </c>
      <c r="BK87" s="173">
        <f>SUM(BK88:BK95)</f>
        <v>0</v>
      </c>
    </row>
    <row r="88" spans="1:65" s="2" customFormat="1" ht="16.5" customHeight="1">
      <c r="A88" s="37"/>
      <c r="B88" s="38"/>
      <c r="C88" s="176" t="s">
        <v>90</v>
      </c>
      <c r="D88" s="176" t="s">
        <v>163</v>
      </c>
      <c r="E88" s="177" t="s">
        <v>1033</v>
      </c>
      <c r="F88" s="178" t="s">
        <v>1034</v>
      </c>
      <c r="G88" s="179" t="s">
        <v>190</v>
      </c>
      <c r="H88" s="180">
        <v>2</v>
      </c>
      <c r="I88" s="181"/>
      <c r="J88" s="182">
        <f t="shared" ref="J88:J95" si="0">ROUND(I88*H88,2)</f>
        <v>0</v>
      </c>
      <c r="K88" s="178" t="s">
        <v>44</v>
      </c>
      <c r="L88" s="42"/>
      <c r="M88" s="183" t="s">
        <v>44</v>
      </c>
      <c r="N88" s="184" t="s">
        <v>53</v>
      </c>
      <c r="O88" s="67"/>
      <c r="P88" s="185">
        <f t="shared" ref="P88:P95" si="1">O88*H88</f>
        <v>0</v>
      </c>
      <c r="Q88" s="185">
        <v>1.7899999999999999E-3</v>
      </c>
      <c r="R88" s="185">
        <f t="shared" ref="R88:R95" si="2">Q88*H88</f>
        <v>3.5799999999999998E-3</v>
      </c>
      <c r="S88" s="185">
        <v>0</v>
      </c>
      <c r="T88" s="186">
        <f t="shared" ref="T88:T95" si="3"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277</v>
      </c>
      <c r="AT88" s="187" t="s">
        <v>163</v>
      </c>
      <c r="AU88" s="187" t="s">
        <v>92</v>
      </c>
      <c r="AY88" s="19" t="s">
        <v>160</v>
      </c>
      <c r="BE88" s="188">
        <f t="shared" ref="BE88:BE95" si="4">IF(N88="základní",J88,0)</f>
        <v>0</v>
      </c>
      <c r="BF88" s="188">
        <f t="shared" ref="BF88:BF95" si="5">IF(N88="snížená",J88,0)</f>
        <v>0</v>
      </c>
      <c r="BG88" s="188">
        <f t="shared" ref="BG88:BG95" si="6">IF(N88="zákl. přenesená",J88,0)</f>
        <v>0</v>
      </c>
      <c r="BH88" s="188">
        <f t="shared" ref="BH88:BH95" si="7">IF(N88="sníž. přenesená",J88,0)</f>
        <v>0</v>
      </c>
      <c r="BI88" s="188">
        <f t="shared" ref="BI88:BI95" si="8">IF(N88="nulová",J88,0)</f>
        <v>0</v>
      </c>
      <c r="BJ88" s="19" t="s">
        <v>90</v>
      </c>
      <c r="BK88" s="188">
        <f t="shared" ref="BK88:BK95" si="9">ROUND(I88*H88,2)</f>
        <v>0</v>
      </c>
      <c r="BL88" s="19" t="s">
        <v>277</v>
      </c>
      <c r="BM88" s="187" t="s">
        <v>1035</v>
      </c>
    </row>
    <row r="89" spans="1:65" s="2" customFormat="1" ht="16.5" customHeight="1">
      <c r="A89" s="37"/>
      <c r="B89" s="38"/>
      <c r="C89" s="176" t="s">
        <v>92</v>
      </c>
      <c r="D89" s="176" t="s">
        <v>163</v>
      </c>
      <c r="E89" s="177" t="s">
        <v>1036</v>
      </c>
      <c r="F89" s="178" t="s">
        <v>1037</v>
      </c>
      <c r="G89" s="179" t="s">
        <v>291</v>
      </c>
      <c r="H89" s="180">
        <v>18</v>
      </c>
      <c r="I89" s="181"/>
      <c r="J89" s="182">
        <f t="shared" si="0"/>
        <v>0</v>
      </c>
      <c r="K89" s="178" t="s">
        <v>44</v>
      </c>
      <c r="L89" s="42"/>
      <c r="M89" s="183" t="s">
        <v>44</v>
      </c>
      <c r="N89" s="184" t="s">
        <v>53</v>
      </c>
      <c r="O89" s="67"/>
      <c r="P89" s="185">
        <f t="shared" si="1"/>
        <v>0</v>
      </c>
      <c r="Q89" s="185">
        <v>3.6000000000000002E-4</v>
      </c>
      <c r="R89" s="185">
        <f t="shared" si="2"/>
        <v>6.4800000000000005E-3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277</v>
      </c>
      <c r="AT89" s="187" t="s">
        <v>163</v>
      </c>
      <c r="AU89" s="187" t="s">
        <v>92</v>
      </c>
      <c r="AY89" s="19" t="s">
        <v>160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90</v>
      </c>
      <c r="BK89" s="188">
        <f t="shared" si="9"/>
        <v>0</v>
      </c>
      <c r="BL89" s="19" t="s">
        <v>277</v>
      </c>
      <c r="BM89" s="187" t="s">
        <v>1038</v>
      </c>
    </row>
    <row r="90" spans="1:65" s="2" customFormat="1" ht="24.2" customHeight="1">
      <c r="A90" s="37"/>
      <c r="B90" s="38"/>
      <c r="C90" s="176" t="s">
        <v>161</v>
      </c>
      <c r="D90" s="176" t="s">
        <v>163</v>
      </c>
      <c r="E90" s="177" t="s">
        <v>1039</v>
      </c>
      <c r="F90" s="178" t="s">
        <v>1040</v>
      </c>
      <c r="G90" s="179" t="s">
        <v>291</v>
      </c>
      <c r="H90" s="180">
        <v>16</v>
      </c>
      <c r="I90" s="181"/>
      <c r="J90" s="182">
        <f t="shared" si="0"/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 t="shared" si="1"/>
        <v>0</v>
      </c>
      <c r="Q90" s="185">
        <v>3.6000000000000002E-4</v>
      </c>
      <c r="R90" s="185">
        <f t="shared" si="2"/>
        <v>5.7600000000000004E-3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277</v>
      </c>
      <c r="AT90" s="187" t="s">
        <v>163</v>
      </c>
      <c r="AU90" s="187" t="s">
        <v>92</v>
      </c>
      <c r="AY90" s="19" t="s">
        <v>160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90</v>
      </c>
      <c r="BK90" s="188">
        <f t="shared" si="9"/>
        <v>0</v>
      </c>
      <c r="BL90" s="19" t="s">
        <v>277</v>
      </c>
      <c r="BM90" s="187" t="s">
        <v>1041</v>
      </c>
    </row>
    <row r="91" spans="1:65" s="2" customFormat="1" ht="16.5" customHeight="1">
      <c r="A91" s="37"/>
      <c r="B91" s="38"/>
      <c r="C91" s="176" t="s">
        <v>168</v>
      </c>
      <c r="D91" s="176" t="s">
        <v>163</v>
      </c>
      <c r="E91" s="177" t="s">
        <v>1042</v>
      </c>
      <c r="F91" s="178" t="s">
        <v>1043</v>
      </c>
      <c r="G91" s="179" t="s">
        <v>190</v>
      </c>
      <c r="H91" s="180">
        <v>3</v>
      </c>
      <c r="I91" s="181"/>
      <c r="J91" s="182">
        <f t="shared" si="0"/>
        <v>0</v>
      </c>
      <c r="K91" s="178" t="s">
        <v>44</v>
      </c>
      <c r="L91" s="42"/>
      <c r="M91" s="183" t="s">
        <v>44</v>
      </c>
      <c r="N91" s="184" t="s">
        <v>53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277</v>
      </c>
      <c r="AT91" s="187" t="s">
        <v>163</v>
      </c>
      <c r="AU91" s="187" t="s">
        <v>92</v>
      </c>
      <c r="AY91" s="19" t="s">
        <v>160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90</v>
      </c>
      <c r="BK91" s="188">
        <f t="shared" si="9"/>
        <v>0</v>
      </c>
      <c r="BL91" s="19" t="s">
        <v>277</v>
      </c>
      <c r="BM91" s="187" t="s">
        <v>1044</v>
      </c>
    </row>
    <row r="92" spans="1:65" s="2" customFormat="1" ht="16.5" customHeight="1">
      <c r="A92" s="37"/>
      <c r="B92" s="38"/>
      <c r="C92" s="176" t="s">
        <v>193</v>
      </c>
      <c r="D92" s="176" t="s">
        <v>163</v>
      </c>
      <c r="E92" s="177" t="s">
        <v>1045</v>
      </c>
      <c r="F92" s="178" t="s">
        <v>1046</v>
      </c>
      <c r="G92" s="179" t="s">
        <v>190</v>
      </c>
      <c r="H92" s="180">
        <v>1</v>
      </c>
      <c r="I92" s="181"/>
      <c r="J92" s="182">
        <f t="shared" si="0"/>
        <v>0</v>
      </c>
      <c r="K92" s="178" t="s">
        <v>44</v>
      </c>
      <c r="L92" s="42"/>
      <c r="M92" s="183" t="s">
        <v>44</v>
      </c>
      <c r="N92" s="184" t="s">
        <v>53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277</v>
      </c>
      <c r="AT92" s="187" t="s">
        <v>163</v>
      </c>
      <c r="AU92" s="187" t="s">
        <v>92</v>
      </c>
      <c r="AY92" s="19" t="s">
        <v>160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90</v>
      </c>
      <c r="BK92" s="188">
        <f t="shared" si="9"/>
        <v>0</v>
      </c>
      <c r="BL92" s="19" t="s">
        <v>277</v>
      </c>
      <c r="BM92" s="187" t="s">
        <v>1047</v>
      </c>
    </row>
    <row r="93" spans="1:65" s="2" customFormat="1" ht="66.75" customHeight="1">
      <c r="A93" s="37"/>
      <c r="B93" s="38"/>
      <c r="C93" s="176" t="s">
        <v>198</v>
      </c>
      <c r="D93" s="176" t="s">
        <v>163</v>
      </c>
      <c r="E93" s="177" t="s">
        <v>1048</v>
      </c>
      <c r="F93" s="178" t="s">
        <v>1049</v>
      </c>
      <c r="G93" s="179" t="s">
        <v>190</v>
      </c>
      <c r="H93" s="180">
        <v>1</v>
      </c>
      <c r="I93" s="181"/>
      <c r="J93" s="182">
        <f t="shared" si="0"/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 t="shared" si="1"/>
        <v>0</v>
      </c>
      <c r="Q93" s="185">
        <v>1.0240000000000001E-2</v>
      </c>
      <c r="R93" s="185">
        <f t="shared" si="2"/>
        <v>1.0240000000000001E-2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277</v>
      </c>
      <c r="AT93" s="187" t="s">
        <v>163</v>
      </c>
      <c r="AU93" s="187" t="s">
        <v>92</v>
      </c>
      <c r="AY93" s="19" t="s">
        <v>160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90</v>
      </c>
      <c r="BK93" s="188">
        <f t="shared" si="9"/>
        <v>0</v>
      </c>
      <c r="BL93" s="19" t="s">
        <v>277</v>
      </c>
      <c r="BM93" s="187" t="s">
        <v>1050</v>
      </c>
    </row>
    <row r="94" spans="1:65" s="2" customFormat="1" ht="21.75" customHeight="1">
      <c r="A94" s="37"/>
      <c r="B94" s="38"/>
      <c r="C94" s="176" t="s">
        <v>203</v>
      </c>
      <c r="D94" s="176" t="s">
        <v>163</v>
      </c>
      <c r="E94" s="177" t="s">
        <v>1051</v>
      </c>
      <c r="F94" s="178" t="s">
        <v>1052</v>
      </c>
      <c r="G94" s="179" t="s">
        <v>190</v>
      </c>
      <c r="H94" s="180">
        <v>2</v>
      </c>
      <c r="I94" s="181"/>
      <c r="J94" s="182">
        <f t="shared" si="0"/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 t="shared" si="1"/>
        <v>0</v>
      </c>
      <c r="Q94" s="185">
        <v>5.0000000000000001E-4</v>
      </c>
      <c r="R94" s="185">
        <f t="shared" si="2"/>
        <v>1E-3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277</v>
      </c>
      <c r="AT94" s="187" t="s">
        <v>163</v>
      </c>
      <c r="AU94" s="187" t="s">
        <v>92</v>
      </c>
      <c r="AY94" s="19" t="s">
        <v>160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90</v>
      </c>
      <c r="BK94" s="188">
        <f t="shared" si="9"/>
        <v>0</v>
      </c>
      <c r="BL94" s="19" t="s">
        <v>277</v>
      </c>
      <c r="BM94" s="187" t="s">
        <v>1053</v>
      </c>
    </row>
    <row r="95" spans="1:65" s="2" customFormat="1" ht="24.2" customHeight="1">
      <c r="A95" s="37"/>
      <c r="B95" s="38"/>
      <c r="C95" s="176" t="s">
        <v>210</v>
      </c>
      <c r="D95" s="176" t="s">
        <v>163</v>
      </c>
      <c r="E95" s="177" t="s">
        <v>1054</v>
      </c>
      <c r="F95" s="178" t="s">
        <v>1055</v>
      </c>
      <c r="G95" s="179" t="s">
        <v>181</v>
      </c>
      <c r="H95" s="180">
        <v>2.7E-2</v>
      </c>
      <c r="I95" s="181"/>
      <c r="J95" s="182">
        <f t="shared" si="0"/>
        <v>0</v>
      </c>
      <c r="K95" s="178" t="s">
        <v>44</v>
      </c>
      <c r="L95" s="42"/>
      <c r="M95" s="183" t="s">
        <v>44</v>
      </c>
      <c r="N95" s="184" t="s">
        <v>53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277</v>
      </c>
      <c r="AT95" s="187" t="s">
        <v>163</v>
      </c>
      <c r="AU95" s="187" t="s">
        <v>92</v>
      </c>
      <c r="AY95" s="19" t="s">
        <v>160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90</v>
      </c>
      <c r="BK95" s="188">
        <f t="shared" si="9"/>
        <v>0</v>
      </c>
      <c r="BL95" s="19" t="s">
        <v>277</v>
      </c>
      <c r="BM95" s="187" t="s">
        <v>1056</v>
      </c>
    </row>
    <row r="96" spans="1:65" s="12" customFormat="1" ht="22.9" customHeight="1">
      <c r="B96" s="160"/>
      <c r="C96" s="161"/>
      <c r="D96" s="162" t="s">
        <v>81</v>
      </c>
      <c r="E96" s="174" t="s">
        <v>1057</v>
      </c>
      <c r="F96" s="174" t="s">
        <v>1058</v>
      </c>
      <c r="G96" s="161"/>
      <c r="H96" s="161"/>
      <c r="I96" s="164"/>
      <c r="J96" s="175">
        <f>BK96</f>
        <v>0</v>
      </c>
      <c r="K96" s="161"/>
      <c r="L96" s="166"/>
      <c r="M96" s="167"/>
      <c r="N96" s="168"/>
      <c r="O96" s="168"/>
      <c r="P96" s="169">
        <f>SUM(P97:P105)</f>
        <v>0</v>
      </c>
      <c r="Q96" s="168"/>
      <c r="R96" s="169">
        <f>SUM(R97:R105)</f>
        <v>4.7099999999999998E-3</v>
      </c>
      <c r="S96" s="168"/>
      <c r="T96" s="170">
        <f>SUM(T97:T105)</f>
        <v>0</v>
      </c>
      <c r="AR96" s="171" t="s">
        <v>92</v>
      </c>
      <c r="AT96" s="172" t="s">
        <v>81</v>
      </c>
      <c r="AU96" s="172" t="s">
        <v>90</v>
      </c>
      <c r="AY96" s="171" t="s">
        <v>160</v>
      </c>
      <c r="BK96" s="173">
        <f>SUM(BK97:BK105)</f>
        <v>0</v>
      </c>
    </row>
    <row r="97" spans="1:65" s="2" customFormat="1" ht="24.2" customHeight="1">
      <c r="A97" s="37"/>
      <c r="B97" s="38"/>
      <c r="C97" s="176" t="s">
        <v>217</v>
      </c>
      <c r="D97" s="176" t="s">
        <v>163</v>
      </c>
      <c r="E97" s="177" t="s">
        <v>1059</v>
      </c>
      <c r="F97" s="178" t="s">
        <v>1060</v>
      </c>
      <c r="G97" s="179" t="s">
        <v>190</v>
      </c>
      <c r="H97" s="180">
        <v>2</v>
      </c>
      <c r="I97" s="181"/>
      <c r="J97" s="182">
        <f t="shared" ref="J97:J105" si="10">ROUND(I97*H97,2)</f>
        <v>0</v>
      </c>
      <c r="K97" s="178" t="s">
        <v>44</v>
      </c>
      <c r="L97" s="42"/>
      <c r="M97" s="183" t="s">
        <v>44</v>
      </c>
      <c r="N97" s="184" t="s">
        <v>53</v>
      </c>
      <c r="O97" s="67"/>
      <c r="P97" s="185">
        <f t="shared" ref="P97:P105" si="11">O97*H97</f>
        <v>0</v>
      </c>
      <c r="Q97" s="185">
        <v>0</v>
      </c>
      <c r="R97" s="185">
        <f t="shared" ref="R97:R105" si="12">Q97*H97</f>
        <v>0</v>
      </c>
      <c r="S97" s="185">
        <v>0</v>
      </c>
      <c r="T97" s="186">
        <f t="shared" ref="T97:T105" si="13"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277</v>
      </c>
      <c r="AT97" s="187" t="s">
        <v>163</v>
      </c>
      <c r="AU97" s="187" t="s">
        <v>92</v>
      </c>
      <c r="AY97" s="19" t="s">
        <v>160</v>
      </c>
      <c r="BE97" s="188">
        <f t="shared" ref="BE97:BE105" si="14">IF(N97="základní",J97,0)</f>
        <v>0</v>
      </c>
      <c r="BF97" s="188">
        <f t="shared" ref="BF97:BF105" si="15">IF(N97="snížená",J97,0)</f>
        <v>0</v>
      </c>
      <c r="BG97" s="188">
        <f t="shared" ref="BG97:BG105" si="16">IF(N97="zákl. přenesená",J97,0)</f>
        <v>0</v>
      </c>
      <c r="BH97" s="188">
        <f t="shared" ref="BH97:BH105" si="17">IF(N97="sníž. přenesená",J97,0)</f>
        <v>0</v>
      </c>
      <c r="BI97" s="188">
        <f t="shared" ref="BI97:BI105" si="18">IF(N97="nulová",J97,0)</f>
        <v>0</v>
      </c>
      <c r="BJ97" s="19" t="s">
        <v>90</v>
      </c>
      <c r="BK97" s="188">
        <f t="shared" ref="BK97:BK105" si="19">ROUND(I97*H97,2)</f>
        <v>0</v>
      </c>
      <c r="BL97" s="19" t="s">
        <v>277</v>
      </c>
      <c r="BM97" s="187" t="s">
        <v>1061</v>
      </c>
    </row>
    <row r="98" spans="1:65" s="2" customFormat="1" ht="24.2" customHeight="1">
      <c r="A98" s="37"/>
      <c r="B98" s="38"/>
      <c r="C98" s="176" t="s">
        <v>232</v>
      </c>
      <c r="D98" s="176" t="s">
        <v>163</v>
      </c>
      <c r="E98" s="177" t="s">
        <v>1062</v>
      </c>
      <c r="F98" s="178" t="s">
        <v>1063</v>
      </c>
      <c r="G98" s="179" t="s">
        <v>291</v>
      </c>
      <c r="H98" s="180">
        <v>3</v>
      </c>
      <c r="I98" s="181"/>
      <c r="J98" s="182">
        <f t="shared" si="10"/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 t="shared" si="11"/>
        <v>0</v>
      </c>
      <c r="Q98" s="185">
        <v>9.7999999999999997E-4</v>
      </c>
      <c r="R98" s="185">
        <f t="shared" si="12"/>
        <v>2.9399999999999999E-3</v>
      </c>
      <c r="S98" s="185">
        <v>0</v>
      </c>
      <c r="T98" s="186">
        <f t="shared" si="1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277</v>
      </c>
      <c r="AT98" s="187" t="s">
        <v>163</v>
      </c>
      <c r="AU98" s="187" t="s">
        <v>92</v>
      </c>
      <c r="AY98" s="19" t="s">
        <v>160</v>
      </c>
      <c r="BE98" s="188">
        <f t="shared" si="14"/>
        <v>0</v>
      </c>
      <c r="BF98" s="188">
        <f t="shared" si="15"/>
        <v>0</v>
      </c>
      <c r="BG98" s="188">
        <f t="shared" si="16"/>
        <v>0</v>
      </c>
      <c r="BH98" s="188">
        <f t="shared" si="17"/>
        <v>0</v>
      </c>
      <c r="BI98" s="188">
        <f t="shared" si="18"/>
        <v>0</v>
      </c>
      <c r="BJ98" s="19" t="s">
        <v>90</v>
      </c>
      <c r="BK98" s="188">
        <f t="shared" si="19"/>
        <v>0</v>
      </c>
      <c r="BL98" s="19" t="s">
        <v>277</v>
      </c>
      <c r="BM98" s="187" t="s">
        <v>1064</v>
      </c>
    </row>
    <row r="99" spans="1:65" s="2" customFormat="1" ht="37.9" customHeight="1">
      <c r="A99" s="37"/>
      <c r="B99" s="38"/>
      <c r="C99" s="176" t="s">
        <v>239</v>
      </c>
      <c r="D99" s="176" t="s">
        <v>163</v>
      </c>
      <c r="E99" s="177" t="s">
        <v>1065</v>
      </c>
      <c r="F99" s="178" t="s">
        <v>1066</v>
      </c>
      <c r="G99" s="179" t="s">
        <v>291</v>
      </c>
      <c r="H99" s="180">
        <v>2</v>
      </c>
      <c r="I99" s="181"/>
      <c r="J99" s="182">
        <f t="shared" si="10"/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 t="shared" si="11"/>
        <v>0</v>
      </c>
      <c r="Q99" s="185">
        <v>4.0000000000000003E-5</v>
      </c>
      <c r="R99" s="185">
        <f t="shared" si="12"/>
        <v>8.0000000000000007E-5</v>
      </c>
      <c r="S99" s="185">
        <v>0</v>
      </c>
      <c r="T99" s="186">
        <f t="shared" si="1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277</v>
      </c>
      <c r="AT99" s="187" t="s">
        <v>163</v>
      </c>
      <c r="AU99" s="187" t="s">
        <v>92</v>
      </c>
      <c r="AY99" s="19" t="s">
        <v>160</v>
      </c>
      <c r="BE99" s="188">
        <f t="shared" si="14"/>
        <v>0</v>
      </c>
      <c r="BF99" s="188">
        <f t="shared" si="15"/>
        <v>0</v>
      </c>
      <c r="BG99" s="188">
        <f t="shared" si="16"/>
        <v>0</v>
      </c>
      <c r="BH99" s="188">
        <f t="shared" si="17"/>
        <v>0</v>
      </c>
      <c r="BI99" s="188">
        <f t="shared" si="18"/>
        <v>0</v>
      </c>
      <c r="BJ99" s="19" t="s">
        <v>90</v>
      </c>
      <c r="BK99" s="188">
        <f t="shared" si="19"/>
        <v>0</v>
      </c>
      <c r="BL99" s="19" t="s">
        <v>277</v>
      </c>
      <c r="BM99" s="187" t="s">
        <v>1067</v>
      </c>
    </row>
    <row r="100" spans="1:65" s="2" customFormat="1" ht="37.9" customHeight="1">
      <c r="A100" s="37"/>
      <c r="B100" s="38"/>
      <c r="C100" s="176" t="s">
        <v>245</v>
      </c>
      <c r="D100" s="176" t="s">
        <v>163</v>
      </c>
      <c r="E100" s="177" t="s">
        <v>1068</v>
      </c>
      <c r="F100" s="178" t="s">
        <v>1069</v>
      </c>
      <c r="G100" s="179" t="s">
        <v>291</v>
      </c>
      <c r="H100" s="180">
        <v>2</v>
      </c>
      <c r="I100" s="181"/>
      <c r="J100" s="182">
        <f t="shared" si="10"/>
        <v>0</v>
      </c>
      <c r="K100" s="178" t="s">
        <v>44</v>
      </c>
      <c r="L100" s="42"/>
      <c r="M100" s="183" t="s">
        <v>44</v>
      </c>
      <c r="N100" s="184" t="s">
        <v>53</v>
      </c>
      <c r="O100" s="67"/>
      <c r="P100" s="185">
        <f t="shared" si="11"/>
        <v>0</v>
      </c>
      <c r="Q100" s="185">
        <v>5.0000000000000002E-5</v>
      </c>
      <c r="R100" s="185">
        <f t="shared" si="12"/>
        <v>1E-4</v>
      </c>
      <c r="S100" s="185">
        <v>0</v>
      </c>
      <c r="T100" s="186">
        <f t="shared" si="1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277</v>
      </c>
      <c r="AT100" s="187" t="s">
        <v>163</v>
      </c>
      <c r="AU100" s="187" t="s">
        <v>92</v>
      </c>
      <c r="AY100" s="19" t="s">
        <v>160</v>
      </c>
      <c r="BE100" s="188">
        <f t="shared" si="14"/>
        <v>0</v>
      </c>
      <c r="BF100" s="188">
        <f t="shared" si="15"/>
        <v>0</v>
      </c>
      <c r="BG100" s="188">
        <f t="shared" si="16"/>
        <v>0</v>
      </c>
      <c r="BH100" s="188">
        <f t="shared" si="17"/>
        <v>0</v>
      </c>
      <c r="BI100" s="188">
        <f t="shared" si="18"/>
        <v>0</v>
      </c>
      <c r="BJ100" s="19" t="s">
        <v>90</v>
      </c>
      <c r="BK100" s="188">
        <f t="shared" si="19"/>
        <v>0</v>
      </c>
      <c r="BL100" s="19" t="s">
        <v>277</v>
      </c>
      <c r="BM100" s="187" t="s">
        <v>1070</v>
      </c>
    </row>
    <row r="101" spans="1:65" s="2" customFormat="1" ht="16.5" customHeight="1">
      <c r="A101" s="37"/>
      <c r="B101" s="38"/>
      <c r="C101" s="176" t="s">
        <v>250</v>
      </c>
      <c r="D101" s="176" t="s">
        <v>163</v>
      </c>
      <c r="E101" s="177" t="s">
        <v>1071</v>
      </c>
      <c r="F101" s="178" t="s">
        <v>1072</v>
      </c>
      <c r="G101" s="179" t="s">
        <v>190</v>
      </c>
      <c r="H101" s="180">
        <v>2</v>
      </c>
      <c r="I101" s="181"/>
      <c r="J101" s="182">
        <f t="shared" si="10"/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 t="shared" si="11"/>
        <v>0</v>
      </c>
      <c r="Q101" s="185">
        <v>0</v>
      </c>
      <c r="R101" s="185">
        <f t="shared" si="12"/>
        <v>0</v>
      </c>
      <c r="S101" s="185">
        <v>0</v>
      </c>
      <c r="T101" s="186">
        <f t="shared" si="1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277</v>
      </c>
      <c r="AT101" s="187" t="s">
        <v>163</v>
      </c>
      <c r="AU101" s="187" t="s">
        <v>92</v>
      </c>
      <c r="AY101" s="19" t="s">
        <v>160</v>
      </c>
      <c r="BE101" s="188">
        <f t="shared" si="14"/>
        <v>0</v>
      </c>
      <c r="BF101" s="188">
        <f t="shared" si="15"/>
        <v>0</v>
      </c>
      <c r="BG101" s="188">
        <f t="shared" si="16"/>
        <v>0</v>
      </c>
      <c r="BH101" s="188">
        <f t="shared" si="17"/>
        <v>0</v>
      </c>
      <c r="BI101" s="188">
        <f t="shared" si="18"/>
        <v>0</v>
      </c>
      <c r="BJ101" s="19" t="s">
        <v>90</v>
      </c>
      <c r="BK101" s="188">
        <f t="shared" si="19"/>
        <v>0</v>
      </c>
      <c r="BL101" s="19" t="s">
        <v>277</v>
      </c>
      <c r="BM101" s="187" t="s">
        <v>1073</v>
      </c>
    </row>
    <row r="102" spans="1:65" s="2" customFormat="1" ht="24.2" customHeight="1">
      <c r="A102" s="37"/>
      <c r="B102" s="38"/>
      <c r="C102" s="176" t="s">
        <v>256</v>
      </c>
      <c r="D102" s="176" t="s">
        <v>163</v>
      </c>
      <c r="E102" s="177" t="s">
        <v>1074</v>
      </c>
      <c r="F102" s="178" t="s">
        <v>1075</v>
      </c>
      <c r="G102" s="179" t="s">
        <v>190</v>
      </c>
      <c r="H102" s="180">
        <v>1</v>
      </c>
      <c r="I102" s="181"/>
      <c r="J102" s="182">
        <f t="shared" si="10"/>
        <v>0</v>
      </c>
      <c r="K102" s="178" t="s">
        <v>44</v>
      </c>
      <c r="L102" s="42"/>
      <c r="M102" s="183" t="s">
        <v>44</v>
      </c>
      <c r="N102" s="184" t="s">
        <v>53</v>
      </c>
      <c r="O102" s="67"/>
      <c r="P102" s="185">
        <f t="shared" si="11"/>
        <v>0</v>
      </c>
      <c r="Q102" s="185">
        <v>0</v>
      </c>
      <c r="R102" s="185">
        <f t="shared" si="12"/>
        <v>0</v>
      </c>
      <c r="S102" s="185">
        <v>0</v>
      </c>
      <c r="T102" s="186">
        <f t="shared" si="1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277</v>
      </c>
      <c r="AT102" s="187" t="s">
        <v>163</v>
      </c>
      <c r="AU102" s="187" t="s">
        <v>92</v>
      </c>
      <c r="AY102" s="19" t="s">
        <v>160</v>
      </c>
      <c r="BE102" s="188">
        <f t="shared" si="14"/>
        <v>0</v>
      </c>
      <c r="BF102" s="188">
        <f t="shared" si="15"/>
        <v>0</v>
      </c>
      <c r="BG102" s="188">
        <f t="shared" si="16"/>
        <v>0</v>
      </c>
      <c r="BH102" s="188">
        <f t="shared" si="17"/>
        <v>0</v>
      </c>
      <c r="BI102" s="188">
        <f t="shared" si="18"/>
        <v>0</v>
      </c>
      <c r="BJ102" s="19" t="s">
        <v>90</v>
      </c>
      <c r="BK102" s="188">
        <f t="shared" si="19"/>
        <v>0</v>
      </c>
      <c r="BL102" s="19" t="s">
        <v>277</v>
      </c>
      <c r="BM102" s="187" t="s">
        <v>1076</v>
      </c>
    </row>
    <row r="103" spans="1:65" s="2" customFormat="1" ht="21.75" customHeight="1">
      <c r="A103" s="37"/>
      <c r="B103" s="38"/>
      <c r="C103" s="176" t="s">
        <v>8</v>
      </c>
      <c r="D103" s="176" t="s">
        <v>163</v>
      </c>
      <c r="E103" s="177" t="s">
        <v>1077</v>
      </c>
      <c r="F103" s="178" t="s">
        <v>1078</v>
      </c>
      <c r="G103" s="179" t="s">
        <v>190</v>
      </c>
      <c r="H103" s="180">
        <v>2</v>
      </c>
      <c r="I103" s="181"/>
      <c r="J103" s="182">
        <f t="shared" si="10"/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 t="shared" si="11"/>
        <v>0</v>
      </c>
      <c r="Q103" s="185">
        <v>1.2999999999999999E-4</v>
      </c>
      <c r="R103" s="185">
        <f t="shared" si="12"/>
        <v>2.5999999999999998E-4</v>
      </c>
      <c r="S103" s="185">
        <v>0</v>
      </c>
      <c r="T103" s="186">
        <f t="shared" si="1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277</v>
      </c>
      <c r="AT103" s="187" t="s">
        <v>163</v>
      </c>
      <c r="AU103" s="187" t="s">
        <v>92</v>
      </c>
      <c r="AY103" s="19" t="s">
        <v>160</v>
      </c>
      <c r="BE103" s="188">
        <f t="shared" si="14"/>
        <v>0</v>
      </c>
      <c r="BF103" s="188">
        <f t="shared" si="15"/>
        <v>0</v>
      </c>
      <c r="BG103" s="188">
        <f t="shared" si="16"/>
        <v>0</v>
      </c>
      <c r="BH103" s="188">
        <f t="shared" si="17"/>
        <v>0</v>
      </c>
      <c r="BI103" s="188">
        <f t="shared" si="18"/>
        <v>0</v>
      </c>
      <c r="BJ103" s="19" t="s">
        <v>90</v>
      </c>
      <c r="BK103" s="188">
        <f t="shared" si="19"/>
        <v>0</v>
      </c>
      <c r="BL103" s="19" t="s">
        <v>277</v>
      </c>
      <c r="BM103" s="187" t="s">
        <v>1079</v>
      </c>
    </row>
    <row r="104" spans="1:65" s="2" customFormat="1" ht="24.2" customHeight="1">
      <c r="A104" s="37"/>
      <c r="B104" s="38"/>
      <c r="C104" s="176" t="s">
        <v>277</v>
      </c>
      <c r="D104" s="176" t="s">
        <v>163</v>
      </c>
      <c r="E104" s="177" t="s">
        <v>1080</v>
      </c>
      <c r="F104" s="178" t="s">
        <v>1081</v>
      </c>
      <c r="G104" s="179" t="s">
        <v>291</v>
      </c>
      <c r="H104" s="180">
        <v>7</v>
      </c>
      <c r="I104" s="181"/>
      <c r="J104" s="182">
        <f t="shared" si="10"/>
        <v>0</v>
      </c>
      <c r="K104" s="178" t="s">
        <v>44</v>
      </c>
      <c r="L104" s="42"/>
      <c r="M104" s="183" t="s">
        <v>44</v>
      </c>
      <c r="N104" s="184" t="s">
        <v>53</v>
      </c>
      <c r="O104" s="67"/>
      <c r="P104" s="185">
        <f t="shared" si="11"/>
        <v>0</v>
      </c>
      <c r="Q104" s="185">
        <v>1.9000000000000001E-4</v>
      </c>
      <c r="R104" s="185">
        <f t="shared" si="12"/>
        <v>1.33E-3</v>
      </c>
      <c r="S104" s="185">
        <v>0</v>
      </c>
      <c r="T104" s="186">
        <f t="shared" si="1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277</v>
      </c>
      <c r="AT104" s="187" t="s">
        <v>163</v>
      </c>
      <c r="AU104" s="187" t="s">
        <v>92</v>
      </c>
      <c r="AY104" s="19" t="s">
        <v>160</v>
      </c>
      <c r="BE104" s="188">
        <f t="shared" si="14"/>
        <v>0</v>
      </c>
      <c r="BF104" s="188">
        <f t="shared" si="15"/>
        <v>0</v>
      </c>
      <c r="BG104" s="188">
        <f t="shared" si="16"/>
        <v>0</v>
      </c>
      <c r="BH104" s="188">
        <f t="shared" si="17"/>
        <v>0</v>
      </c>
      <c r="BI104" s="188">
        <f t="shared" si="18"/>
        <v>0</v>
      </c>
      <c r="BJ104" s="19" t="s">
        <v>90</v>
      </c>
      <c r="BK104" s="188">
        <f t="shared" si="19"/>
        <v>0</v>
      </c>
      <c r="BL104" s="19" t="s">
        <v>277</v>
      </c>
      <c r="BM104" s="187" t="s">
        <v>1082</v>
      </c>
    </row>
    <row r="105" spans="1:65" s="2" customFormat="1" ht="24.2" customHeight="1">
      <c r="A105" s="37"/>
      <c r="B105" s="38"/>
      <c r="C105" s="176" t="s">
        <v>288</v>
      </c>
      <c r="D105" s="176" t="s">
        <v>163</v>
      </c>
      <c r="E105" s="177" t="s">
        <v>1083</v>
      </c>
      <c r="F105" s="178" t="s">
        <v>1084</v>
      </c>
      <c r="G105" s="179" t="s">
        <v>181</v>
      </c>
      <c r="H105" s="180">
        <v>5.0000000000000001E-3</v>
      </c>
      <c r="I105" s="181"/>
      <c r="J105" s="182">
        <f t="shared" si="10"/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 t="shared" si="11"/>
        <v>0</v>
      </c>
      <c r="Q105" s="185">
        <v>0</v>
      </c>
      <c r="R105" s="185">
        <f t="shared" si="12"/>
        <v>0</v>
      </c>
      <c r="S105" s="185">
        <v>0</v>
      </c>
      <c r="T105" s="186">
        <f t="shared" si="1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277</v>
      </c>
      <c r="AT105" s="187" t="s">
        <v>163</v>
      </c>
      <c r="AU105" s="187" t="s">
        <v>92</v>
      </c>
      <c r="AY105" s="19" t="s">
        <v>160</v>
      </c>
      <c r="BE105" s="188">
        <f t="shared" si="14"/>
        <v>0</v>
      </c>
      <c r="BF105" s="188">
        <f t="shared" si="15"/>
        <v>0</v>
      </c>
      <c r="BG105" s="188">
        <f t="shared" si="16"/>
        <v>0</v>
      </c>
      <c r="BH105" s="188">
        <f t="shared" si="17"/>
        <v>0</v>
      </c>
      <c r="BI105" s="188">
        <f t="shared" si="18"/>
        <v>0</v>
      </c>
      <c r="BJ105" s="19" t="s">
        <v>90</v>
      </c>
      <c r="BK105" s="188">
        <f t="shared" si="19"/>
        <v>0</v>
      </c>
      <c r="BL105" s="19" t="s">
        <v>277</v>
      </c>
      <c r="BM105" s="187" t="s">
        <v>1085</v>
      </c>
    </row>
    <row r="106" spans="1:65" s="12" customFormat="1" ht="22.9" customHeight="1">
      <c r="B106" s="160"/>
      <c r="C106" s="161"/>
      <c r="D106" s="162" t="s">
        <v>81</v>
      </c>
      <c r="E106" s="174" t="s">
        <v>1086</v>
      </c>
      <c r="F106" s="174" t="s">
        <v>1087</v>
      </c>
      <c r="G106" s="161"/>
      <c r="H106" s="161"/>
      <c r="I106" s="164"/>
      <c r="J106" s="175">
        <f>BK106</f>
        <v>0</v>
      </c>
      <c r="K106" s="161"/>
      <c r="L106" s="166"/>
      <c r="M106" s="167"/>
      <c r="N106" s="168"/>
      <c r="O106" s="168"/>
      <c r="P106" s="169">
        <f>SUM(P107:P110)</f>
        <v>0</v>
      </c>
      <c r="Q106" s="168"/>
      <c r="R106" s="169">
        <f>SUM(R107:R110)</f>
        <v>1.729E-2</v>
      </c>
      <c r="S106" s="168"/>
      <c r="T106" s="170">
        <f>SUM(T107:T110)</f>
        <v>0</v>
      </c>
      <c r="AR106" s="171" t="s">
        <v>92</v>
      </c>
      <c r="AT106" s="172" t="s">
        <v>81</v>
      </c>
      <c r="AU106" s="172" t="s">
        <v>90</v>
      </c>
      <c r="AY106" s="171" t="s">
        <v>160</v>
      </c>
      <c r="BK106" s="173">
        <f>SUM(BK107:BK110)</f>
        <v>0</v>
      </c>
    </row>
    <row r="107" spans="1:65" s="2" customFormat="1" ht="24.2" customHeight="1">
      <c r="A107" s="37"/>
      <c r="B107" s="38"/>
      <c r="C107" s="176" t="s">
        <v>296</v>
      </c>
      <c r="D107" s="176" t="s">
        <v>163</v>
      </c>
      <c r="E107" s="177" t="s">
        <v>1088</v>
      </c>
      <c r="F107" s="178" t="s">
        <v>1089</v>
      </c>
      <c r="G107" s="179" t="s">
        <v>1090</v>
      </c>
      <c r="H107" s="180">
        <v>1</v>
      </c>
      <c r="I107" s="181"/>
      <c r="J107" s="182">
        <f>ROUND(I107*H107,2)</f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>O107*H107</f>
        <v>0</v>
      </c>
      <c r="Q107" s="185">
        <v>1.4970000000000001E-2</v>
      </c>
      <c r="R107" s="185">
        <f>Q107*H107</f>
        <v>1.4970000000000001E-2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277</v>
      </c>
      <c r="AT107" s="187" t="s">
        <v>163</v>
      </c>
      <c r="AU107" s="187" t="s">
        <v>92</v>
      </c>
      <c r="AY107" s="19" t="s">
        <v>160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90</v>
      </c>
      <c r="BK107" s="188">
        <f>ROUND(I107*H107,2)</f>
        <v>0</v>
      </c>
      <c r="BL107" s="19" t="s">
        <v>277</v>
      </c>
      <c r="BM107" s="187" t="s">
        <v>1091</v>
      </c>
    </row>
    <row r="108" spans="1:65" s="2" customFormat="1" ht="24.2" customHeight="1">
      <c r="A108" s="37"/>
      <c r="B108" s="38"/>
      <c r="C108" s="176" t="s">
        <v>304</v>
      </c>
      <c r="D108" s="176" t="s">
        <v>163</v>
      </c>
      <c r="E108" s="177" t="s">
        <v>1092</v>
      </c>
      <c r="F108" s="178" t="s">
        <v>1093</v>
      </c>
      <c r="G108" s="179" t="s">
        <v>1090</v>
      </c>
      <c r="H108" s="180">
        <v>2</v>
      </c>
      <c r="I108" s="181"/>
      <c r="J108" s="182">
        <f>ROUND(I108*H108,2)</f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>O108*H108</f>
        <v>0</v>
      </c>
      <c r="Q108" s="185">
        <v>2.4000000000000001E-4</v>
      </c>
      <c r="R108" s="185">
        <f>Q108*H108</f>
        <v>4.8000000000000001E-4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277</v>
      </c>
      <c r="AT108" s="187" t="s">
        <v>163</v>
      </c>
      <c r="AU108" s="187" t="s">
        <v>92</v>
      </c>
      <c r="AY108" s="19" t="s">
        <v>160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9" t="s">
        <v>90</v>
      </c>
      <c r="BK108" s="188">
        <f>ROUND(I108*H108,2)</f>
        <v>0</v>
      </c>
      <c r="BL108" s="19" t="s">
        <v>277</v>
      </c>
      <c r="BM108" s="187" t="s">
        <v>1094</v>
      </c>
    </row>
    <row r="109" spans="1:65" s="2" customFormat="1" ht="16.5" customHeight="1">
      <c r="A109" s="37"/>
      <c r="B109" s="38"/>
      <c r="C109" s="176" t="s">
        <v>310</v>
      </c>
      <c r="D109" s="176" t="s">
        <v>163</v>
      </c>
      <c r="E109" s="177" t="s">
        <v>1095</v>
      </c>
      <c r="F109" s="178" t="s">
        <v>1096</v>
      </c>
      <c r="G109" s="179" t="s">
        <v>1090</v>
      </c>
      <c r="H109" s="180">
        <v>1</v>
      </c>
      <c r="I109" s="181"/>
      <c r="J109" s="182">
        <f>ROUND(I109*H109,2)</f>
        <v>0</v>
      </c>
      <c r="K109" s="178" t="s">
        <v>44</v>
      </c>
      <c r="L109" s="42"/>
      <c r="M109" s="183" t="s">
        <v>44</v>
      </c>
      <c r="N109" s="184" t="s">
        <v>53</v>
      </c>
      <c r="O109" s="67"/>
      <c r="P109" s="185">
        <f>O109*H109</f>
        <v>0</v>
      </c>
      <c r="Q109" s="185">
        <v>1.8400000000000001E-3</v>
      </c>
      <c r="R109" s="185">
        <f>Q109*H109</f>
        <v>1.8400000000000001E-3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277</v>
      </c>
      <c r="AT109" s="187" t="s">
        <v>163</v>
      </c>
      <c r="AU109" s="187" t="s">
        <v>92</v>
      </c>
      <c r="AY109" s="19" t="s">
        <v>160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9" t="s">
        <v>90</v>
      </c>
      <c r="BK109" s="188">
        <f>ROUND(I109*H109,2)</f>
        <v>0</v>
      </c>
      <c r="BL109" s="19" t="s">
        <v>277</v>
      </c>
      <c r="BM109" s="187" t="s">
        <v>1097</v>
      </c>
    </row>
    <row r="110" spans="1:65" s="2" customFormat="1" ht="24.2" customHeight="1">
      <c r="A110" s="37"/>
      <c r="B110" s="38"/>
      <c r="C110" s="176" t="s">
        <v>7</v>
      </c>
      <c r="D110" s="176" t="s">
        <v>163</v>
      </c>
      <c r="E110" s="177" t="s">
        <v>1098</v>
      </c>
      <c r="F110" s="178" t="s">
        <v>1099</v>
      </c>
      <c r="G110" s="179" t="s">
        <v>181</v>
      </c>
      <c r="H110" s="180">
        <v>1.7000000000000001E-2</v>
      </c>
      <c r="I110" s="181"/>
      <c r="J110" s="182">
        <f>ROUND(I110*H110,2)</f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277</v>
      </c>
      <c r="AT110" s="187" t="s">
        <v>163</v>
      </c>
      <c r="AU110" s="187" t="s">
        <v>92</v>
      </c>
      <c r="AY110" s="19" t="s">
        <v>160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9" t="s">
        <v>90</v>
      </c>
      <c r="BK110" s="188">
        <f>ROUND(I110*H110,2)</f>
        <v>0</v>
      </c>
      <c r="BL110" s="19" t="s">
        <v>277</v>
      </c>
      <c r="BM110" s="187" t="s">
        <v>1100</v>
      </c>
    </row>
    <row r="111" spans="1:65" s="12" customFormat="1" ht="22.9" customHeight="1">
      <c r="B111" s="160"/>
      <c r="C111" s="161"/>
      <c r="D111" s="162" t="s">
        <v>81</v>
      </c>
      <c r="E111" s="174" t="s">
        <v>1101</v>
      </c>
      <c r="F111" s="174" t="s">
        <v>1102</v>
      </c>
      <c r="G111" s="161"/>
      <c r="H111" s="161"/>
      <c r="I111" s="164"/>
      <c r="J111" s="175">
        <f>BK111</f>
        <v>0</v>
      </c>
      <c r="K111" s="161"/>
      <c r="L111" s="166"/>
      <c r="M111" s="167"/>
      <c r="N111" s="168"/>
      <c r="O111" s="168"/>
      <c r="P111" s="169">
        <f>P112</f>
        <v>0</v>
      </c>
      <c r="Q111" s="168"/>
      <c r="R111" s="169">
        <f>R112</f>
        <v>2.0000000000000002E-5</v>
      </c>
      <c r="S111" s="168"/>
      <c r="T111" s="170">
        <f>T112</f>
        <v>0</v>
      </c>
      <c r="AR111" s="171" t="s">
        <v>92</v>
      </c>
      <c r="AT111" s="172" t="s">
        <v>81</v>
      </c>
      <c r="AU111" s="172" t="s">
        <v>90</v>
      </c>
      <c r="AY111" s="171" t="s">
        <v>160</v>
      </c>
      <c r="BK111" s="173">
        <f>BK112</f>
        <v>0</v>
      </c>
    </row>
    <row r="112" spans="1:65" s="2" customFormat="1" ht="33" customHeight="1">
      <c r="A112" s="37"/>
      <c r="B112" s="38"/>
      <c r="C112" s="176" t="s">
        <v>322</v>
      </c>
      <c r="D112" s="176" t="s">
        <v>163</v>
      </c>
      <c r="E112" s="177" t="s">
        <v>1103</v>
      </c>
      <c r="F112" s="178" t="s">
        <v>1104</v>
      </c>
      <c r="G112" s="179" t="s">
        <v>190</v>
      </c>
      <c r="H112" s="180">
        <v>1</v>
      </c>
      <c r="I112" s="181"/>
      <c r="J112" s="182">
        <f>ROUND(I112*H112,2)</f>
        <v>0</v>
      </c>
      <c r="K112" s="178" t="s">
        <v>44</v>
      </c>
      <c r="L112" s="42"/>
      <c r="M112" s="183" t="s">
        <v>44</v>
      </c>
      <c r="N112" s="184" t="s">
        <v>53</v>
      </c>
      <c r="O112" s="67"/>
      <c r="P112" s="185">
        <f>O112*H112</f>
        <v>0</v>
      </c>
      <c r="Q112" s="185">
        <v>2.0000000000000002E-5</v>
      </c>
      <c r="R112" s="185">
        <f>Q112*H112</f>
        <v>2.0000000000000002E-5</v>
      </c>
      <c r="S112" s="185">
        <v>0</v>
      </c>
      <c r="T112" s="186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277</v>
      </c>
      <c r="AT112" s="187" t="s">
        <v>163</v>
      </c>
      <c r="AU112" s="187" t="s">
        <v>92</v>
      </c>
      <c r="AY112" s="19" t="s">
        <v>160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9" t="s">
        <v>90</v>
      </c>
      <c r="BK112" s="188">
        <f>ROUND(I112*H112,2)</f>
        <v>0</v>
      </c>
      <c r="BL112" s="19" t="s">
        <v>277</v>
      </c>
      <c r="BM112" s="187" t="s">
        <v>1105</v>
      </c>
    </row>
    <row r="113" spans="1:65" s="12" customFormat="1" ht="25.9" customHeight="1">
      <c r="B113" s="160"/>
      <c r="C113" s="161"/>
      <c r="D113" s="162" t="s">
        <v>81</v>
      </c>
      <c r="E113" s="163" t="s">
        <v>989</v>
      </c>
      <c r="F113" s="163" t="s">
        <v>990</v>
      </c>
      <c r="G113" s="161"/>
      <c r="H113" s="161"/>
      <c r="I113" s="164"/>
      <c r="J113" s="165">
        <f>BK113</f>
        <v>0</v>
      </c>
      <c r="K113" s="161"/>
      <c r="L113" s="166"/>
      <c r="M113" s="167"/>
      <c r="N113" s="168"/>
      <c r="O113" s="168"/>
      <c r="P113" s="169">
        <f>SUM(P114:P119)</f>
        <v>0</v>
      </c>
      <c r="Q113" s="168"/>
      <c r="R113" s="169">
        <f>SUM(R114:R119)</f>
        <v>0</v>
      </c>
      <c r="S113" s="168"/>
      <c r="T113" s="170">
        <f>SUM(T114:T119)</f>
        <v>0</v>
      </c>
      <c r="AR113" s="171" t="s">
        <v>168</v>
      </c>
      <c r="AT113" s="172" t="s">
        <v>81</v>
      </c>
      <c r="AU113" s="172" t="s">
        <v>82</v>
      </c>
      <c r="AY113" s="171" t="s">
        <v>160</v>
      </c>
      <c r="BK113" s="173">
        <f>SUM(BK114:BK119)</f>
        <v>0</v>
      </c>
    </row>
    <row r="114" spans="1:65" s="2" customFormat="1" ht="16.5" customHeight="1">
      <c r="A114" s="37"/>
      <c r="B114" s="38"/>
      <c r="C114" s="176" t="s">
        <v>327</v>
      </c>
      <c r="D114" s="176" t="s">
        <v>163</v>
      </c>
      <c r="E114" s="177" t="s">
        <v>1007</v>
      </c>
      <c r="F114" s="178" t="s">
        <v>1008</v>
      </c>
      <c r="G114" s="179" t="s">
        <v>801</v>
      </c>
      <c r="H114" s="180">
        <v>1</v>
      </c>
      <c r="I114" s="181"/>
      <c r="J114" s="182">
        <f t="shared" ref="J114:J119" si="20">ROUND(I114*H114,2)</f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 t="shared" ref="P114:P119" si="21">O114*H114</f>
        <v>0</v>
      </c>
      <c r="Q114" s="185">
        <v>0</v>
      </c>
      <c r="R114" s="185">
        <f t="shared" ref="R114:R119" si="22">Q114*H114</f>
        <v>0</v>
      </c>
      <c r="S114" s="185">
        <v>0</v>
      </c>
      <c r="T114" s="186">
        <f t="shared" ref="T114:T119" si="23"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994</v>
      </c>
      <c r="AT114" s="187" t="s">
        <v>163</v>
      </c>
      <c r="AU114" s="187" t="s">
        <v>90</v>
      </c>
      <c r="AY114" s="19" t="s">
        <v>160</v>
      </c>
      <c r="BE114" s="188">
        <f t="shared" ref="BE114:BE119" si="24">IF(N114="základní",J114,0)</f>
        <v>0</v>
      </c>
      <c r="BF114" s="188">
        <f t="shared" ref="BF114:BF119" si="25">IF(N114="snížená",J114,0)</f>
        <v>0</v>
      </c>
      <c r="BG114" s="188">
        <f t="shared" ref="BG114:BG119" si="26">IF(N114="zákl. přenesená",J114,0)</f>
        <v>0</v>
      </c>
      <c r="BH114" s="188">
        <f t="shared" ref="BH114:BH119" si="27">IF(N114="sníž. přenesená",J114,0)</f>
        <v>0</v>
      </c>
      <c r="BI114" s="188">
        <f t="shared" ref="BI114:BI119" si="28">IF(N114="nulová",J114,0)</f>
        <v>0</v>
      </c>
      <c r="BJ114" s="19" t="s">
        <v>90</v>
      </c>
      <c r="BK114" s="188">
        <f t="shared" ref="BK114:BK119" si="29">ROUND(I114*H114,2)</f>
        <v>0</v>
      </c>
      <c r="BL114" s="19" t="s">
        <v>994</v>
      </c>
      <c r="BM114" s="187" t="s">
        <v>1106</v>
      </c>
    </row>
    <row r="115" spans="1:65" s="2" customFormat="1" ht="55.5" customHeight="1">
      <c r="A115" s="37"/>
      <c r="B115" s="38"/>
      <c r="C115" s="176" t="s">
        <v>332</v>
      </c>
      <c r="D115" s="176" t="s">
        <v>163</v>
      </c>
      <c r="E115" s="177" t="s">
        <v>1011</v>
      </c>
      <c r="F115" s="178" t="s">
        <v>1012</v>
      </c>
      <c r="G115" s="179" t="s">
        <v>801</v>
      </c>
      <c r="H115" s="180">
        <v>1</v>
      </c>
      <c r="I115" s="181"/>
      <c r="J115" s="182">
        <f t="shared" si="20"/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 t="shared" si="21"/>
        <v>0</v>
      </c>
      <c r="Q115" s="185">
        <v>0</v>
      </c>
      <c r="R115" s="185">
        <f t="shared" si="22"/>
        <v>0</v>
      </c>
      <c r="S115" s="185">
        <v>0</v>
      </c>
      <c r="T115" s="186">
        <f t="shared" si="2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994</v>
      </c>
      <c r="AT115" s="187" t="s">
        <v>163</v>
      </c>
      <c r="AU115" s="187" t="s">
        <v>90</v>
      </c>
      <c r="AY115" s="19" t="s">
        <v>160</v>
      </c>
      <c r="BE115" s="188">
        <f t="shared" si="24"/>
        <v>0</v>
      </c>
      <c r="BF115" s="188">
        <f t="shared" si="25"/>
        <v>0</v>
      </c>
      <c r="BG115" s="188">
        <f t="shared" si="26"/>
        <v>0</v>
      </c>
      <c r="BH115" s="188">
        <f t="shared" si="27"/>
        <v>0</v>
      </c>
      <c r="BI115" s="188">
        <f t="shared" si="28"/>
        <v>0</v>
      </c>
      <c r="BJ115" s="19" t="s">
        <v>90</v>
      </c>
      <c r="BK115" s="188">
        <f t="shared" si="29"/>
        <v>0</v>
      </c>
      <c r="BL115" s="19" t="s">
        <v>994</v>
      </c>
      <c r="BM115" s="187" t="s">
        <v>1107</v>
      </c>
    </row>
    <row r="116" spans="1:65" s="2" customFormat="1" ht="44.25" customHeight="1">
      <c r="A116" s="37"/>
      <c r="B116" s="38"/>
      <c r="C116" s="176" t="s">
        <v>337</v>
      </c>
      <c r="D116" s="176" t="s">
        <v>163</v>
      </c>
      <c r="E116" s="177" t="s">
        <v>1015</v>
      </c>
      <c r="F116" s="178" t="s">
        <v>1016</v>
      </c>
      <c r="G116" s="179" t="s">
        <v>801</v>
      </c>
      <c r="H116" s="180">
        <v>1</v>
      </c>
      <c r="I116" s="181"/>
      <c r="J116" s="182">
        <f t="shared" si="20"/>
        <v>0</v>
      </c>
      <c r="K116" s="178" t="s">
        <v>44</v>
      </c>
      <c r="L116" s="42"/>
      <c r="M116" s="183" t="s">
        <v>44</v>
      </c>
      <c r="N116" s="184" t="s">
        <v>53</v>
      </c>
      <c r="O116" s="67"/>
      <c r="P116" s="185">
        <f t="shared" si="21"/>
        <v>0</v>
      </c>
      <c r="Q116" s="185">
        <v>0</v>
      </c>
      <c r="R116" s="185">
        <f t="shared" si="22"/>
        <v>0</v>
      </c>
      <c r="S116" s="185">
        <v>0</v>
      </c>
      <c r="T116" s="186">
        <f t="shared" si="2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994</v>
      </c>
      <c r="AT116" s="187" t="s">
        <v>163</v>
      </c>
      <c r="AU116" s="187" t="s">
        <v>90</v>
      </c>
      <c r="AY116" s="19" t="s">
        <v>160</v>
      </c>
      <c r="BE116" s="188">
        <f t="shared" si="24"/>
        <v>0</v>
      </c>
      <c r="BF116" s="188">
        <f t="shared" si="25"/>
        <v>0</v>
      </c>
      <c r="BG116" s="188">
        <f t="shared" si="26"/>
        <v>0</v>
      </c>
      <c r="BH116" s="188">
        <f t="shared" si="27"/>
        <v>0</v>
      </c>
      <c r="BI116" s="188">
        <f t="shared" si="28"/>
        <v>0</v>
      </c>
      <c r="BJ116" s="19" t="s">
        <v>90</v>
      </c>
      <c r="BK116" s="188">
        <f t="shared" si="29"/>
        <v>0</v>
      </c>
      <c r="BL116" s="19" t="s">
        <v>994</v>
      </c>
      <c r="BM116" s="187" t="s">
        <v>1108</v>
      </c>
    </row>
    <row r="117" spans="1:65" s="2" customFormat="1" ht="16.5" customHeight="1">
      <c r="A117" s="37"/>
      <c r="B117" s="38"/>
      <c r="C117" s="176" t="s">
        <v>342</v>
      </c>
      <c r="D117" s="176" t="s">
        <v>163</v>
      </c>
      <c r="E117" s="177" t="s">
        <v>1109</v>
      </c>
      <c r="F117" s="178" t="s">
        <v>1110</v>
      </c>
      <c r="G117" s="179" t="s">
        <v>801</v>
      </c>
      <c r="H117" s="180">
        <v>1</v>
      </c>
      <c r="I117" s="181"/>
      <c r="J117" s="182">
        <f t="shared" si="20"/>
        <v>0</v>
      </c>
      <c r="K117" s="178" t="s">
        <v>44</v>
      </c>
      <c r="L117" s="42"/>
      <c r="M117" s="183" t="s">
        <v>44</v>
      </c>
      <c r="N117" s="184" t="s">
        <v>53</v>
      </c>
      <c r="O117" s="67"/>
      <c r="P117" s="185">
        <f t="shared" si="21"/>
        <v>0</v>
      </c>
      <c r="Q117" s="185">
        <v>0</v>
      </c>
      <c r="R117" s="185">
        <f t="shared" si="22"/>
        <v>0</v>
      </c>
      <c r="S117" s="185">
        <v>0</v>
      </c>
      <c r="T117" s="186">
        <f t="shared" si="2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994</v>
      </c>
      <c r="AT117" s="187" t="s">
        <v>163</v>
      </c>
      <c r="AU117" s="187" t="s">
        <v>90</v>
      </c>
      <c r="AY117" s="19" t="s">
        <v>160</v>
      </c>
      <c r="BE117" s="188">
        <f t="shared" si="24"/>
        <v>0</v>
      </c>
      <c r="BF117" s="188">
        <f t="shared" si="25"/>
        <v>0</v>
      </c>
      <c r="BG117" s="188">
        <f t="shared" si="26"/>
        <v>0</v>
      </c>
      <c r="BH117" s="188">
        <f t="shared" si="27"/>
        <v>0</v>
      </c>
      <c r="BI117" s="188">
        <f t="shared" si="28"/>
        <v>0</v>
      </c>
      <c r="BJ117" s="19" t="s">
        <v>90</v>
      </c>
      <c r="BK117" s="188">
        <f t="shared" si="29"/>
        <v>0</v>
      </c>
      <c r="BL117" s="19" t="s">
        <v>994</v>
      </c>
      <c r="BM117" s="187" t="s">
        <v>1111</v>
      </c>
    </row>
    <row r="118" spans="1:65" s="2" customFormat="1" ht="33" customHeight="1">
      <c r="A118" s="37"/>
      <c r="B118" s="38"/>
      <c r="C118" s="176" t="s">
        <v>347</v>
      </c>
      <c r="D118" s="176" t="s">
        <v>163</v>
      </c>
      <c r="E118" s="177" t="s">
        <v>1112</v>
      </c>
      <c r="F118" s="178" t="s">
        <v>1113</v>
      </c>
      <c r="G118" s="179" t="s">
        <v>546</v>
      </c>
      <c r="H118" s="180">
        <v>1</v>
      </c>
      <c r="I118" s="181"/>
      <c r="J118" s="182">
        <f t="shared" si="20"/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 t="shared" si="21"/>
        <v>0</v>
      </c>
      <c r="Q118" s="185">
        <v>0</v>
      </c>
      <c r="R118" s="185">
        <f t="shared" si="22"/>
        <v>0</v>
      </c>
      <c r="S118" s="185">
        <v>0</v>
      </c>
      <c r="T118" s="186">
        <f t="shared" si="2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994</v>
      </c>
      <c r="AT118" s="187" t="s">
        <v>163</v>
      </c>
      <c r="AU118" s="187" t="s">
        <v>90</v>
      </c>
      <c r="AY118" s="19" t="s">
        <v>160</v>
      </c>
      <c r="BE118" s="188">
        <f t="shared" si="24"/>
        <v>0</v>
      </c>
      <c r="BF118" s="188">
        <f t="shared" si="25"/>
        <v>0</v>
      </c>
      <c r="BG118" s="188">
        <f t="shared" si="26"/>
        <v>0</v>
      </c>
      <c r="BH118" s="188">
        <f t="shared" si="27"/>
        <v>0</v>
      </c>
      <c r="BI118" s="188">
        <f t="shared" si="28"/>
        <v>0</v>
      </c>
      <c r="BJ118" s="19" t="s">
        <v>90</v>
      </c>
      <c r="BK118" s="188">
        <f t="shared" si="29"/>
        <v>0</v>
      </c>
      <c r="BL118" s="19" t="s">
        <v>994</v>
      </c>
      <c r="BM118" s="187" t="s">
        <v>1114</v>
      </c>
    </row>
    <row r="119" spans="1:65" s="2" customFormat="1" ht="24.2" customHeight="1">
      <c r="A119" s="37"/>
      <c r="B119" s="38"/>
      <c r="C119" s="176" t="s">
        <v>352</v>
      </c>
      <c r="D119" s="176" t="s">
        <v>163</v>
      </c>
      <c r="E119" s="177" t="s">
        <v>1019</v>
      </c>
      <c r="F119" s="178" t="s">
        <v>1020</v>
      </c>
      <c r="G119" s="179" t="s">
        <v>546</v>
      </c>
      <c r="H119" s="180">
        <v>1</v>
      </c>
      <c r="I119" s="181"/>
      <c r="J119" s="182">
        <f t="shared" si="20"/>
        <v>0</v>
      </c>
      <c r="K119" s="178" t="s">
        <v>44</v>
      </c>
      <c r="L119" s="42"/>
      <c r="M119" s="249" t="s">
        <v>44</v>
      </c>
      <c r="N119" s="250" t="s">
        <v>53</v>
      </c>
      <c r="O119" s="251"/>
      <c r="P119" s="252">
        <f t="shared" si="21"/>
        <v>0</v>
      </c>
      <c r="Q119" s="252">
        <v>0</v>
      </c>
      <c r="R119" s="252">
        <f t="shared" si="22"/>
        <v>0</v>
      </c>
      <c r="S119" s="252">
        <v>0</v>
      </c>
      <c r="T119" s="253">
        <f t="shared" si="2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994</v>
      </c>
      <c r="AT119" s="187" t="s">
        <v>163</v>
      </c>
      <c r="AU119" s="187" t="s">
        <v>90</v>
      </c>
      <c r="AY119" s="19" t="s">
        <v>160</v>
      </c>
      <c r="BE119" s="188">
        <f t="shared" si="24"/>
        <v>0</v>
      </c>
      <c r="BF119" s="188">
        <f t="shared" si="25"/>
        <v>0</v>
      </c>
      <c r="BG119" s="188">
        <f t="shared" si="26"/>
        <v>0</v>
      </c>
      <c r="BH119" s="188">
        <f t="shared" si="27"/>
        <v>0</v>
      </c>
      <c r="BI119" s="188">
        <f t="shared" si="28"/>
        <v>0</v>
      </c>
      <c r="BJ119" s="19" t="s">
        <v>90</v>
      </c>
      <c r="BK119" s="188">
        <f t="shared" si="29"/>
        <v>0</v>
      </c>
      <c r="BL119" s="19" t="s">
        <v>994</v>
      </c>
      <c r="BM119" s="187" t="s">
        <v>1115</v>
      </c>
    </row>
    <row r="120" spans="1:65" s="2" customFormat="1" ht="6.95" customHeight="1">
      <c r="A120" s="37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2"/>
      <c r="M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</sheetData>
  <sheetProtection algorithmName="SHA-512" hashValue="7D7Uoaw7yQdT6qePQKQUhq4X2NF4DW6w5CL7K9D3QJJzR3NS7zRZsV64naSFhkZhqcUm0JTX23BEvzdSCXa6Mw==" saltValue="PSd8RzgtsHmV1K4xAl71Lw2HSa2eBin6HKXmdR3Mkw8rUKNviISEpqs3/ejGNw5omWHD8uku8d1ToPaq7wE3xQ==" spinCount="100000" sheet="1" objects="1" scenarios="1" formatColumns="0" formatRows="0" autoFilter="0"/>
  <autoFilter ref="C84:K119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0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1116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4" t="s">
        <v>44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ROUND((SUM(BE83:BE139)),  2)</f>
        <v>0</v>
      </c>
      <c r="G33" s="37"/>
      <c r="H33" s="37"/>
      <c r="I33" s="121">
        <v>0.21</v>
      </c>
      <c r="J33" s="120">
        <f>ROUND(((SUM(BE83:BE139))*I33),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ROUND((SUM(BF83:BF139)),  2)</f>
        <v>0</v>
      </c>
      <c r="G34" s="37"/>
      <c r="H34" s="37"/>
      <c r="I34" s="121">
        <v>0.15</v>
      </c>
      <c r="J34" s="120">
        <f>ROUND(((SUM(BF83:BF139))*I34),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ROUND((SUM(BG83:BG139)),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ROUND((SUM(BH83:BH139)),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ROUND((SUM(BI83:BI139)),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D1.04.200 - VZT - Vzduchotechnika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1117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9" customFormat="1" ht="24.95" customHeight="1">
      <c r="B61" s="137"/>
      <c r="C61" s="138"/>
      <c r="D61" s="139" t="s">
        <v>1118</v>
      </c>
      <c r="E61" s="140"/>
      <c r="F61" s="140"/>
      <c r="G61" s="140"/>
      <c r="H61" s="140"/>
      <c r="I61" s="140"/>
      <c r="J61" s="141">
        <f>J103</f>
        <v>0</v>
      </c>
      <c r="K61" s="138"/>
      <c r="L61" s="142"/>
    </row>
    <row r="62" spans="1:47" s="9" customFormat="1" ht="24.95" customHeight="1">
      <c r="B62" s="137"/>
      <c r="C62" s="138"/>
      <c r="D62" s="139" t="s">
        <v>1119</v>
      </c>
      <c r="E62" s="140"/>
      <c r="F62" s="140"/>
      <c r="G62" s="140"/>
      <c r="H62" s="140"/>
      <c r="I62" s="140"/>
      <c r="J62" s="141">
        <f>J116</f>
        <v>0</v>
      </c>
      <c r="K62" s="138"/>
      <c r="L62" s="142"/>
    </row>
    <row r="63" spans="1:47" s="9" customFormat="1" ht="24.95" customHeight="1">
      <c r="B63" s="137"/>
      <c r="C63" s="138"/>
      <c r="D63" s="139" t="s">
        <v>144</v>
      </c>
      <c r="E63" s="140"/>
      <c r="F63" s="140"/>
      <c r="G63" s="140"/>
      <c r="H63" s="140"/>
      <c r="I63" s="140"/>
      <c r="J63" s="141">
        <f>J131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5" t="s">
        <v>145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5" t="str">
        <f>E7</f>
        <v>Stavební úpravy CT</v>
      </c>
      <c r="F73" s="386"/>
      <c r="G73" s="386"/>
      <c r="H73" s="386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115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38" t="str">
        <f>E9</f>
        <v>D1.04.200 - VZT - Vzduchotechnika</v>
      </c>
      <c r="F75" s="387"/>
      <c r="G75" s="387"/>
      <c r="H75" s="387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22</v>
      </c>
      <c r="D77" s="39"/>
      <c r="E77" s="39"/>
      <c r="F77" s="29" t="str">
        <f>F12</f>
        <v>Česká Lípa</v>
      </c>
      <c r="G77" s="39"/>
      <c r="H77" s="39"/>
      <c r="I77" s="31" t="s">
        <v>24</v>
      </c>
      <c r="J77" s="62" t="str">
        <f>IF(J12="","",J12)</f>
        <v>4. 5. 2023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1" t="s">
        <v>30</v>
      </c>
      <c r="D79" s="39"/>
      <c r="E79" s="39"/>
      <c r="F79" s="29" t="str">
        <f>E15</f>
        <v>Nemocnice s poliklinikou Česká Lípa,a.s.</v>
      </c>
      <c r="G79" s="39"/>
      <c r="H79" s="39"/>
      <c r="I79" s="31" t="s">
        <v>38</v>
      </c>
      <c r="J79" s="35" t="str">
        <f>E21</f>
        <v>STORING spol.s r.o., Liberec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1" t="s">
        <v>36</v>
      </c>
      <c r="D80" s="39"/>
      <c r="E80" s="39"/>
      <c r="F80" s="29" t="str">
        <f>IF(E18="","",E18)</f>
        <v>Vyplň údaj</v>
      </c>
      <c r="G80" s="39"/>
      <c r="H80" s="39"/>
      <c r="I80" s="31" t="s">
        <v>43</v>
      </c>
      <c r="J80" s="35" t="str">
        <f>E24</f>
        <v>Zuzana Morávková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146</v>
      </c>
      <c r="D82" s="152" t="s">
        <v>67</v>
      </c>
      <c r="E82" s="152" t="s">
        <v>63</v>
      </c>
      <c r="F82" s="152" t="s">
        <v>64</v>
      </c>
      <c r="G82" s="152" t="s">
        <v>147</v>
      </c>
      <c r="H82" s="152" t="s">
        <v>148</v>
      </c>
      <c r="I82" s="152" t="s">
        <v>149</v>
      </c>
      <c r="J82" s="152" t="s">
        <v>119</v>
      </c>
      <c r="K82" s="153" t="s">
        <v>150</v>
      </c>
      <c r="L82" s="154"/>
      <c r="M82" s="71" t="s">
        <v>44</v>
      </c>
      <c r="N82" s="72" t="s">
        <v>52</v>
      </c>
      <c r="O82" s="72" t="s">
        <v>151</v>
      </c>
      <c r="P82" s="72" t="s">
        <v>152</v>
      </c>
      <c r="Q82" s="72" t="s">
        <v>153</v>
      </c>
      <c r="R82" s="72" t="s">
        <v>154</v>
      </c>
      <c r="S82" s="72" t="s">
        <v>155</v>
      </c>
      <c r="T82" s="73" t="s">
        <v>156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157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P84+P103+P116+P131</f>
        <v>0</v>
      </c>
      <c r="Q83" s="75"/>
      <c r="R83" s="157">
        <f>R84+R103+R116+R131</f>
        <v>0</v>
      </c>
      <c r="S83" s="75"/>
      <c r="T83" s="158">
        <f>T84+T103+T116+T131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9" t="s">
        <v>81</v>
      </c>
      <c r="AU83" s="19" t="s">
        <v>120</v>
      </c>
      <c r="BK83" s="159">
        <f>BK84+BK103+BK116+BK131</f>
        <v>0</v>
      </c>
    </row>
    <row r="84" spans="1:65" s="12" customFormat="1" ht="25.9" customHeight="1">
      <c r="B84" s="160"/>
      <c r="C84" s="161"/>
      <c r="D84" s="162" t="s">
        <v>81</v>
      </c>
      <c r="E84" s="163" t="s">
        <v>1120</v>
      </c>
      <c r="F84" s="163" t="s">
        <v>1121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SUM(P85:P102)</f>
        <v>0</v>
      </c>
      <c r="Q84" s="168"/>
      <c r="R84" s="169">
        <f>SUM(R85:R102)</f>
        <v>0</v>
      </c>
      <c r="S84" s="168"/>
      <c r="T84" s="170">
        <f>SUM(T85:T102)</f>
        <v>0</v>
      </c>
      <c r="AR84" s="171" t="s">
        <v>90</v>
      </c>
      <c r="AT84" s="172" t="s">
        <v>81</v>
      </c>
      <c r="AU84" s="172" t="s">
        <v>82</v>
      </c>
      <c r="AY84" s="171" t="s">
        <v>160</v>
      </c>
      <c r="BK84" s="173">
        <f>SUM(BK85:BK102)</f>
        <v>0</v>
      </c>
    </row>
    <row r="85" spans="1:65" s="2" customFormat="1" ht="204.95" customHeight="1">
      <c r="A85" s="37"/>
      <c r="B85" s="38"/>
      <c r="C85" s="176" t="s">
        <v>90</v>
      </c>
      <c r="D85" s="176" t="s">
        <v>163</v>
      </c>
      <c r="E85" s="177" t="s">
        <v>1122</v>
      </c>
      <c r="F85" s="178" t="s">
        <v>1123</v>
      </c>
      <c r="G85" s="179" t="s">
        <v>801</v>
      </c>
      <c r="H85" s="180">
        <v>1</v>
      </c>
      <c r="I85" s="181"/>
      <c r="J85" s="182">
        <f t="shared" ref="J85:J102" si="0">ROUND(I85*H85,2)</f>
        <v>0</v>
      </c>
      <c r="K85" s="178" t="s">
        <v>44</v>
      </c>
      <c r="L85" s="42"/>
      <c r="M85" s="183" t="s">
        <v>44</v>
      </c>
      <c r="N85" s="184" t="s">
        <v>53</v>
      </c>
      <c r="O85" s="67"/>
      <c r="P85" s="185">
        <f t="shared" ref="P85:P102" si="1">O85*H85</f>
        <v>0</v>
      </c>
      <c r="Q85" s="185">
        <v>0</v>
      </c>
      <c r="R85" s="185">
        <f t="shared" ref="R85:R102" si="2">Q85*H85</f>
        <v>0</v>
      </c>
      <c r="S85" s="185">
        <v>0</v>
      </c>
      <c r="T85" s="186">
        <f t="shared" ref="T85:T102" si="3"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277</v>
      </c>
      <c r="AT85" s="187" t="s">
        <v>163</v>
      </c>
      <c r="AU85" s="187" t="s">
        <v>90</v>
      </c>
      <c r="AY85" s="19" t="s">
        <v>160</v>
      </c>
      <c r="BE85" s="188">
        <f t="shared" ref="BE85:BE102" si="4">IF(N85="základní",J85,0)</f>
        <v>0</v>
      </c>
      <c r="BF85" s="188">
        <f t="shared" ref="BF85:BF102" si="5">IF(N85="snížená",J85,0)</f>
        <v>0</v>
      </c>
      <c r="BG85" s="188">
        <f t="shared" ref="BG85:BG102" si="6">IF(N85="zákl. přenesená",J85,0)</f>
        <v>0</v>
      </c>
      <c r="BH85" s="188">
        <f t="shared" ref="BH85:BH102" si="7">IF(N85="sníž. přenesená",J85,0)</f>
        <v>0</v>
      </c>
      <c r="BI85" s="188">
        <f t="shared" ref="BI85:BI102" si="8">IF(N85="nulová",J85,0)</f>
        <v>0</v>
      </c>
      <c r="BJ85" s="19" t="s">
        <v>90</v>
      </c>
      <c r="BK85" s="188">
        <f t="shared" ref="BK85:BK102" si="9">ROUND(I85*H85,2)</f>
        <v>0</v>
      </c>
      <c r="BL85" s="19" t="s">
        <v>277</v>
      </c>
      <c r="BM85" s="187" t="s">
        <v>92</v>
      </c>
    </row>
    <row r="86" spans="1:65" s="2" customFormat="1" ht="90" customHeight="1">
      <c r="A86" s="37"/>
      <c r="B86" s="38"/>
      <c r="C86" s="176" t="s">
        <v>92</v>
      </c>
      <c r="D86" s="176" t="s">
        <v>163</v>
      </c>
      <c r="E86" s="177" t="s">
        <v>1124</v>
      </c>
      <c r="F86" s="178" t="s">
        <v>1125</v>
      </c>
      <c r="G86" s="179" t="s">
        <v>801</v>
      </c>
      <c r="H86" s="180">
        <v>1</v>
      </c>
      <c r="I86" s="181"/>
      <c r="J86" s="182">
        <f t="shared" si="0"/>
        <v>0</v>
      </c>
      <c r="K86" s="178" t="s">
        <v>44</v>
      </c>
      <c r="L86" s="42"/>
      <c r="M86" s="183" t="s">
        <v>44</v>
      </c>
      <c r="N86" s="184" t="s">
        <v>53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277</v>
      </c>
      <c r="AT86" s="187" t="s">
        <v>163</v>
      </c>
      <c r="AU86" s="187" t="s">
        <v>90</v>
      </c>
      <c r="AY86" s="19" t="s">
        <v>160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19" t="s">
        <v>90</v>
      </c>
      <c r="BK86" s="188">
        <f t="shared" si="9"/>
        <v>0</v>
      </c>
      <c r="BL86" s="19" t="s">
        <v>277</v>
      </c>
      <c r="BM86" s="187" t="s">
        <v>168</v>
      </c>
    </row>
    <row r="87" spans="1:65" s="2" customFormat="1" ht="49.15" customHeight="1">
      <c r="A87" s="37"/>
      <c r="B87" s="38"/>
      <c r="C87" s="176" t="s">
        <v>161</v>
      </c>
      <c r="D87" s="176" t="s">
        <v>163</v>
      </c>
      <c r="E87" s="177" t="s">
        <v>1126</v>
      </c>
      <c r="F87" s="178" t="s">
        <v>1127</v>
      </c>
      <c r="G87" s="179" t="s">
        <v>801</v>
      </c>
      <c r="H87" s="180">
        <v>3</v>
      </c>
      <c r="I87" s="181"/>
      <c r="J87" s="182">
        <f t="shared" si="0"/>
        <v>0</v>
      </c>
      <c r="K87" s="178" t="s">
        <v>44</v>
      </c>
      <c r="L87" s="42"/>
      <c r="M87" s="183" t="s">
        <v>44</v>
      </c>
      <c r="N87" s="184" t="s">
        <v>53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277</v>
      </c>
      <c r="AT87" s="187" t="s">
        <v>163</v>
      </c>
      <c r="AU87" s="187" t="s">
        <v>90</v>
      </c>
      <c r="AY87" s="19" t="s">
        <v>160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19" t="s">
        <v>90</v>
      </c>
      <c r="BK87" s="188">
        <f t="shared" si="9"/>
        <v>0</v>
      </c>
      <c r="BL87" s="19" t="s">
        <v>277</v>
      </c>
      <c r="BM87" s="187" t="s">
        <v>198</v>
      </c>
    </row>
    <row r="88" spans="1:65" s="2" customFormat="1" ht="24.2" customHeight="1">
      <c r="A88" s="37"/>
      <c r="B88" s="38"/>
      <c r="C88" s="176" t="s">
        <v>168</v>
      </c>
      <c r="D88" s="176" t="s">
        <v>163</v>
      </c>
      <c r="E88" s="177" t="s">
        <v>1128</v>
      </c>
      <c r="F88" s="178" t="s">
        <v>1129</v>
      </c>
      <c r="G88" s="179" t="s">
        <v>801</v>
      </c>
      <c r="H88" s="180">
        <v>1</v>
      </c>
      <c r="I88" s="181"/>
      <c r="J88" s="182">
        <f t="shared" si="0"/>
        <v>0</v>
      </c>
      <c r="K88" s="178" t="s">
        <v>44</v>
      </c>
      <c r="L88" s="42"/>
      <c r="M88" s="183" t="s">
        <v>44</v>
      </c>
      <c r="N88" s="184" t="s">
        <v>53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277</v>
      </c>
      <c r="AT88" s="187" t="s">
        <v>163</v>
      </c>
      <c r="AU88" s="187" t="s">
        <v>90</v>
      </c>
      <c r="AY88" s="19" t="s">
        <v>160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19" t="s">
        <v>90</v>
      </c>
      <c r="BK88" s="188">
        <f t="shared" si="9"/>
        <v>0</v>
      </c>
      <c r="BL88" s="19" t="s">
        <v>277</v>
      </c>
      <c r="BM88" s="187" t="s">
        <v>210</v>
      </c>
    </row>
    <row r="89" spans="1:65" s="2" customFormat="1" ht="24.2" customHeight="1">
      <c r="A89" s="37"/>
      <c r="B89" s="38"/>
      <c r="C89" s="176" t="s">
        <v>193</v>
      </c>
      <c r="D89" s="176" t="s">
        <v>163</v>
      </c>
      <c r="E89" s="177" t="s">
        <v>1130</v>
      </c>
      <c r="F89" s="178" t="s">
        <v>1131</v>
      </c>
      <c r="G89" s="179" t="s">
        <v>801</v>
      </c>
      <c r="H89" s="180">
        <v>1</v>
      </c>
      <c r="I89" s="181"/>
      <c r="J89" s="182">
        <f t="shared" si="0"/>
        <v>0</v>
      </c>
      <c r="K89" s="178" t="s">
        <v>44</v>
      </c>
      <c r="L89" s="42"/>
      <c r="M89" s="183" t="s">
        <v>44</v>
      </c>
      <c r="N89" s="184" t="s">
        <v>53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277</v>
      </c>
      <c r="AT89" s="187" t="s">
        <v>163</v>
      </c>
      <c r="AU89" s="187" t="s">
        <v>90</v>
      </c>
      <c r="AY89" s="19" t="s">
        <v>160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90</v>
      </c>
      <c r="BK89" s="188">
        <f t="shared" si="9"/>
        <v>0</v>
      </c>
      <c r="BL89" s="19" t="s">
        <v>277</v>
      </c>
      <c r="BM89" s="187" t="s">
        <v>232</v>
      </c>
    </row>
    <row r="90" spans="1:65" s="2" customFormat="1" ht="24.2" customHeight="1">
      <c r="A90" s="37"/>
      <c r="B90" s="38"/>
      <c r="C90" s="176" t="s">
        <v>198</v>
      </c>
      <c r="D90" s="176" t="s">
        <v>163</v>
      </c>
      <c r="E90" s="177" t="s">
        <v>1132</v>
      </c>
      <c r="F90" s="178" t="s">
        <v>1129</v>
      </c>
      <c r="G90" s="179" t="s">
        <v>801</v>
      </c>
      <c r="H90" s="180">
        <v>1</v>
      </c>
      <c r="I90" s="181"/>
      <c r="J90" s="182">
        <f t="shared" si="0"/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277</v>
      </c>
      <c r="AT90" s="187" t="s">
        <v>163</v>
      </c>
      <c r="AU90" s="187" t="s">
        <v>90</v>
      </c>
      <c r="AY90" s="19" t="s">
        <v>160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90</v>
      </c>
      <c r="BK90" s="188">
        <f t="shared" si="9"/>
        <v>0</v>
      </c>
      <c r="BL90" s="19" t="s">
        <v>277</v>
      </c>
      <c r="BM90" s="187" t="s">
        <v>245</v>
      </c>
    </row>
    <row r="91" spans="1:65" s="2" customFormat="1" ht="24.2" customHeight="1">
      <c r="A91" s="37"/>
      <c r="B91" s="38"/>
      <c r="C91" s="176" t="s">
        <v>203</v>
      </c>
      <c r="D91" s="176" t="s">
        <v>163</v>
      </c>
      <c r="E91" s="177" t="s">
        <v>1133</v>
      </c>
      <c r="F91" s="178" t="s">
        <v>1134</v>
      </c>
      <c r="G91" s="179" t="s">
        <v>801</v>
      </c>
      <c r="H91" s="180">
        <v>2</v>
      </c>
      <c r="I91" s="181"/>
      <c r="J91" s="182">
        <f t="shared" si="0"/>
        <v>0</v>
      </c>
      <c r="K91" s="178" t="s">
        <v>44</v>
      </c>
      <c r="L91" s="42"/>
      <c r="M91" s="183" t="s">
        <v>44</v>
      </c>
      <c r="N91" s="184" t="s">
        <v>53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277</v>
      </c>
      <c r="AT91" s="187" t="s">
        <v>163</v>
      </c>
      <c r="AU91" s="187" t="s">
        <v>90</v>
      </c>
      <c r="AY91" s="19" t="s">
        <v>160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90</v>
      </c>
      <c r="BK91" s="188">
        <f t="shared" si="9"/>
        <v>0</v>
      </c>
      <c r="BL91" s="19" t="s">
        <v>277</v>
      </c>
      <c r="BM91" s="187" t="s">
        <v>256</v>
      </c>
    </row>
    <row r="92" spans="1:65" s="2" customFormat="1" ht="24.2" customHeight="1">
      <c r="A92" s="37"/>
      <c r="B92" s="38"/>
      <c r="C92" s="176" t="s">
        <v>210</v>
      </c>
      <c r="D92" s="176" t="s">
        <v>163</v>
      </c>
      <c r="E92" s="177" t="s">
        <v>1135</v>
      </c>
      <c r="F92" s="178" t="s">
        <v>1136</v>
      </c>
      <c r="G92" s="179" t="s">
        <v>801</v>
      </c>
      <c r="H92" s="180">
        <v>1</v>
      </c>
      <c r="I92" s="181"/>
      <c r="J92" s="182">
        <f t="shared" si="0"/>
        <v>0</v>
      </c>
      <c r="K92" s="178" t="s">
        <v>44</v>
      </c>
      <c r="L92" s="42"/>
      <c r="M92" s="183" t="s">
        <v>44</v>
      </c>
      <c r="N92" s="184" t="s">
        <v>53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277</v>
      </c>
      <c r="AT92" s="187" t="s">
        <v>163</v>
      </c>
      <c r="AU92" s="187" t="s">
        <v>90</v>
      </c>
      <c r="AY92" s="19" t="s">
        <v>160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90</v>
      </c>
      <c r="BK92" s="188">
        <f t="shared" si="9"/>
        <v>0</v>
      </c>
      <c r="BL92" s="19" t="s">
        <v>277</v>
      </c>
      <c r="BM92" s="187" t="s">
        <v>277</v>
      </c>
    </row>
    <row r="93" spans="1:65" s="2" customFormat="1" ht="24.2" customHeight="1">
      <c r="A93" s="37"/>
      <c r="B93" s="38"/>
      <c r="C93" s="176" t="s">
        <v>217</v>
      </c>
      <c r="D93" s="176" t="s">
        <v>163</v>
      </c>
      <c r="E93" s="177" t="s">
        <v>1137</v>
      </c>
      <c r="F93" s="178" t="s">
        <v>1138</v>
      </c>
      <c r="G93" s="179" t="s">
        <v>801</v>
      </c>
      <c r="H93" s="180">
        <v>1</v>
      </c>
      <c r="I93" s="181"/>
      <c r="J93" s="182">
        <f t="shared" si="0"/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277</v>
      </c>
      <c r="AT93" s="187" t="s">
        <v>163</v>
      </c>
      <c r="AU93" s="187" t="s">
        <v>90</v>
      </c>
      <c r="AY93" s="19" t="s">
        <v>160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90</v>
      </c>
      <c r="BK93" s="188">
        <f t="shared" si="9"/>
        <v>0</v>
      </c>
      <c r="BL93" s="19" t="s">
        <v>277</v>
      </c>
      <c r="BM93" s="187" t="s">
        <v>296</v>
      </c>
    </row>
    <row r="94" spans="1:65" s="2" customFormat="1" ht="24.2" customHeight="1">
      <c r="A94" s="37"/>
      <c r="B94" s="38"/>
      <c r="C94" s="176" t="s">
        <v>232</v>
      </c>
      <c r="D94" s="176" t="s">
        <v>163</v>
      </c>
      <c r="E94" s="177" t="s">
        <v>1139</v>
      </c>
      <c r="F94" s="178" t="s">
        <v>1140</v>
      </c>
      <c r="G94" s="179" t="s">
        <v>801</v>
      </c>
      <c r="H94" s="180">
        <v>1</v>
      </c>
      <c r="I94" s="181"/>
      <c r="J94" s="182">
        <f t="shared" si="0"/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277</v>
      </c>
      <c r="AT94" s="187" t="s">
        <v>163</v>
      </c>
      <c r="AU94" s="187" t="s">
        <v>90</v>
      </c>
      <c r="AY94" s="19" t="s">
        <v>160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90</v>
      </c>
      <c r="BK94" s="188">
        <f t="shared" si="9"/>
        <v>0</v>
      </c>
      <c r="BL94" s="19" t="s">
        <v>277</v>
      </c>
      <c r="BM94" s="187" t="s">
        <v>310</v>
      </c>
    </row>
    <row r="95" spans="1:65" s="2" customFormat="1" ht="66.75" customHeight="1">
      <c r="A95" s="37"/>
      <c r="B95" s="38"/>
      <c r="C95" s="176" t="s">
        <v>239</v>
      </c>
      <c r="D95" s="176" t="s">
        <v>163</v>
      </c>
      <c r="E95" s="177" t="s">
        <v>1141</v>
      </c>
      <c r="F95" s="178" t="s">
        <v>1142</v>
      </c>
      <c r="G95" s="179" t="s">
        <v>801</v>
      </c>
      <c r="H95" s="180">
        <v>1</v>
      </c>
      <c r="I95" s="181"/>
      <c r="J95" s="182">
        <f t="shared" si="0"/>
        <v>0</v>
      </c>
      <c r="K95" s="178" t="s">
        <v>44</v>
      </c>
      <c r="L95" s="42"/>
      <c r="M95" s="183" t="s">
        <v>44</v>
      </c>
      <c r="N95" s="184" t="s">
        <v>53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277</v>
      </c>
      <c r="AT95" s="187" t="s">
        <v>163</v>
      </c>
      <c r="AU95" s="187" t="s">
        <v>90</v>
      </c>
      <c r="AY95" s="19" t="s">
        <v>160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90</v>
      </c>
      <c r="BK95" s="188">
        <f t="shared" si="9"/>
        <v>0</v>
      </c>
      <c r="BL95" s="19" t="s">
        <v>277</v>
      </c>
      <c r="BM95" s="187" t="s">
        <v>322</v>
      </c>
    </row>
    <row r="96" spans="1:65" s="2" customFormat="1" ht="24.2" customHeight="1">
      <c r="A96" s="37"/>
      <c r="B96" s="38"/>
      <c r="C96" s="176" t="s">
        <v>245</v>
      </c>
      <c r="D96" s="176" t="s">
        <v>163</v>
      </c>
      <c r="E96" s="177" t="s">
        <v>1143</v>
      </c>
      <c r="F96" s="178" t="s">
        <v>1144</v>
      </c>
      <c r="G96" s="179" t="s">
        <v>801</v>
      </c>
      <c r="H96" s="180">
        <v>12</v>
      </c>
      <c r="I96" s="181"/>
      <c r="J96" s="182">
        <f t="shared" si="0"/>
        <v>0</v>
      </c>
      <c r="K96" s="178" t="s">
        <v>44</v>
      </c>
      <c r="L96" s="42"/>
      <c r="M96" s="183" t="s">
        <v>44</v>
      </c>
      <c r="N96" s="184" t="s">
        <v>53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277</v>
      </c>
      <c r="AT96" s="187" t="s">
        <v>163</v>
      </c>
      <c r="AU96" s="187" t="s">
        <v>90</v>
      </c>
      <c r="AY96" s="19" t="s">
        <v>160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90</v>
      </c>
      <c r="BK96" s="188">
        <f t="shared" si="9"/>
        <v>0</v>
      </c>
      <c r="BL96" s="19" t="s">
        <v>277</v>
      </c>
      <c r="BM96" s="187" t="s">
        <v>332</v>
      </c>
    </row>
    <row r="97" spans="1:65" s="2" customFormat="1" ht="16.5" customHeight="1">
      <c r="A97" s="37"/>
      <c r="B97" s="38"/>
      <c r="C97" s="176" t="s">
        <v>250</v>
      </c>
      <c r="D97" s="176" t="s">
        <v>163</v>
      </c>
      <c r="E97" s="177" t="s">
        <v>1145</v>
      </c>
      <c r="F97" s="178" t="s">
        <v>1146</v>
      </c>
      <c r="G97" s="179" t="s">
        <v>546</v>
      </c>
      <c r="H97" s="180">
        <v>1</v>
      </c>
      <c r="I97" s="181"/>
      <c r="J97" s="182">
        <f t="shared" si="0"/>
        <v>0</v>
      </c>
      <c r="K97" s="178" t="s">
        <v>44</v>
      </c>
      <c r="L97" s="42"/>
      <c r="M97" s="183" t="s">
        <v>44</v>
      </c>
      <c r="N97" s="184" t="s">
        <v>53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277</v>
      </c>
      <c r="AT97" s="187" t="s">
        <v>163</v>
      </c>
      <c r="AU97" s="187" t="s">
        <v>90</v>
      </c>
      <c r="AY97" s="19" t="s">
        <v>160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90</v>
      </c>
      <c r="BK97" s="188">
        <f t="shared" si="9"/>
        <v>0</v>
      </c>
      <c r="BL97" s="19" t="s">
        <v>277</v>
      </c>
      <c r="BM97" s="187" t="s">
        <v>342</v>
      </c>
    </row>
    <row r="98" spans="1:65" s="2" customFormat="1" ht="49.15" customHeight="1">
      <c r="A98" s="37"/>
      <c r="B98" s="38"/>
      <c r="C98" s="176" t="s">
        <v>256</v>
      </c>
      <c r="D98" s="176" t="s">
        <v>163</v>
      </c>
      <c r="E98" s="177" t="s">
        <v>1147</v>
      </c>
      <c r="F98" s="178" t="s">
        <v>1148</v>
      </c>
      <c r="G98" s="179" t="s">
        <v>801</v>
      </c>
      <c r="H98" s="180">
        <v>1</v>
      </c>
      <c r="I98" s="181"/>
      <c r="J98" s="182">
        <f t="shared" si="0"/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277</v>
      </c>
      <c r="AT98" s="187" t="s">
        <v>163</v>
      </c>
      <c r="AU98" s="187" t="s">
        <v>90</v>
      </c>
      <c r="AY98" s="19" t="s">
        <v>160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90</v>
      </c>
      <c r="BK98" s="188">
        <f t="shared" si="9"/>
        <v>0</v>
      </c>
      <c r="BL98" s="19" t="s">
        <v>277</v>
      </c>
      <c r="BM98" s="187" t="s">
        <v>352</v>
      </c>
    </row>
    <row r="99" spans="1:65" s="2" customFormat="1" ht="24.2" customHeight="1">
      <c r="A99" s="37"/>
      <c r="B99" s="38"/>
      <c r="C99" s="176" t="s">
        <v>8</v>
      </c>
      <c r="D99" s="176" t="s">
        <v>163</v>
      </c>
      <c r="E99" s="177" t="s">
        <v>1149</v>
      </c>
      <c r="F99" s="178" t="s">
        <v>1150</v>
      </c>
      <c r="G99" s="179" t="s">
        <v>166</v>
      </c>
      <c r="H99" s="180">
        <v>50</v>
      </c>
      <c r="I99" s="181"/>
      <c r="J99" s="182">
        <f t="shared" si="0"/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277</v>
      </c>
      <c r="AT99" s="187" t="s">
        <v>163</v>
      </c>
      <c r="AU99" s="187" t="s">
        <v>90</v>
      </c>
      <c r="AY99" s="19" t="s">
        <v>160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90</v>
      </c>
      <c r="BK99" s="188">
        <f t="shared" si="9"/>
        <v>0</v>
      </c>
      <c r="BL99" s="19" t="s">
        <v>277</v>
      </c>
      <c r="BM99" s="187" t="s">
        <v>364</v>
      </c>
    </row>
    <row r="100" spans="1:65" s="2" customFormat="1" ht="37.9" customHeight="1">
      <c r="A100" s="37"/>
      <c r="B100" s="38"/>
      <c r="C100" s="176" t="s">
        <v>277</v>
      </c>
      <c r="D100" s="176" t="s">
        <v>163</v>
      </c>
      <c r="E100" s="177" t="s">
        <v>1151</v>
      </c>
      <c r="F100" s="178" t="s">
        <v>1152</v>
      </c>
      <c r="G100" s="179" t="s">
        <v>166</v>
      </c>
      <c r="H100" s="180">
        <v>105</v>
      </c>
      <c r="I100" s="181"/>
      <c r="J100" s="182">
        <f t="shared" si="0"/>
        <v>0</v>
      </c>
      <c r="K100" s="178" t="s">
        <v>44</v>
      </c>
      <c r="L100" s="42"/>
      <c r="M100" s="183" t="s">
        <v>44</v>
      </c>
      <c r="N100" s="184" t="s">
        <v>53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277</v>
      </c>
      <c r="AT100" s="187" t="s">
        <v>163</v>
      </c>
      <c r="AU100" s="187" t="s">
        <v>90</v>
      </c>
      <c r="AY100" s="19" t="s">
        <v>160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90</v>
      </c>
      <c r="BK100" s="188">
        <f t="shared" si="9"/>
        <v>0</v>
      </c>
      <c r="BL100" s="19" t="s">
        <v>277</v>
      </c>
      <c r="BM100" s="187" t="s">
        <v>376</v>
      </c>
    </row>
    <row r="101" spans="1:65" s="2" customFormat="1" ht="44.25" customHeight="1">
      <c r="A101" s="37"/>
      <c r="B101" s="38"/>
      <c r="C101" s="176" t="s">
        <v>288</v>
      </c>
      <c r="D101" s="176" t="s">
        <v>163</v>
      </c>
      <c r="E101" s="177" t="s">
        <v>1153</v>
      </c>
      <c r="F101" s="178" t="s">
        <v>1154</v>
      </c>
      <c r="G101" s="179" t="s">
        <v>166</v>
      </c>
      <c r="H101" s="180">
        <v>40</v>
      </c>
      <c r="I101" s="181"/>
      <c r="J101" s="182">
        <f t="shared" si="0"/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277</v>
      </c>
      <c r="AT101" s="187" t="s">
        <v>163</v>
      </c>
      <c r="AU101" s="187" t="s">
        <v>90</v>
      </c>
      <c r="AY101" s="19" t="s">
        <v>160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19" t="s">
        <v>90</v>
      </c>
      <c r="BK101" s="188">
        <f t="shared" si="9"/>
        <v>0</v>
      </c>
      <c r="BL101" s="19" t="s">
        <v>277</v>
      </c>
      <c r="BM101" s="187" t="s">
        <v>388</v>
      </c>
    </row>
    <row r="102" spans="1:65" s="2" customFormat="1" ht="16.5" customHeight="1">
      <c r="A102" s="37"/>
      <c r="B102" s="38"/>
      <c r="C102" s="176" t="s">
        <v>296</v>
      </c>
      <c r="D102" s="176" t="s">
        <v>163</v>
      </c>
      <c r="E102" s="177" t="s">
        <v>1155</v>
      </c>
      <c r="F102" s="178" t="s">
        <v>1156</v>
      </c>
      <c r="G102" s="179" t="s">
        <v>795</v>
      </c>
      <c r="H102" s="180">
        <v>40</v>
      </c>
      <c r="I102" s="181"/>
      <c r="J102" s="182">
        <f t="shared" si="0"/>
        <v>0</v>
      </c>
      <c r="K102" s="178" t="s">
        <v>44</v>
      </c>
      <c r="L102" s="42"/>
      <c r="M102" s="183" t="s">
        <v>44</v>
      </c>
      <c r="N102" s="184" t="s">
        <v>53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277</v>
      </c>
      <c r="AT102" s="187" t="s">
        <v>163</v>
      </c>
      <c r="AU102" s="187" t="s">
        <v>90</v>
      </c>
      <c r="AY102" s="19" t="s">
        <v>160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19" t="s">
        <v>90</v>
      </c>
      <c r="BK102" s="188">
        <f t="shared" si="9"/>
        <v>0</v>
      </c>
      <c r="BL102" s="19" t="s">
        <v>277</v>
      </c>
      <c r="BM102" s="187" t="s">
        <v>399</v>
      </c>
    </row>
    <row r="103" spans="1:65" s="12" customFormat="1" ht="25.9" customHeight="1">
      <c r="B103" s="160"/>
      <c r="C103" s="161"/>
      <c r="D103" s="162" t="s">
        <v>81</v>
      </c>
      <c r="E103" s="163" t="s">
        <v>1157</v>
      </c>
      <c r="F103" s="163" t="s">
        <v>1158</v>
      </c>
      <c r="G103" s="161"/>
      <c r="H103" s="161"/>
      <c r="I103" s="164"/>
      <c r="J103" s="165">
        <f>BK103</f>
        <v>0</v>
      </c>
      <c r="K103" s="161"/>
      <c r="L103" s="166"/>
      <c r="M103" s="167"/>
      <c r="N103" s="168"/>
      <c r="O103" s="168"/>
      <c r="P103" s="169">
        <f>SUM(P104:P115)</f>
        <v>0</v>
      </c>
      <c r="Q103" s="168"/>
      <c r="R103" s="169">
        <f>SUM(R104:R115)</f>
        <v>0</v>
      </c>
      <c r="S103" s="168"/>
      <c r="T103" s="170">
        <f>SUM(T104:T115)</f>
        <v>0</v>
      </c>
      <c r="AR103" s="171" t="s">
        <v>90</v>
      </c>
      <c r="AT103" s="172" t="s">
        <v>81</v>
      </c>
      <c r="AU103" s="172" t="s">
        <v>82</v>
      </c>
      <c r="AY103" s="171" t="s">
        <v>160</v>
      </c>
      <c r="BK103" s="173">
        <f>SUM(BK104:BK115)</f>
        <v>0</v>
      </c>
    </row>
    <row r="104" spans="1:65" s="2" customFormat="1" ht="55.5" customHeight="1">
      <c r="A104" s="37"/>
      <c r="B104" s="38"/>
      <c r="C104" s="176" t="s">
        <v>304</v>
      </c>
      <c r="D104" s="176" t="s">
        <v>163</v>
      </c>
      <c r="E104" s="177" t="s">
        <v>1159</v>
      </c>
      <c r="F104" s="178" t="s">
        <v>1160</v>
      </c>
      <c r="G104" s="179" t="s">
        <v>801</v>
      </c>
      <c r="H104" s="180">
        <v>1</v>
      </c>
      <c r="I104" s="181"/>
      <c r="J104" s="182">
        <f t="shared" ref="J104:J115" si="10">ROUND(I104*H104,2)</f>
        <v>0</v>
      </c>
      <c r="K104" s="178" t="s">
        <v>44</v>
      </c>
      <c r="L104" s="42"/>
      <c r="M104" s="183" t="s">
        <v>44</v>
      </c>
      <c r="N104" s="184" t="s">
        <v>53</v>
      </c>
      <c r="O104" s="67"/>
      <c r="P104" s="185">
        <f t="shared" ref="P104:P115" si="11">O104*H104</f>
        <v>0</v>
      </c>
      <c r="Q104" s="185">
        <v>0</v>
      </c>
      <c r="R104" s="185">
        <f t="shared" ref="R104:R115" si="12">Q104*H104</f>
        <v>0</v>
      </c>
      <c r="S104" s="185">
        <v>0</v>
      </c>
      <c r="T104" s="186">
        <f t="shared" ref="T104:T115" si="13"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277</v>
      </c>
      <c r="AT104" s="187" t="s">
        <v>163</v>
      </c>
      <c r="AU104" s="187" t="s">
        <v>90</v>
      </c>
      <c r="AY104" s="19" t="s">
        <v>160</v>
      </c>
      <c r="BE104" s="188">
        <f t="shared" ref="BE104:BE115" si="14">IF(N104="základní",J104,0)</f>
        <v>0</v>
      </c>
      <c r="BF104" s="188">
        <f t="shared" ref="BF104:BF115" si="15">IF(N104="snížená",J104,0)</f>
        <v>0</v>
      </c>
      <c r="BG104" s="188">
        <f t="shared" ref="BG104:BG115" si="16">IF(N104="zákl. přenesená",J104,0)</f>
        <v>0</v>
      </c>
      <c r="BH104" s="188">
        <f t="shared" ref="BH104:BH115" si="17">IF(N104="sníž. přenesená",J104,0)</f>
        <v>0</v>
      </c>
      <c r="BI104" s="188">
        <f t="shared" ref="BI104:BI115" si="18">IF(N104="nulová",J104,0)</f>
        <v>0</v>
      </c>
      <c r="BJ104" s="19" t="s">
        <v>90</v>
      </c>
      <c r="BK104" s="188">
        <f t="shared" ref="BK104:BK115" si="19">ROUND(I104*H104,2)</f>
        <v>0</v>
      </c>
      <c r="BL104" s="19" t="s">
        <v>277</v>
      </c>
      <c r="BM104" s="187" t="s">
        <v>411</v>
      </c>
    </row>
    <row r="105" spans="1:65" s="2" customFormat="1" ht="24.2" customHeight="1">
      <c r="A105" s="37"/>
      <c r="B105" s="38"/>
      <c r="C105" s="176" t="s">
        <v>310</v>
      </c>
      <c r="D105" s="176" t="s">
        <v>163</v>
      </c>
      <c r="E105" s="177" t="s">
        <v>1161</v>
      </c>
      <c r="F105" s="178" t="s">
        <v>1162</v>
      </c>
      <c r="G105" s="179" t="s">
        <v>801</v>
      </c>
      <c r="H105" s="180">
        <v>1</v>
      </c>
      <c r="I105" s="181"/>
      <c r="J105" s="182">
        <f t="shared" si="10"/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 t="shared" si="11"/>
        <v>0</v>
      </c>
      <c r="Q105" s="185">
        <v>0</v>
      </c>
      <c r="R105" s="185">
        <f t="shared" si="12"/>
        <v>0</v>
      </c>
      <c r="S105" s="185">
        <v>0</v>
      </c>
      <c r="T105" s="186">
        <f t="shared" si="1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277</v>
      </c>
      <c r="AT105" s="187" t="s">
        <v>163</v>
      </c>
      <c r="AU105" s="187" t="s">
        <v>90</v>
      </c>
      <c r="AY105" s="19" t="s">
        <v>160</v>
      </c>
      <c r="BE105" s="188">
        <f t="shared" si="14"/>
        <v>0</v>
      </c>
      <c r="BF105" s="188">
        <f t="shared" si="15"/>
        <v>0</v>
      </c>
      <c r="BG105" s="188">
        <f t="shared" si="16"/>
        <v>0</v>
      </c>
      <c r="BH105" s="188">
        <f t="shared" si="17"/>
        <v>0</v>
      </c>
      <c r="BI105" s="188">
        <f t="shared" si="18"/>
        <v>0</v>
      </c>
      <c r="BJ105" s="19" t="s">
        <v>90</v>
      </c>
      <c r="BK105" s="188">
        <f t="shared" si="19"/>
        <v>0</v>
      </c>
      <c r="BL105" s="19" t="s">
        <v>277</v>
      </c>
      <c r="BM105" s="187" t="s">
        <v>421</v>
      </c>
    </row>
    <row r="106" spans="1:65" s="2" customFormat="1" ht="24.2" customHeight="1">
      <c r="A106" s="37"/>
      <c r="B106" s="38"/>
      <c r="C106" s="176" t="s">
        <v>7</v>
      </c>
      <c r="D106" s="176" t="s">
        <v>163</v>
      </c>
      <c r="E106" s="177" t="s">
        <v>1163</v>
      </c>
      <c r="F106" s="178" t="s">
        <v>1164</v>
      </c>
      <c r="G106" s="179" t="s">
        <v>1165</v>
      </c>
      <c r="H106" s="180">
        <v>18</v>
      </c>
      <c r="I106" s="181"/>
      <c r="J106" s="182">
        <f t="shared" si="10"/>
        <v>0</v>
      </c>
      <c r="K106" s="178" t="s">
        <v>44</v>
      </c>
      <c r="L106" s="42"/>
      <c r="M106" s="183" t="s">
        <v>44</v>
      </c>
      <c r="N106" s="184" t="s">
        <v>53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277</v>
      </c>
      <c r="AT106" s="187" t="s">
        <v>163</v>
      </c>
      <c r="AU106" s="187" t="s">
        <v>90</v>
      </c>
      <c r="AY106" s="19" t="s">
        <v>160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19" t="s">
        <v>90</v>
      </c>
      <c r="BK106" s="188">
        <f t="shared" si="19"/>
        <v>0</v>
      </c>
      <c r="BL106" s="19" t="s">
        <v>277</v>
      </c>
      <c r="BM106" s="187" t="s">
        <v>430</v>
      </c>
    </row>
    <row r="107" spans="1:65" s="2" customFormat="1" ht="16.5" customHeight="1">
      <c r="A107" s="37"/>
      <c r="B107" s="38"/>
      <c r="C107" s="176" t="s">
        <v>322</v>
      </c>
      <c r="D107" s="176" t="s">
        <v>163</v>
      </c>
      <c r="E107" s="177" t="s">
        <v>1166</v>
      </c>
      <c r="F107" s="178" t="s">
        <v>1146</v>
      </c>
      <c r="G107" s="179" t="s">
        <v>546</v>
      </c>
      <c r="H107" s="180">
        <v>1</v>
      </c>
      <c r="I107" s="181"/>
      <c r="J107" s="182">
        <f t="shared" si="10"/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277</v>
      </c>
      <c r="AT107" s="187" t="s">
        <v>163</v>
      </c>
      <c r="AU107" s="187" t="s">
        <v>90</v>
      </c>
      <c r="AY107" s="19" t="s">
        <v>160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19" t="s">
        <v>90</v>
      </c>
      <c r="BK107" s="188">
        <f t="shared" si="19"/>
        <v>0</v>
      </c>
      <c r="BL107" s="19" t="s">
        <v>277</v>
      </c>
      <c r="BM107" s="187" t="s">
        <v>442</v>
      </c>
    </row>
    <row r="108" spans="1:65" s="2" customFormat="1" ht="55.5" customHeight="1">
      <c r="A108" s="37"/>
      <c r="B108" s="38"/>
      <c r="C108" s="176" t="s">
        <v>327</v>
      </c>
      <c r="D108" s="176" t="s">
        <v>163</v>
      </c>
      <c r="E108" s="177" t="s">
        <v>1167</v>
      </c>
      <c r="F108" s="178" t="s">
        <v>1168</v>
      </c>
      <c r="G108" s="179" t="s">
        <v>801</v>
      </c>
      <c r="H108" s="180">
        <v>1</v>
      </c>
      <c r="I108" s="181"/>
      <c r="J108" s="182">
        <f t="shared" si="10"/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277</v>
      </c>
      <c r="AT108" s="187" t="s">
        <v>163</v>
      </c>
      <c r="AU108" s="187" t="s">
        <v>90</v>
      </c>
      <c r="AY108" s="19" t="s">
        <v>160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19" t="s">
        <v>90</v>
      </c>
      <c r="BK108" s="188">
        <f t="shared" si="19"/>
        <v>0</v>
      </c>
      <c r="BL108" s="19" t="s">
        <v>277</v>
      </c>
      <c r="BM108" s="187" t="s">
        <v>456</v>
      </c>
    </row>
    <row r="109" spans="1:65" s="2" customFormat="1" ht="24.2" customHeight="1">
      <c r="A109" s="37"/>
      <c r="B109" s="38"/>
      <c r="C109" s="176" t="s">
        <v>332</v>
      </c>
      <c r="D109" s="176" t="s">
        <v>163</v>
      </c>
      <c r="E109" s="177" t="s">
        <v>1169</v>
      </c>
      <c r="F109" s="178" t="s">
        <v>1170</v>
      </c>
      <c r="G109" s="179" t="s">
        <v>801</v>
      </c>
      <c r="H109" s="180">
        <v>1</v>
      </c>
      <c r="I109" s="181"/>
      <c r="J109" s="182">
        <f t="shared" si="10"/>
        <v>0</v>
      </c>
      <c r="K109" s="178" t="s">
        <v>44</v>
      </c>
      <c r="L109" s="42"/>
      <c r="M109" s="183" t="s">
        <v>44</v>
      </c>
      <c r="N109" s="184" t="s">
        <v>53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277</v>
      </c>
      <c r="AT109" s="187" t="s">
        <v>163</v>
      </c>
      <c r="AU109" s="187" t="s">
        <v>90</v>
      </c>
      <c r="AY109" s="19" t="s">
        <v>160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19" t="s">
        <v>90</v>
      </c>
      <c r="BK109" s="188">
        <f t="shared" si="19"/>
        <v>0</v>
      </c>
      <c r="BL109" s="19" t="s">
        <v>277</v>
      </c>
      <c r="BM109" s="187" t="s">
        <v>471</v>
      </c>
    </row>
    <row r="110" spans="1:65" s="2" customFormat="1" ht="24.2" customHeight="1">
      <c r="A110" s="37"/>
      <c r="B110" s="38"/>
      <c r="C110" s="176" t="s">
        <v>337</v>
      </c>
      <c r="D110" s="176" t="s">
        <v>163</v>
      </c>
      <c r="E110" s="177" t="s">
        <v>1171</v>
      </c>
      <c r="F110" s="178" t="s">
        <v>1172</v>
      </c>
      <c r="G110" s="179" t="s">
        <v>1165</v>
      </c>
      <c r="H110" s="180">
        <v>19</v>
      </c>
      <c r="I110" s="181"/>
      <c r="J110" s="182">
        <f t="shared" si="10"/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277</v>
      </c>
      <c r="AT110" s="187" t="s">
        <v>163</v>
      </c>
      <c r="AU110" s="187" t="s">
        <v>90</v>
      </c>
      <c r="AY110" s="19" t="s">
        <v>160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19" t="s">
        <v>90</v>
      </c>
      <c r="BK110" s="188">
        <f t="shared" si="19"/>
        <v>0</v>
      </c>
      <c r="BL110" s="19" t="s">
        <v>277</v>
      </c>
      <c r="BM110" s="187" t="s">
        <v>482</v>
      </c>
    </row>
    <row r="111" spans="1:65" s="2" customFormat="1" ht="16.5" customHeight="1">
      <c r="A111" s="37"/>
      <c r="B111" s="38"/>
      <c r="C111" s="176" t="s">
        <v>342</v>
      </c>
      <c r="D111" s="176" t="s">
        <v>163</v>
      </c>
      <c r="E111" s="177" t="s">
        <v>1173</v>
      </c>
      <c r="F111" s="178" t="s">
        <v>1146</v>
      </c>
      <c r="G111" s="179" t="s">
        <v>546</v>
      </c>
      <c r="H111" s="180">
        <v>1</v>
      </c>
      <c r="I111" s="181"/>
      <c r="J111" s="182">
        <f t="shared" si="10"/>
        <v>0</v>
      </c>
      <c r="K111" s="178" t="s">
        <v>44</v>
      </c>
      <c r="L111" s="42"/>
      <c r="M111" s="183" t="s">
        <v>44</v>
      </c>
      <c r="N111" s="184" t="s">
        <v>53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277</v>
      </c>
      <c r="AT111" s="187" t="s">
        <v>163</v>
      </c>
      <c r="AU111" s="187" t="s">
        <v>90</v>
      </c>
      <c r="AY111" s="19" t="s">
        <v>160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19" t="s">
        <v>90</v>
      </c>
      <c r="BK111" s="188">
        <f t="shared" si="19"/>
        <v>0</v>
      </c>
      <c r="BL111" s="19" t="s">
        <v>277</v>
      </c>
      <c r="BM111" s="187" t="s">
        <v>492</v>
      </c>
    </row>
    <row r="112" spans="1:65" s="2" customFormat="1" ht="49.15" customHeight="1">
      <c r="A112" s="37"/>
      <c r="B112" s="38"/>
      <c r="C112" s="176" t="s">
        <v>347</v>
      </c>
      <c r="D112" s="176" t="s">
        <v>163</v>
      </c>
      <c r="E112" s="177" t="s">
        <v>1174</v>
      </c>
      <c r="F112" s="178" t="s">
        <v>1175</v>
      </c>
      <c r="G112" s="179" t="s">
        <v>801</v>
      </c>
      <c r="H112" s="180">
        <v>1</v>
      </c>
      <c r="I112" s="181"/>
      <c r="J112" s="182">
        <f t="shared" si="10"/>
        <v>0</v>
      </c>
      <c r="K112" s="178" t="s">
        <v>44</v>
      </c>
      <c r="L112" s="42"/>
      <c r="M112" s="183" t="s">
        <v>44</v>
      </c>
      <c r="N112" s="184" t="s">
        <v>53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277</v>
      </c>
      <c r="AT112" s="187" t="s">
        <v>163</v>
      </c>
      <c r="AU112" s="187" t="s">
        <v>90</v>
      </c>
      <c r="AY112" s="19" t="s">
        <v>160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19" t="s">
        <v>90</v>
      </c>
      <c r="BK112" s="188">
        <f t="shared" si="19"/>
        <v>0</v>
      </c>
      <c r="BL112" s="19" t="s">
        <v>277</v>
      </c>
      <c r="BM112" s="187" t="s">
        <v>504</v>
      </c>
    </row>
    <row r="113" spans="1:65" s="2" customFormat="1" ht="24.2" customHeight="1">
      <c r="A113" s="37"/>
      <c r="B113" s="38"/>
      <c r="C113" s="176" t="s">
        <v>352</v>
      </c>
      <c r="D113" s="176" t="s">
        <v>163</v>
      </c>
      <c r="E113" s="177" t="s">
        <v>1176</v>
      </c>
      <c r="F113" s="178" t="s">
        <v>1177</v>
      </c>
      <c r="G113" s="179" t="s">
        <v>1165</v>
      </c>
      <c r="H113" s="180">
        <v>6</v>
      </c>
      <c r="I113" s="181"/>
      <c r="J113" s="182">
        <f t="shared" si="10"/>
        <v>0</v>
      </c>
      <c r="K113" s="178" t="s">
        <v>44</v>
      </c>
      <c r="L113" s="42"/>
      <c r="M113" s="183" t="s">
        <v>44</v>
      </c>
      <c r="N113" s="184" t="s">
        <v>53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277</v>
      </c>
      <c r="AT113" s="187" t="s">
        <v>163</v>
      </c>
      <c r="AU113" s="187" t="s">
        <v>90</v>
      </c>
      <c r="AY113" s="19" t="s">
        <v>160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19" t="s">
        <v>90</v>
      </c>
      <c r="BK113" s="188">
        <f t="shared" si="19"/>
        <v>0</v>
      </c>
      <c r="BL113" s="19" t="s">
        <v>277</v>
      </c>
      <c r="BM113" s="187" t="s">
        <v>519</v>
      </c>
    </row>
    <row r="114" spans="1:65" s="2" customFormat="1" ht="16.5" customHeight="1">
      <c r="A114" s="37"/>
      <c r="B114" s="38"/>
      <c r="C114" s="176" t="s">
        <v>357</v>
      </c>
      <c r="D114" s="176" t="s">
        <v>163</v>
      </c>
      <c r="E114" s="177" t="s">
        <v>1178</v>
      </c>
      <c r="F114" s="178" t="s">
        <v>1179</v>
      </c>
      <c r="G114" s="179" t="s">
        <v>546</v>
      </c>
      <c r="H114" s="180">
        <v>1</v>
      </c>
      <c r="I114" s="181"/>
      <c r="J114" s="182">
        <f t="shared" si="10"/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277</v>
      </c>
      <c r="AT114" s="187" t="s">
        <v>163</v>
      </c>
      <c r="AU114" s="187" t="s">
        <v>90</v>
      </c>
      <c r="AY114" s="19" t="s">
        <v>160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19" t="s">
        <v>90</v>
      </c>
      <c r="BK114" s="188">
        <f t="shared" si="19"/>
        <v>0</v>
      </c>
      <c r="BL114" s="19" t="s">
        <v>277</v>
      </c>
      <c r="BM114" s="187" t="s">
        <v>529</v>
      </c>
    </row>
    <row r="115" spans="1:65" s="2" customFormat="1" ht="24.2" customHeight="1">
      <c r="A115" s="37"/>
      <c r="B115" s="38"/>
      <c r="C115" s="176" t="s">
        <v>364</v>
      </c>
      <c r="D115" s="176" t="s">
        <v>163</v>
      </c>
      <c r="E115" s="177" t="s">
        <v>1180</v>
      </c>
      <c r="F115" s="178" t="s">
        <v>1181</v>
      </c>
      <c r="G115" s="179" t="s">
        <v>546</v>
      </c>
      <c r="H115" s="180">
        <v>1</v>
      </c>
      <c r="I115" s="181"/>
      <c r="J115" s="182">
        <f t="shared" si="10"/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277</v>
      </c>
      <c r="AT115" s="187" t="s">
        <v>163</v>
      </c>
      <c r="AU115" s="187" t="s">
        <v>90</v>
      </c>
      <c r="AY115" s="19" t="s">
        <v>160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19" t="s">
        <v>90</v>
      </c>
      <c r="BK115" s="188">
        <f t="shared" si="19"/>
        <v>0</v>
      </c>
      <c r="BL115" s="19" t="s">
        <v>277</v>
      </c>
      <c r="BM115" s="187" t="s">
        <v>539</v>
      </c>
    </row>
    <row r="116" spans="1:65" s="12" customFormat="1" ht="25.9" customHeight="1">
      <c r="B116" s="160"/>
      <c r="C116" s="161"/>
      <c r="D116" s="162" t="s">
        <v>81</v>
      </c>
      <c r="E116" s="163" t="s">
        <v>1182</v>
      </c>
      <c r="F116" s="163" t="s">
        <v>1183</v>
      </c>
      <c r="G116" s="161"/>
      <c r="H116" s="161"/>
      <c r="I116" s="164"/>
      <c r="J116" s="165">
        <f>BK116</f>
        <v>0</v>
      </c>
      <c r="K116" s="161"/>
      <c r="L116" s="166"/>
      <c r="M116" s="167"/>
      <c r="N116" s="168"/>
      <c r="O116" s="168"/>
      <c r="P116" s="169">
        <f>SUM(P117:P130)</f>
        <v>0</v>
      </c>
      <c r="Q116" s="168"/>
      <c r="R116" s="169">
        <f>SUM(R117:R130)</f>
        <v>0</v>
      </c>
      <c r="S116" s="168"/>
      <c r="T116" s="170">
        <f>SUM(T117:T130)</f>
        <v>0</v>
      </c>
      <c r="AR116" s="171" t="s">
        <v>90</v>
      </c>
      <c r="AT116" s="172" t="s">
        <v>81</v>
      </c>
      <c r="AU116" s="172" t="s">
        <v>82</v>
      </c>
      <c r="AY116" s="171" t="s">
        <v>160</v>
      </c>
      <c r="BK116" s="173">
        <f>SUM(BK117:BK130)</f>
        <v>0</v>
      </c>
    </row>
    <row r="117" spans="1:65" s="2" customFormat="1" ht="16.5" customHeight="1">
      <c r="A117" s="37"/>
      <c r="B117" s="38"/>
      <c r="C117" s="176" t="s">
        <v>370</v>
      </c>
      <c r="D117" s="176" t="s">
        <v>163</v>
      </c>
      <c r="E117" s="177" t="s">
        <v>1184</v>
      </c>
      <c r="F117" s="178" t="s">
        <v>1185</v>
      </c>
      <c r="G117" s="179" t="s">
        <v>801</v>
      </c>
      <c r="H117" s="180">
        <v>1</v>
      </c>
      <c r="I117" s="181"/>
      <c r="J117" s="182">
        <f t="shared" ref="J117:J130" si="20">ROUND(I117*H117,2)</f>
        <v>0</v>
      </c>
      <c r="K117" s="178" t="s">
        <v>44</v>
      </c>
      <c r="L117" s="42"/>
      <c r="M117" s="183" t="s">
        <v>44</v>
      </c>
      <c r="N117" s="184" t="s">
        <v>53</v>
      </c>
      <c r="O117" s="67"/>
      <c r="P117" s="185">
        <f t="shared" ref="P117:P130" si="21">O117*H117</f>
        <v>0</v>
      </c>
      <c r="Q117" s="185">
        <v>0</v>
      </c>
      <c r="R117" s="185">
        <f t="shared" ref="R117:R130" si="22">Q117*H117</f>
        <v>0</v>
      </c>
      <c r="S117" s="185">
        <v>0</v>
      </c>
      <c r="T117" s="186">
        <f t="shared" ref="T117:T130" si="23"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277</v>
      </c>
      <c r="AT117" s="187" t="s">
        <v>163</v>
      </c>
      <c r="AU117" s="187" t="s">
        <v>90</v>
      </c>
      <c r="AY117" s="19" t="s">
        <v>160</v>
      </c>
      <c r="BE117" s="188">
        <f t="shared" ref="BE117:BE130" si="24">IF(N117="základní",J117,0)</f>
        <v>0</v>
      </c>
      <c r="BF117" s="188">
        <f t="shared" ref="BF117:BF130" si="25">IF(N117="snížená",J117,0)</f>
        <v>0</v>
      </c>
      <c r="BG117" s="188">
        <f t="shared" ref="BG117:BG130" si="26">IF(N117="zákl. přenesená",J117,0)</f>
        <v>0</v>
      </c>
      <c r="BH117" s="188">
        <f t="shared" ref="BH117:BH130" si="27">IF(N117="sníž. přenesená",J117,0)</f>
        <v>0</v>
      </c>
      <c r="BI117" s="188">
        <f t="shared" ref="BI117:BI130" si="28">IF(N117="nulová",J117,0)</f>
        <v>0</v>
      </c>
      <c r="BJ117" s="19" t="s">
        <v>90</v>
      </c>
      <c r="BK117" s="188">
        <f t="shared" ref="BK117:BK130" si="29">ROUND(I117*H117,2)</f>
        <v>0</v>
      </c>
      <c r="BL117" s="19" t="s">
        <v>277</v>
      </c>
      <c r="BM117" s="187" t="s">
        <v>549</v>
      </c>
    </row>
    <row r="118" spans="1:65" s="2" customFormat="1" ht="16.5" customHeight="1">
      <c r="A118" s="37"/>
      <c r="B118" s="38"/>
      <c r="C118" s="176" t="s">
        <v>376</v>
      </c>
      <c r="D118" s="176" t="s">
        <v>163</v>
      </c>
      <c r="E118" s="177" t="s">
        <v>1186</v>
      </c>
      <c r="F118" s="178" t="s">
        <v>1187</v>
      </c>
      <c r="G118" s="179" t="s">
        <v>801</v>
      </c>
      <c r="H118" s="180">
        <v>1</v>
      </c>
      <c r="I118" s="181"/>
      <c r="J118" s="182">
        <f t="shared" si="20"/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 t="shared" si="21"/>
        <v>0</v>
      </c>
      <c r="Q118" s="185">
        <v>0</v>
      </c>
      <c r="R118" s="185">
        <f t="shared" si="22"/>
        <v>0</v>
      </c>
      <c r="S118" s="185">
        <v>0</v>
      </c>
      <c r="T118" s="186">
        <f t="shared" si="2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277</v>
      </c>
      <c r="AT118" s="187" t="s">
        <v>163</v>
      </c>
      <c r="AU118" s="187" t="s">
        <v>90</v>
      </c>
      <c r="AY118" s="19" t="s">
        <v>160</v>
      </c>
      <c r="BE118" s="188">
        <f t="shared" si="24"/>
        <v>0</v>
      </c>
      <c r="BF118" s="188">
        <f t="shared" si="25"/>
        <v>0</v>
      </c>
      <c r="BG118" s="188">
        <f t="shared" si="26"/>
        <v>0</v>
      </c>
      <c r="BH118" s="188">
        <f t="shared" si="27"/>
        <v>0</v>
      </c>
      <c r="BI118" s="188">
        <f t="shared" si="28"/>
        <v>0</v>
      </c>
      <c r="BJ118" s="19" t="s">
        <v>90</v>
      </c>
      <c r="BK118" s="188">
        <f t="shared" si="29"/>
        <v>0</v>
      </c>
      <c r="BL118" s="19" t="s">
        <v>277</v>
      </c>
      <c r="BM118" s="187" t="s">
        <v>557</v>
      </c>
    </row>
    <row r="119" spans="1:65" s="2" customFormat="1" ht="16.5" customHeight="1">
      <c r="A119" s="37"/>
      <c r="B119" s="38"/>
      <c r="C119" s="176" t="s">
        <v>381</v>
      </c>
      <c r="D119" s="176" t="s">
        <v>163</v>
      </c>
      <c r="E119" s="177" t="s">
        <v>1188</v>
      </c>
      <c r="F119" s="178" t="s">
        <v>1189</v>
      </c>
      <c r="G119" s="179" t="s">
        <v>801</v>
      </c>
      <c r="H119" s="180">
        <v>1</v>
      </c>
      <c r="I119" s="181"/>
      <c r="J119" s="182">
        <f t="shared" si="20"/>
        <v>0</v>
      </c>
      <c r="K119" s="178" t="s">
        <v>44</v>
      </c>
      <c r="L119" s="42"/>
      <c r="M119" s="183" t="s">
        <v>44</v>
      </c>
      <c r="N119" s="184" t="s">
        <v>53</v>
      </c>
      <c r="O119" s="67"/>
      <c r="P119" s="185">
        <f t="shared" si="21"/>
        <v>0</v>
      </c>
      <c r="Q119" s="185">
        <v>0</v>
      </c>
      <c r="R119" s="185">
        <f t="shared" si="22"/>
        <v>0</v>
      </c>
      <c r="S119" s="185">
        <v>0</v>
      </c>
      <c r="T119" s="186">
        <f t="shared" si="2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277</v>
      </c>
      <c r="AT119" s="187" t="s">
        <v>163</v>
      </c>
      <c r="AU119" s="187" t="s">
        <v>90</v>
      </c>
      <c r="AY119" s="19" t="s">
        <v>160</v>
      </c>
      <c r="BE119" s="188">
        <f t="shared" si="24"/>
        <v>0</v>
      </c>
      <c r="BF119" s="188">
        <f t="shared" si="25"/>
        <v>0</v>
      </c>
      <c r="BG119" s="188">
        <f t="shared" si="26"/>
        <v>0</v>
      </c>
      <c r="BH119" s="188">
        <f t="shared" si="27"/>
        <v>0</v>
      </c>
      <c r="BI119" s="188">
        <f t="shared" si="28"/>
        <v>0</v>
      </c>
      <c r="BJ119" s="19" t="s">
        <v>90</v>
      </c>
      <c r="BK119" s="188">
        <f t="shared" si="29"/>
        <v>0</v>
      </c>
      <c r="BL119" s="19" t="s">
        <v>277</v>
      </c>
      <c r="BM119" s="187" t="s">
        <v>565</v>
      </c>
    </row>
    <row r="120" spans="1:65" s="2" customFormat="1" ht="24.2" customHeight="1">
      <c r="A120" s="37"/>
      <c r="B120" s="38"/>
      <c r="C120" s="176" t="s">
        <v>388</v>
      </c>
      <c r="D120" s="176" t="s">
        <v>163</v>
      </c>
      <c r="E120" s="177" t="s">
        <v>1190</v>
      </c>
      <c r="F120" s="178" t="s">
        <v>1191</v>
      </c>
      <c r="G120" s="179" t="s">
        <v>1192</v>
      </c>
      <c r="H120" s="180">
        <v>24</v>
      </c>
      <c r="I120" s="181"/>
      <c r="J120" s="182">
        <f t="shared" si="20"/>
        <v>0</v>
      </c>
      <c r="K120" s="178" t="s">
        <v>44</v>
      </c>
      <c r="L120" s="42"/>
      <c r="M120" s="183" t="s">
        <v>44</v>
      </c>
      <c r="N120" s="184" t="s">
        <v>53</v>
      </c>
      <c r="O120" s="67"/>
      <c r="P120" s="185">
        <f t="shared" si="21"/>
        <v>0</v>
      </c>
      <c r="Q120" s="185">
        <v>0</v>
      </c>
      <c r="R120" s="185">
        <f t="shared" si="22"/>
        <v>0</v>
      </c>
      <c r="S120" s="185">
        <v>0</v>
      </c>
      <c r="T120" s="186">
        <f t="shared" si="2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277</v>
      </c>
      <c r="AT120" s="187" t="s">
        <v>163</v>
      </c>
      <c r="AU120" s="187" t="s">
        <v>90</v>
      </c>
      <c r="AY120" s="19" t="s">
        <v>160</v>
      </c>
      <c r="BE120" s="188">
        <f t="shared" si="24"/>
        <v>0</v>
      </c>
      <c r="BF120" s="188">
        <f t="shared" si="25"/>
        <v>0</v>
      </c>
      <c r="BG120" s="188">
        <f t="shared" si="26"/>
        <v>0</v>
      </c>
      <c r="BH120" s="188">
        <f t="shared" si="27"/>
        <v>0</v>
      </c>
      <c r="BI120" s="188">
        <f t="shared" si="28"/>
        <v>0</v>
      </c>
      <c r="BJ120" s="19" t="s">
        <v>90</v>
      </c>
      <c r="BK120" s="188">
        <f t="shared" si="29"/>
        <v>0</v>
      </c>
      <c r="BL120" s="19" t="s">
        <v>277</v>
      </c>
      <c r="BM120" s="187" t="s">
        <v>576</v>
      </c>
    </row>
    <row r="121" spans="1:65" s="2" customFormat="1" ht="21.75" customHeight="1">
      <c r="A121" s="37"/>
      <c r="B121" s="38"/>
      <c r="C121" s="176" t="s">
        <v>394</v>
      </c>
      <c r="D121" s="176" t="s">
        <v>163</v>
      </c>
      <c r="E121" s="177" t="s">
        <v>1193</v>
      </c>
      <c r="F121" s="178" t="s">
        <v>1194</v>
      </c>
      <c r="G121" s="179" t="s">
        <v>801</v>
      </c>
      <c r="H121" s="180">
        <v>1</v>
      </c>
      <c r="I121" s="181"/>
      <c r="J121" s="182">
        <f t="shared" si="20"/>
        <v>0</v>
      </c>
      <c r="K121" s="178" t="s">
        <v>44</v>
      </c>
      <c r="L121" s="42"/>
      <c r="M121" s="183" t="s">
        <v>44</v>
      </c>
      <c r="N121" s="184" t="s">
        <v>53</v>
      </c>
      <c r="O121" s="67"/>
      <c r="P121" s="185">
        <f t="shared" si="21"/>
        <v>0</v>
      </c>
      <c r="Q121" s="185">
        <v>0</v>
      </c>
      <c r="R121" s="185">
        <f t="shared" si="22"/>
        <v>0</v>
      </c>
      <c r="S121" s="185">
        <v>0</v>
      </c>
      <c r="T121" s="186">
        <f t="shared" si="2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277</v>
      </c>
      <c r="AT121" s="187" t="s">
        <v>163</v>
      </c>
      <c r="AU121" s="187" t="s">
        <v>90</v>
      </c>
      <c r="AY121" s="19" t="s">
        <v>160</v>
      </c>
      <c r="BE121" s="188">
        <f t="shared" si="24"/>
        <v>0</v>
      </c>
      <c r="BF121" s="188">
        <f t="shared" si="25"/>
        <v>0</v>
      </c>
      <c r="BG121" s="188">
        <f t="shared" si="26"/>
        <v>0</v>
      </c>
      <c r="BH121" s="188">
        <f t="shared" si="27"/>
        <v>0</v>
      </c>
      <c r="BI121" s="188">
        <f t="shared" si="28"/>
        <v>0</v>
      </c>
      <c r="BJ121" s="19" t="s">
        <v>90</v>
      </c>
      <c r="BK121" s="188">
        <f t="shared" si="29"/>
        <v>0</v>
      </c>
      <c r="BL121" s="19" t="s">
        <v>277</v>
      </c>
      <c r="BM121" s="187" t="s">
        <v>589</v>
      </c>
    </row>
    <row r="122" spans="1:65" s="2" customFormat="1" ht="16.5" customHeight="1">
      <c r="A122" s="37"/>
      <c r="B122" s="38"/>
      <c r="C122" s="176" t="s">
        <v>399</v>
      </c>
      <c r="D122" s="176" t="s">
        <v>163</v>
      </c>
      <c r="E122" s="177" t="s">
        <v>1195</v>
      </c>
      <c r="F122" s="178" t="s">
        <v>1196</v>
      </c>
      <c r="G122" s="179" t="s">
        <v>1192</v>
      </c>
      <c r="H122" s="180">
        <v>24</v>
      </c>
      <c r="I122" s="181"/>
      <c r="J122" s="182">
        <f t="shared" si="20"/>
        <v>0</v>
      </c>
      <c r="K122" s="178" t="s">
        <v>44</v>
      </c>
      <c r="L122" s="42"/>
      <c r="M122" s="183" t="s">
        <v>44</v>
      </c>
      <c r="N122" s="184" t="s">
        <v>53</v>
      </c>
      <c r="O122" s="67"/>
      <c r="P122" s="185">
        <f t="shared" si="21"/>
        <v>0</v>
      </c>
      <c r="Q122" s="185">
        <v>0</v>
      </c>
      <c r="R122" s="185">
        <f t="shared" si="22"/>
        <v>0</v>
      </c>
      <c r="S122" s="185">
        <v>0</v>
      </c>
      <c r="T122" s="186">
        <f t="shared" si="2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277</v>
      </c>
      <c r="AT122" s="187" t="s">
        <v>163</v>
      </c>
      <c r="AU122" s="187" t="s">
        <v>90</v>
      </c>
      <c r="AY122" s="19" t="s">
        <v>160</v>
      </c>
      <c r="BE122" s="188">
        <f t="shared" si="24"/>
        <v>0</v>
      </c>
      <c r="BF122" s="188">
        <f t="shared" si="25"/>
        <v>0</v>
      </c>
      <c r="BG122" s="188">
        <f t="shared" si="26"/>
        <v>0</v>
      </c>
      <c r="BH122" s="188">
        <f t="shared" si="27"/>
        <v>0</v>
      </c>
      <c r="BI122" s="188">
        <f t="shared" si="28"/>
        <v>0</v>
      </c>
      <c r="BJ122" s="19" t="s">
        <v>90</v>
      </c>
      <c r="BK122" s="188">
        <f t="shared" si="29"/>
        <v>0</v>
      </c>
      <c r="BL122" s="19" t="s">
        <v>277</v>
      </c>
      <c r="BM122" s="187" t="s">
        <v>602</v>
      </c>
    </row>
    <row r="123" spans="1:65" s="2" customFormat="1" ht="16.5" customHeight="1">
      <c r="A123" s="37"/>
      <c r="B123" s="38"/>
      <c r="C123" s="176" t="s">
        <v>405</v>
      </c>
      <c r="D123" s="176" t="s">
        <v>163</v>
      </c>
      <c r="E123" s="177" t="s">
        <v>1197</v>
      </c>
      <c r="F123" s="178" t="s">
        <v>1198</v>
      </c>
      <c r="G123" s="179" t="s">
        <v>801</v>
      </c>
      <c r="H123" s="180">
        <v>1</v>
      </c>
      <c r="I123" s="181"/>
      <c r="J123" s="182">
        <f t="shared" si="20"/>
        <v>0</v>
      </c>
      <c r="K123" s="178" t="s">
        <v>44</v>
      </c>
      <c r="L123" s="42"/>
      <c r="M123" s="183" t="s">
        <v>44</v>
      </c>
      <c r="N123" s="184" t="s">
        <v>53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277</v>
      </c>
      <c r="AT123" s="187" t="s">
        <v>163</v>
      </c>
      <c r="AU123" s="187" t="s">
        <v>90</v>
      </c>
      <c r="AY123" s="19" t="s">
        <v>160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19" t="s">
        <v>90</v>
      </c>
      <c r="BK123" s="188">
        <f t="shared" si="29"/>
        <v>0</v>
      </c>
      <c r="BL123" s="19" t="s">
        <v>277</v>
      </c>
      <c r="BM123" s="187" t="s">
        <v>628</v>
      </c>
    </row>
    <row r="124" spans="1:65" s="2" customFormat="1" ht="24.2" customHeight="1">
      <c r="A124" s="37"/>
      <c r="B124" s="38"/>
      <c r="C124" s="176" t="s">
        <v>411</v>
      </c>
      <c r="D124" s="176" t="s">
        <v>163</v>
      </c>
      <c r="E124" s="177" t="s">
        <v>1199</v>
      </c>
      <c r="F124" s="178" t="s">
        <v>1200</v>
      </c>
      <c r="G124" s="179" t="s">
        <v>801</v>
      </c>
      <c r="H124" s="180">
        <v>1</v>
      </c>
      <c r="I124" s="181"/>
      <c r="J124" s="182">
        <f t="shared" si="20"/>
        <v>0</v>
      </c>
      <c r="K124" s="178" t="s">
        <v>44</v>
      </c>
      <c r="L124" s="42"/>
      <c r="M124" s="183" t="s">
        <v>44</v>
      </c>
      <c r="N124" s="184" t="s">
        <v>53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277</v>
      </c>
      <c r="AT124" s="187" t="s">
        <v>163</v>
      </c>
      <c r="AU124" s="187" t="s">
        <v>90</v>
      </c>
      <c r="AY124" s="19" t="s">
        <v>160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19" t="s">
        <v>90</v>
      </c>
      <c r="BK124" s="188">
        <f t="shared" si="29"/>
        <v>0</v>
      </c>
      <c r="BL124" s="19" t="s">
        <v>277</v>
      </c>
      <c r="BM124" s="187" t="s">
        <v>641</v>
      </c>
    </row>
    <row r="125" spans="1:65" s="2" customFormat="1" ht="24.2" customHeight="1">
      <c r="A125" s="37"/>
      <c r="B125" s="38"/>
      <c r="C125" s="176" t="s">
        <v>417</v>
      </c>
      <c r="D125" s="176" t="s">
        <v>163</v>
      </c>
      <c r="E125" s="177" t="s">
        <v>1201</v>
      </c>
      <c r="F125" s="178" t="s">
        <v>1202</v>
      </c>
      <c r="G125" s="179" t="s">
        <v>1165</v>
      </c>
      <c r="H125" s="180">
        <v>5</v>
      </c>
      <c r="I125" s="181"/>
      <c r="J125" s="182">
        <f t="shared" si="20"/>
        <v>0</v>
      </c>
      <c r="K125" s="178" t="s">
        <v>44</v>
      </c>
      <c r="L125" s="42"/>
      <c r="M125" s="183" t="s">
        <v>44</v>
      </c>
      <c r="N125" s="184" t="s">
        <v>53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277</v>
      </c>
      <c r="AT125" s="187" t="s">
        <v>163</v>
      </c>
      <c r="AU125" s="187" t="s">
        <v>90</v>
      </c>
      <c r="AY125" s="19" t="s">
        <v>160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19" t="s">
        <v>90</v>
      </c>
      <c r="BK125" s="188">
        <f t="shared" si="29"/>
        <v>0</v>
      </c>
      <c r="BL125" s="19" t="s">
        <v>277</v>
      </c>
      <c r="BM125" s="187" t="s">
        <v>666</v>
      </c>
    </row>
    <row r="126" spans="1:65" s="2" customFormat="1" ht="16.5" customHeight="1">
      <c r="A126" s="37"/>
      <c r="B126" s="38"/>
      <c r="C126" s="176" t="s">
        <v>421</v>
      </c>
      <c r="D126" s="176" t="s">
        <v>163</v>
      </c>
      <c r="E126" s="177" t="s">
        <v>1203</v>
      </c>
      <c r="F126" s="178" t="s">
        <v>1204</v>
      </c>
      <c r="G126" s="179" t="s">
        <v>166</v>
      </c>
      <c r="H126" s="180">
        <v>25</v>
      </c>
      <c r="I126" s="181"/>
      <c r="J126" s="182">
        <f t="shared" si="20"/>
        <v>0</v>
      </c>
      <c r="K126" s="178" t="s">
        <v>44</v>
      </c>
      <c r="L126" s="42"/>
      <c r="M126" s="183" t="s">
        <v>44</v>
      </c>
      <c r="N126" s="184" t="s">
        <v>53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277</v>
      </c>
      <c r="AT126" s="187" t="s">
        <v>163</v>
      </c>
      <c r="AU126" s="187" t="s">
        <v>90</v>
      </c>
      <c r="AY126" s="19" t="s">
        <v>160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19" t="s">
        <v>90</v>
      </c>
      <c r="BK126" s="188">
        <f t="shared" si="29"/>
        <v>0</v>
      </c>
      <c r="BL126" s="19" t="s">
        <v>277</v>
      </c>
      <c r="BM126" s="187" t="s">
        <v>676</v>
      </c>
    </row>
    <row r="127" spans="1:65" s="2" customFormat="1" ht="16.5" customHeight="1">
      <c r="A127" s="37"/>
      <c r="B127" s="38"/>
      <c r="C127" s="176" t="s">
        <v>425</v>
      </c>
      <c r="D127" s="176" t="s">
        <v>163</v>
      </c>
      <c r="E127" s="177" t="s">
        <v>1205</v>
      </c>
      <c r="F127" s="178" t="s">
        <v>1206</v>
      </c>
      <c r="G127" s="179" t="s">
        <v>801</v>
      </c>
      <c r="H127" s="180">
        <v>1</v>
      </c>
      <c r="I127" s="181"/>
      <c r="J127" s="182">
        <f t="shared" si="20"/>
        <v>0</v>
      </c>
      <c r="K127" s="178" t="s">
        <v>44</v>
      </c>
      <c r="L127" s="42"/>
      <c r="M127" s="183" t="s">
        <v>44</v>
      </c>
      <c r="N127" s="184" t="s">
        <v>53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277</v>
      </c>
      <c r="AT127" s="187" t="s">
        <v>163</v>
      </c>
      <c r="AU127" s="187" t="s">
        <v>90</v>
      </c>
      <c r="AY127" s="19" t="s">
        <v>160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19" t="s">
        <v>90</v>
      </c>
      <c r="BK127" s="188">
        <f t="shared" si="29"/>
        <v>0</v>
      </c>
      <c r="BL127" s="19" t="s">
        <v>277</v>
      </c>
      <c r="BM127" s="187" t="s">
        <v>686</v>
      </c>
    </row>
    <row r="128" spans="1:65" s="2" customFormat="1" ht="24.2" customHeight="1">
      <c r="A128" s="37"/>
      <c r="B128" s="38"/>
      <c r="C128" s="176" t="s">
        <v>430</v>
      </c>
      <c r="D128" s="176" t="s">
        <v>163</v>
      </c>
      <c r="E128" s="177" t="s">
        <v>1207</v>
      </c>
      <c r="F128" s="178" t="s">
        <v>1208</v>
      </c>
      <c r="G128" s="179" t="s">
        <v>801</v>
      </c>
      <c r="H128" s="180">
        <v>1</v>
      </c>
      <c r="I128" s="181"/>
      <c r="J128" s="182">
        <f t="shared" si="20"/>
        <v>0</v>
      </c>
      <c r="K128" s="178" t="s">
        <v>44</v>
      </c>
      <c r="L128" s="42"/>
      <c r="M128" s="183" t="s">
        <v>44</v>
      </c>
      <c r="N128" s="184" t="s">
        <v>53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277</v>
      </c>
      <c r="AT128" s="187" t="s">
        <v>163</v>
      </c>
      <c r="AU128" s="187" t="s">
        <v>90</v>
      </c>
      <c r="AY128" s="19" t="s">
        <v>160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19" t="s">
        <v>90</v>
      </c>
      <c r="BK128" s="188">
        <f t="shared" si="29"/>
        <v>0</v>
      </c>
      <c r="BL128" s="19" t="s">
        <v>277</v>
      </c>
      <c r="BM128" s="187" t="s">
        <v>700</v>
      </c>
    </row>
    <row r="129" spans="1:65" s="2" customFormat="1" ht="24.2" customHeight="1">
      <c r="A129" s="37"/>
      <c r="B129" s="38"/>
      <c r="C129" s="176" t="s">
        <v>435</v>
      </c>
      <c r="D129" s="176" t="s">
        <v>163</v>
      </c>
      <c r="E129" s="177" t="s">
        <v>1209</v>
      </c>
      <c r="F129" s="178" t="s">
        <v>1210</v>
      </c>
      <c r="G129" s="179" t="s">
        <v>801</v>
      </c>
      <c r="H129" s="180">
        <v>1</v>
      </c>
      <c r="I129" s="181"/>
      <c r="J129" s="182">
        <f t="shared" si="20"/>
        <v>0</v>
      </c>
      <c r="K129" s="178" t="s">
        <v>44</v>
      </c>
      <c r="L129" s="42"/>
      <c r="M129" s="183" t="s">
        <v>44</v>
      </c>
      <c r="N129" s="184" t="s">
        <v>53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277</v>
      </c>
      <c r="AT129" s="187" t="s">
        <v>163</v>
      </c>
      <c r="AU129" s="187" t="s">
        <v>90</v>
      </c>
      <c r="AY129" s="19" t="s">
        <v>160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19" t="s">
        <v>90</v>
      </c>
      <c r="BK129" s="188">
        <f t="shared" si="29"/>
        <v>0</v>
      </c>
      <c r="BL129" s="19" t="s">
        <v>277</v>
      </c>
      <c r="BM129" s="187" t="s">
        <v>711</v>
      </c>
    </row>
    <row r="130" spans="1:65" s="2" customFormat="1" ht="24.2" customHeight="1">
      <c r="A130" s="37"/>
      <c r="B130" s="38"/>
      <c r="C130" s="176" t="s">
        <v>442</v>
      </c>
      <c r="D130" s="176" t="s">
        <v>163</v>
      </c>
      <c r="E130" s="177" t="s">
        <v>1211</v>
      </c>
      <c r="F130" s="178" t="s">
        <v>1212</v>
      </c>
      <c r="G130" s="179" t="s">
        <v>801</v>
      </c>
      <c r="H130" s="180">
        <v>1</v>
      </c>
      <c r="I130" s="181"/>
      <c r="J130" s="182">
        <f t="shared" si="20"/>
        <v>0</v>
      </c>
      <c r="K130" s="178" t="s">
        <v>44</v>
      </c>
      <c r="L130" s="42"/>
      <c r="M130" s="183" t="s">
        <v>44</v>
      </c>
      <c r="N130" s="184" t="s">
        <v>53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277</v>
      </c>
      <c r="AT130" s="187" t="s">
        <v>163</v>
      </c>
      <c r="AU130" s="187" t="s">
        <v>90</v>
      </c>
      <c r="AY130" s="19" t="s">
        <v>160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19" t="s">
        <v>90</v>
      </c>
      <c r="BK130" s="188">
        <f t="shared" si="29"/>
        <v>0</v>
      </c>
      <c r="BL130" s="19" t="s">
        <v>277</v>
      </c>
      <c r="BM130" s="187" t="s">
        <v>721</v>
      </c>
    </row>
    <row r="131" spans="1:65" s="12" customFormat="1" ht="25.9" customHeight="1">
      <c r="B131" s="160"/>
      <c r="C131" s="161"/>
      <c r="D131" s="162" t="s">
        <v>81</v>
      </c>
      <c r="E131" s="163" t="s">
        <v>989</v>
      </c>
      <c r="F131" s="163" t="s">
        <v>990</v>
      </c>
      <c r="G131" s="161"/>
      <c r="H131" s="161"/>
      <c r="I131" s="164"/>
      <c r="J131" s="165">
        <f>BK131</f>
        <v>0</v>
      </c>
      <c r="K131" s="161"/>
      <c r="L131" s="166"/>
      <c r="M131" s="167"/>
      <c r="N131" s="168"/>
      <c r="O131" s="168"/>
      <c r="P131" s="169">
        <f>SUM(P132:P139)</f>
        <v>0</v>
      </c>
      <c r="Q131" s="168"/>
      <c r="R131" s="169">
        <f>SUM(R132:R139)</f>
        <v>0</v>
      </c>
      <c r="S131" s="168"/>
      <c r="T131" s="170">
        <f>SUM(T132:T139)</f>
        <v>0</v>
      </c>
      <c r="AR131" s="171" t="s">
        <v>168</v>
      </c>
      <c r="AT131" s="172" t="s">
        <v>81</v>
      </c>
      <c r="AU131" s="172" t="s">
        <v>82</v>
      </c>
      <c r="AY131" s="171" t="s">
        <v>160</v>
      </c>
      <c r="BK131" s="173">
        <f>SUM(BK132:BK139)</f>
        <v>0</v>
      </c>
    </row>
    <row r="132" spans="1:65" s="2" customFormat="1" ht="16.5" customHeight="1">
      <c r="A132" s="37"/>
      <c r="B132" s="38"/>
      <c r="C132" s="176" t="s">
        <v>449</v>
      </c>
      <c r="D132" s="176" t="s">
        <v>163</v>
      </c>
      <c r="E132" s="177" t="s">
        <v>1007</v>
      </c>
      <c r="F132" s="178" t="s">
        <v>1008</v>
      </c>
      <c r="G132" s="179" t="s">
        <v>801</v>
      </c>
      <c r="H132" s="180">
        <v>1</v>
      </c>
      <c r="I132" s="181"/>
      <c r="J132" s="182">
        <f t="shared" ref="J132:J139" si="30">ROUND(I132*H132,2)</f>
        <v>0</v>
      </c>
      <c r="K132" s="178" t="s">
        <v>44</v>
      </c>
      <c r="L132" s="42"/>
      <c r="M132" s="183" t="s">
        <v>44</v>
      </c>
      <c r="N132" s="184" t="s">
        <v>53</v>
      </c>
      <c r="O132" s="67"/>
      <c r="P132" s="185">
        <f t="shared" ref="P132:P139" si="31">O132*H132</f>
        <v>0</v>
      </c>
      <c r="Q132" s="185">
        <v>0</v>
      </c>
      <c r="R132" s="185">
        <f t="shared" ref="R132:R139" si="32">Q132*H132</f>
        <v>0</v>
      </c>
      <c r="S132" s="185">
        <v>0</v>
      </c>
      <c r="T132" s="186">
        <f t="shared" ref="T132:T139" si="33"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994</v>
      </c>
      <c r="AT132" s="187" t="s">
        <v>163</v>
      </c>
      <c r="AU132" s="187" t="s">
        <v>90</v>
      </c>
      <c r="AY132" s="19" t="s">
        <v>160</v>
      </c>
      <c r="BE132" s="188">
        <f t="shared" ref="BE132:BE139" si="34">IF(N132="základní",J132,0)</f>
        <v>0</v>
      </c>
      <c r="BF132" s="188">
        <f t="shared" ref="BF132:BF139" si="35">IF(N132="snížená",J132,0)</f>
        <v>0</v>
      </c>
      <c r="BG132" s="188">
        <f t="shared" ref="BG132:BG139" si="36">IF(N132="zákl. přenesená",J132,0)</f>
        <v>0</v>
      </c>
      <c r="BH132" s="188">
        <f t="shared" ref="BH132:BH139" si="37">IF(N132="sníž. přenesená",J132,0)</f>
        <v>0</v>
      </c>
      <c r="BI132" s="188">
        <f t="shared" ref="BI132:BI139" si="38">IF(N132="nulová",J132,0)</f>
        <v>0</v>
      </c>
      <c r="BJ132" s="19" t="s">
        <v>90</v>
      </c>
      <c r="BK132" s="188">
        <f t="shared" ref="BK132:BK139" si="39">ROUND(I132*H132,2)</f>
        <v>0</v>
      </c>
      <c r="BL132" s="19" t="s">
        <v>994</v>
      </c>
      <c r="BM132" s="187" t="s">
        <v>1213</v>
      </c>
    </row>
    <row r="133" spans="1:65" s="2" customFormat="1" ht="55.5" customHeight="1">
      <c r="A133" s="37"/>
      <c r="B133" s="38"/>
      <c r="C133" s="176" t="s">
        <v>456</v>
      </c>
      <c r="D133" s="176" t="s">
        <v>163</v>
      </c>
      <c r="E133" s="177" t="s">
        <v>1011</v>
      </c>
      <c r="F133" s="178" t="s">
        <v>1012</v>
      </c>
      <c r="G133" s="179" t="s">
        <v>801</v>
      </c>
      <c r="H133" s="180">
        <v>1</v>
      </c>
      <c r="I133" s="181"/>
      <c r="J133" s="182">
        <f t="shared" si="30"/>
        <v>0</v>
      </c>
      <c r="K133" s="178" t="s">
        <v>44</v>
      </c>
      <c r="L133" s="42"/>
      <c r="M133" s="183" t="s">
        <v>44</v>
      </c>
      <c r="N133" s="184" t="s">
        <v>53</v>
      </c>
      <c r="O133" s="67"/>
      <c r="P133" s="185">
        <f t="shared" si="31"/>
        <v>0</v>
      </c>
      <c r="Q133" s="185">
        <v>0</v>
      </c>
      <c r="R133" s="185">
        <f t="shared" si="32"/>
        <v>0</v>
      </c>
      <c r="S133" s="185">
        <v>0</v>
      </c>
      <c r="T133" s="186">
        <f t="shared" si="3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994</v>
      </c>
      <c r="AT133" s="187" t="s">
        <v>163</v>
      </c>
      <c r="AU133" s="187" t="s">
        <v>90</v>
      </c>
      <c r="AY133" s="19" t="s">
        <v>160</v>
      </c>
      <c r="BE133" s="188">
        <f t="shared" si="34"/>
        <v>0</v>
      </c>
      <c r="BF133" s="188">
        <f t="shared" si="35"/>
        <v>0</v>
      </c>
      <c r="BG133" s="188">
        <f t="shared" si="36"/>
        <v>0</v>
      </c>
      <c r="BH133" s="188">
        <f t="shared" si="37"/>
        <v>0</v>
      </c>
      <c r="BI133" s="188">
        <f t="shared" si="38"/>
        <v>0</v>
      </c>
      <c r="BJ133" s="19" t="s">
        <v>90</v>
      </c>
      <c r="BK133" s="188">
        <f t="shared" si="39"/>
        <v>0</v>
      </c>
      <c r="BL133" s="19" t="s">
        <v>994</v>
      </c>
      <c r="BM133" s="187" t="s">
        <v>1214</v>
      </c>
    </row>
    <row r="134" spans="1:65" s="2" customFormat="1" ht="44.25" customHeight="1">
      <c r="A134" s="37"/>
      <c r="B134" s="38"/>
      <c r="C134" s="176" t="s">
        <v>466</v>
      </c>
      <c r="D134" s="176" t="s">
        <v>163</v>
      </c>
      <c r="E134" s="177" t="s">
        <v>1015</v>
      </c>
      <c r="F134" s="178" t="s">
        <v>1016</v>
      </c>
      <c r="G134" s="179" t="s">
        <v>801</v>
      </c>
      <c r="H134" s="180">
        <v>1</v>
      </c>
      <c r="I134" s="181"/>
      <c r="J134" s="182">
        <f t="shared" si="30"/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 t="shared" si="31"/>
        <v>0</v>
      </c>
      <c r="Q134" s="185">
        <v>0</v>
      </c>
      <c r="R134" s="185">
        <f t="shared" si="32"/>
        <v>0</v>
      </c>
      <c r="S134" s="185">
        <v>0</v>
      </c>
      <c r="T134" s="186">
        <f t="shared" si="3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994</v>
      </c>
      <c r="AT134" s="187" t="s">
        <v>163</v>
      </c>
      <c r="AU134" s="187" t="s">
        <v>90</v>
      </c>
      <c r="AY134" s="19" t="s">
        <v>160</v>
      </c>
      <c r="BE134" s="188">
        <f t="shared" si="34"/>
        <v>0</v>
      </c>
      <c r="BF134" s="188">
        <f t="shared" si="35"/>
        <v>0</v>
      </c>
      <c r="BG134" s="188">
        <f t="shared" si="36"/>
        <v>0</v>
      </c>
      <c r="BH134" s="188">
        <f t="shared" si="37"/>
        <v>0</v>
      </c>
      <c r="BI134" s="188">
        <f t="shared" si="38"/>
        <v>0</v>
      </c>
      <c r="BJ134" s="19" t="s">
        <v>90</v>
      </c>
      <c r="BK134" s="188">
        <f t="shared" si="39"/>
        <v>0</v>
      </c>
      <c r="BL134" s="19" t="s">
        <v>994</v>
      </c>
      <c r="BM134" s="187" t="s">
        <v>1215</v>
      </c>
    </row>
    <row r="135" spans="1:65" s="2" customFormat="1" ht="16.5" customHeight="1">
      <c r="A135" s="37"/>
      <c r="B135" s="38"/>
      <c r="C135" s="176" t="s">
        <v>471</v>
      </c>
      <c r="D135" s="176" t="s">
        <v>163</v>
      </c>
      <c r="E135" s="177" t="s">
        <v>1109</v>
      </c>
      <c r="F135" s="178" t="s">
        <v>1110</v>
      </c>
      <c r="G135" s="179" t="s">
        <v>801</v>
      </c>
      <c r="H135" s="180">
        <v>1</v>
      </c>
      <c r="I135" s="181"/>
      <c r="J135" s="182">
        <f t="shared" si="30"/>
        <v>0</v>
      </c>
      <c r="K135" s="178" t="s">
        <v>44</v>
      </c>
      <c r="L135" s="42"/>
      <c r="M135" s="183" t="s">
        <v>44</v>
      </c>
      <c r="N135" s="184" t="s">
        <v>53</v>
      </c>
      <c r="O135" s="67"/>
      <c r="P135" s="185">
        <f t="shared" si="31"/>
        <v>0</v>
      </c>
      <c r="Q135" s="185">
        <v>0</v>
      </c>
      <c r="R135" s="185">
        <f t="shared" si="32"/>
        <v>0</v>
      </c>
      <c r="S135" s="185">
        <v>0</v>
      </c>
      <c r="T135" s="186">
        <f t="shared" si="3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994</v>
      </c>
      <c r="AT135" s="187" t="s">
        <v>163</v>
      </c>
      <c r="AU135" s="187" t="s">
        <v>90</v>
      </c>
      <c r="AY135" s="19" t="s">
        <v>160</v>
      </c>
      <c r="BE135" s="188">
        <f t="shared" si="34"/>
        <v>0</v>
      </c>
      <c r="BF135" s="188">
        <f t="shared" si="35"/>
        <v>0</v>
      </c>
      <c r="BG135" s="188">
        <f t="shared" si="36"/>
        <v>0</v>
      </c>
      <c r="BH135" s="188">
        <f t="shared" si="37"/>
        <v>0</v>
      </c>
      <c r="BI135" s="188">
        <f t="shared" si="38"/>
        <v>0</v>
      </c>
      <c r="BJ135" s="19" t="s">
        <v>90</v>
      </c>
      <c r="BK135" s="188">
        <f t="shared" si="39"/>
        <v>0</v>
      </c>
      <c r="BL135" s="19" t="s">
        <v>994</v>
      </c>
      <c r="BM135" s="187" t="s">
        <v>1216</v>
      </c>
    </row>
    <row r="136" spans="1:65" s="2" customFormat="1" ht="33" customHeight="1">
      <c r="A136" s="37"/>
      <c r="B136" s="38"/>
      <c r="C136" s="176" t="s">
        <v>477</v>
      </c>
      <c r="D136" s="176" t="s">
        <v>163</v>
      </c>
      <c r="E136" s="177" t="s">
        <v>1217</v>
      </c>
      <c r="F136" s="178" t="s">
        <v>1218</v>
      </c>
      <c r="G136" s="179" t="s">
        <v>546</v>
      </c>
      <c r="H136" s="180">
        <v>1</v>
      </c>
      <c r="I136" s="181"/>
      <c r="J136" s="182">
        <f t="shared" si="30"/>
        <v>0</v>
      </c>
      <c r="K136" s="178" t="s">
        <v>44</v>
      </c>
      <c r="L136" s="42"/>
      <c r="M136" s="183" t="s">
        <v>44</v>
      </c>
      <c r="N136" s="184" t="s">
        <v>53</v>
      </c>
      <c r="O136" s="67"/>
      <c r="P136" s="185">
        <f t="shared" si="31"/>
        <v>0</v>
      </c>
      <c r="Q136" s="185">
        <v>0</v>
      </c>
      <c r="R136" s="185">
        <f t="shared" si="32"/>
        <v>0</v>
      </c>
      <c r="S136" s="185">
        <v>0</v>
      </c>
      <c r="T136" s="186">
        <f t="shared" si="3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994</v>
      </c>
      <c r="AT136" s="187" t="s">
        <v>163</v>
      </c>
      <c r="AU136" s="187" t="s">
        <v>90</v>
      </c>
      <c r="AY136" s="19" t="s">
        <v>160</v>
      </c>
      <c r="BE136" s="188">
        <f t="shared" si="34"/>
        <v>0</v>
      </c>
      <c r="BF136" s="188">
        <f t="shared" si="35"/>
        <v>0</v>
      </c>
      <c r="BG136" s="188">
        <f t="shared" si="36"/>
        <v>0</v>
      </c>
      <c r="BH136" s="188">
        <f t="shared" si="37"/>
        <v>0</v>
      </c>
      <c r="BI136" s="188">
        <f t="shared" si="38"/>
        <v>0</v>
      </c>
      <c r="BJ136" s="19" t="s">
        <v>90</v>
      </c>
      <c r="BK136" s="188">
        <f t="shared" si="39"/>
        <v>0</v>
      </c>
      <c r="BL136" s="19" t="s">
        <v>994</v>
      </c>
      <c r="BM136" s="187" t="s">
        <v>1219</v>
      </c>
    </row>
    <row r="137" spans="1:65" s="2" customFormat="1" ht="24.2" customHeight="1">
      <c r="A137" s="37"/>
      <c r="B137" s="38"/>
      <c r="C137" s="176" t="s">
        <v>482</v>
      </c>
      <c r="D137" s="176" t="s">
        <v>163</v>
      </c>
      <c r="E137" s="177" t="s">
        <v>1019</v>
      </c>
      <c r="F137" s="178" t="s">
        <v>1020</v>
      </c>
      <c r="G137" s="179" t="s">
        <v>546</v>
      </c>
      <c r="H137" s="180">
        <v>1</v>
      </c>
      <c r="I137" s="181"/>
      <c r="J137" s="182">
        <f t="shared" si="30"/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 t="shared" si="31"/>
        <v>0</v>
      </c>
      <c r="Q137" s="185">
        <v>0</v>
      </c>
      <c r="R137" s="185">
        <f t="shared" si="32"/>
        <v>0</v>
      </c>
      <c r="S137" s="185">
        <v>0</v>
      </c>
      <c r="T137" s="186">
        <f t="shared" si="3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994</v>
      </c>
      <c r="AT137" s="187" t="s">
        <v>163</v>
      </c>
      <c r="AU137" s="187" t="s">
        <v>90</v>
      </c>
      <c r="AY137" s="19" t="s">
        <v>160</v>
      </c>
      <c r="BE137" s="188">
        <f t="shared" si="34"/>
        <v>0</v>
      </c>
      <c r="BF137" s="188">
        <f t="shared" si="35"/>
        <v>0</v>
      </c>
      <c r="BG137" s="188">
        <f t="shared" si="36"/>
        <v>0</v>
      </c>
      <c r="BH137" s="188">
        <f t="shared" si="37"/>
        <v>0</v>
      </c>
      <c r="BI137" s="188">
        <f t="shared" si="38"/>
        <v>0</v>
      </c>
      <c r="BJ137" s="19" t="s">
        <v>90</v>
      </c>
      <c r="BK137" s="188">
        <f t="shared" si="39"/>
        <v>0</v>
      </c>
      <c r="BL137" s="19" t="s">
        <v>994</v>
      </c>
      <c r="BM137" s="187" t="s">
        <v>1220</v>
      </c>
    </row>
    <row r="138" spans="1:65" s="2" customFormat="1" ht="16.5" customHeight="1">
      <c r="A138" s="37"/>
      <c r="B138" s="38"/>
      <c r="C138" s="176" t="s">
        <v>487</v>
      </c>
      <c r="D138" s="176" t="s">
        <v>163</v>
      </c>
      <c r="E138" s="177" t="s">
        <v>1221</v>
      </c>
      <c r="F138" s="178" t="s">
        <v>1222</v>
      </c>
      <c r="G138" s="179" t="s">
        <v>546</v>
      </c>
      <c r="H138" s="180">
        <v>1</v>
      </c>
      <c r="I138" s="181"/>
      <c r="J138" s="182">
        <f t="shared" si="30"/>
        <v>0</v>
      </c>
      <c r="K138" s="178" t="s">
        <v>44</v>
      </c>
      <c r="L138" s="42"/>
      <c r="M138" s="183" t="s">
        <v>44</v>
      </c>
      <c r="N138" s="184" t="s">
        <v>53</v>
      </c>
      <c r="O138" s="67"/>
      <c r="P138" s="185">
        <f t="shared" si="31"/>
        <v>0</v>
      </c>
      <c r="Q138" s="185">
        <v>0</v>
      </c>
      <c r="R138" s="185">
        <f t="shared" si="32"/>
        <v>0</v>
      </c>
      <c r="S138" s="185">
        <v>0</v>
      </c>
      <c r="T138" s="186">
        <f t="shared" si="3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994</v>
      </c>
      <c r="AT138" s="187" t="s">
        <v>163</v>
      </c>
      <c r="AU138" s="187" t="s">
        <v>90</v>
      </c>
      <c r="AY138" s="19" t="s">
        <v>160</v>
      </c>
      <c r="BE138" s="188">
        <f t="shared" si="34"/>
        <v>0</v>
      </c>
      <c r="BF138" s="188">
        <f t="shared" si="35"/>
        <v>0</v>
      </c>
      <c r="BG138" s="188">
        <f t="shared" si="36"/>
        <v>0</v>
      </c>
      <c r="BH138" s="188">
        <f t="shared" si="37"/>
        <v>0</v>
      </c>
      <c r="BI138" s="188">
        <f t="shared" si="38"/>
        <v>0</v>
      </c>
      <c r="BJ138" s="19" t="s">
        <v>90</v>
      </c>
      <c r="BK138" s="188">
        <f t="shared" si="39"/>
        <v>0</v>
      </c>
      <c r="BL138" s="19" t="s">
        <v>994</v>
      </c>
      <c r="BM138" s="187" t="s">
        <v>1223</v>
      </c>
    </row>
    <row r="139" spans="1:65" s="2" customFormat="1" ht="33" customHeight="1">
      <c r="A139" s="37"/>
      <c r="B139" s="38"/>
      <c r="C139" s="176" t="s">
        <v>492</v>
      </c>
      <c r="D139" s="176" t="s">
        <v>163</v>
      </c>
      <c r="E139" s="177" t="s">
        <v>1023</v>
      </c>
      <c r="F139" s="178" t="s">
        <v>1024</v>
      </c>
      <c r="G139" s="179" t="s">
        <v>546</v>
      </c>
      <c r="H139" s="180">
        <v>1</v>
      </c>
      <c r="I139" s="181"/>
      <c r="J139" s="182">
        <f t="shared" si="30"/>
        <v>0</v>
      </c>
      <c r="K139" s="178" t="s">
        <v>44</v>
      </c>
      <c r="L139" s="42"/>
      <c r="M139" s="249" t="s">
        <v>44</v>
      </c>
      <c r="N139" s="250" t="s">
        <v>53</v>
      </c>
      <c r="O139" s="251"/>
      <c r="P139" s="252">
        <f t="shared" si="31"/>
        <v>0</v>
      </c>
      <c r="Q139" s="252">
        <v>0</v>
      </c>
      <c r="R139" s="252">
        <f t="shared" si="32"/>
        <v>0</v>
      </c>
      <c r="S139" s="252">
        <v>0</v>
      </c>
      <c r="T139" s="253">
        <f t="shared" si="3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994</v>
      </c>
      <c r="AT139" s="187" t="s">
        <v>163</v>
      </c>
      <c r="AU139" s="187" t="s">
        <v>90</v>
      </c>
      <c r="AY139" s="19" t="s">
        <v>160</v>
      </c>
      <c r="BE139" s="188">
        <f t="shared" si="34"/>
        <v>0</v>
      </c>
      <c r="BF139" s="188">
        <f t="shared" si="35"/>
        <v>0</v>
      </c>
      <c r="BG139" s="188">
        <f t="shared" si="36"/>
        <v>0</v>
      </c>
      <c r="BH139" s="188">
        <f t="shared" si="37"/>
        <v>0</v>
      </c>
      <c r="BI139" s="188">
        <f t="shared" si="38"/>
        <v>0</v>
      </c>
      <c r="BJ139" s="19" t="s">
        <v>90</v>
      </c>
      <c r="BK139" s="188">
        <f t="shared" si="39"/>
        <v>0</v>
      </c>
      <c r="BL139" s="19" t="s">
        <v>994</v>
      </c>
      <c r="BM139" s="187" t="s">
        <v>1224</v>
      </c>
    </row>
    <row r="140" spans="1:65" s="2" customFormat="1" ht="6.95" customHeight="1">
      <c r="A140" s="37"/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42"/>
      <c r="M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</sheetData>
  <sheetProtection algorithmName="SHA-512" hashValue="6zSxYIheJcZ8ycs/oa43owqPihRMIJLyvVWD1vZZwHhjCdWqrZ5gS8u3cDEJuejvILY2EGnLj6u3k9ps+3j9Xg==" saltValue="QuBc1hrdhFQqxwHsIulLt0MvKzNMfZRDDzPztfkEoTufUME9KurDYJJWSu0DVtV7BGKH4fzcTkkibmOq6R3oLg==" spinCount="100000" sheet="1" objects="1" scenarios="1" formatColumns="0" formatRows="0" autoFilter="0"/>
  <autoFilter ref="C82:K139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3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101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1225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226.5" customHeight="1">
      <c r="A27" s="112"/>
      <c r="B27" s="113"/>
      <c r="C27" s="112"/>
      <c r="D27" s="112"/>
      <c r="E27" s="384" t="s">
        <v>1226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ROUND((SUM(BE87:BE142)),  2)</f>
        <v>0</v>
      </c>
      <c r="G33" s="37"/>
      <c r="H33" s="37"/>
      <c r="I33" s="121">
        <v>0.21</v>
      </c>
      <c r="J33" s="120">
        <f>ROUND(((SUM(BE87:BE142))*I33),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ROUND((SUM(BF87:BF142)),  2)</f>
        <v>0</v>
      </c>
      <c r="G34" s="37"/>
      <c r="H34" s="37"/>
      <c r="I34" s="121">
        <v>0.15</v>
      </c>
      <c r="J34" s="120">
        <f>ROUND(((SUM(BF87:BF142))*I34),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ROUND((SUM(BG87:BG142)),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ROUND((SUM(BH87:BH142)),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ROUND((SUM(BI87:BI142)),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D1.04.300 - VYT - Vytápění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128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129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1227</v>
      </c>
      <c r="E62" s="146"/>
      <c r="F62" s="146"/>
      <c r="G62" s="146"/>
      <c r="H62" s="146"/>
      <c r="I62" s="146"/>
      <c r="J62" s="147">
        <f>J92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1228</v>
      </c>
      <c r="E63" s="146"/>
      <c r="F63" s="146"/>
      <c r="G63" s="146"/>
      <c r="H63" s="146"/>
      <c r="I63" s="146"/>
      <c r="J63" s="147">
        <f>J97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1229</v>
      </c>
      <c r="E64" s="146"/>
      <c r="F64" s="146"/>
      <c r="G64" s="146"/>
      <c r="H64" s="146"/>
      <c r="I64" s="146"/>
      <c r="J64" s="147">
        <f>J109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130</v>
      </c>
      <c r="E65" s="146"/>
      <c r="F65" s="146"/>
      <c r="G65" s="146"/>
      <c r="H65" s="146"/>
      <c r="I65" s="146"/>
      <c r="J65" s="147">
        <f>J121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141</v>
      </c>
      <c r="E66" s="146"/>
      <c r="F66" s="146"/>
      <c r="G66" s="146"/>
      <c r="H66" s="146"/>
      <c r="I66" s="146"/>
      <c r="J66" s="147">
        <f>J124</f>
        <v>0</v>
      </c>
      <c r="K66" s="144"/>
      <c r="L66" s="148"/>
    </row>
    <row r="67" spans="1:31" s="9" customFormat="1" ht="24.95" customHeight="1">
      <c r="B67" s="137"/>
      <c r="C67" s="138"/>
      <c r="D67" s="139" t="s">
        <v>144</v>
      </c>
      <c r="E67" s="140"/>
      <c r="F67" s="140"/>
      <c r="G67" s="140"/>
      <c r="H67" s="140"/>
      <c r="I67" s="140"/>
      <c r="J67" s="141">
        <f>J132</f>
        <v>0</v>
      </c>
      <c r="K67" s="138"/>
      <c r="L67" s="142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5" t="s">
        <v>145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1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85" t="str">
        <f>E7</f>
        <v>Stavební úpravy CT</v>
      </c>
      <c r="F77" s="386"/>
      <c r="G77" s="386"/>
      <c r="H77" s="386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1" t="s">
        <v>115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38" t="str">
        <f>E9</f>
        <v>D1.04.300 - VYT - Vytápění</v>
      </c>
      <c r="F79" s="387"/>
      <c r="G79" s="387"/>
      <c r="H79" s="387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1" t="s">
        <v>22</v>
      </c>
      <c r="D81" s="39"/>
      <c r="E81" s="39"/>
      <c r="F81" s="29" t="str">
        <f>F12</f>
        <v>Česká Lípa</v>
      </c>
      <c r="G81" s="39"/>
      <c r="H81" s="39"/>
      <c r="I81" s="31" t="s">
        <v>24</v>
      </c>
      <c r="J81" s="62" t="str">
        <f>IF(J12="","",J12)</f>
        <v>4. 5. 2023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25.7" customHeight="1">
      <c r="A83" s="37"/>
      <c r="B83" s="38"/>
      <c r="C83" s="31" t="s">
        <v>30</v>
      </c>
      <c r="D83" s="39"/>
      <c r="E83" s="39"/>
      <c r="F83" s="29" t="str">
        <f>E15</f>
        <v>Nemocnice s poliklinikou Česká Lípa,a.s.</v>
      </c>
      <c r="G83" s="39"/>
      <c r="H83" s="39"/>
      <c r="I83" s="31" t="s">
        <v>38</v>
      </c>
      <c r="J83" s="35" t="str">
        <f>E21</f>
        <v>STORING spol.s r.o., Liberec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1" t="s">
        <v>36</v>
      </c>
      <c r="D84" s="39"/>
      <c r="E84" s="39"/>
      <c r="F84" s="29" t="str">
        <f>IF(E18="","",E18)</f>
        <v>Vyplň údaj</v>
      </c>
      <c r="G84" s="39"/>
      <c r="H84" s="39"/>
      <c r="I84" s="31" t="s">
        <v>43</v>
      </c>
      <c r="J84" s="35" t="str">
        <f>E24</f>
        <v>Zuzana Morávková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146</v>
      </c>
      <c r="D86" s="152" t="s">
        <v>67</v>
      </c>
      <c r="E86" s="152" t="s">
        <v>63</v>
      </c>
      <c r="F86" s="152" t="s">
        <v>64</v>
      </c>
      <c r="G86" s="152" t="s">
        <v>147</v>
      </c>
      <c r="H86" s="152" t="s">
        <v>148</v>
      </c>
      <c r="I86" s="152" t="s">
        <v>149</v>
      </c>
      <c r="J86" s="152" t="s">
        <v>119</v>
      </c>
      <c r="K86" s="153" t="s">
        <v>150</v>
      </c>
      <c r="L86" s="154"/>
      <c r="M86" s="71" t="s">
        <v>44</v>
      </c>
      <c r="N86" s="72" t="s">
        <v>52</v>
      </c>
      <c r="O86" s="72" t="s">
        <v>151</v>
      </c>
      <c r="P86" s="72" t="s">
        <v>152</v>
      </c>
      <c r="Q86" s="72" t="s">
        <v>153</v>
      </c>
      <c r="R86" s="72" t="s">
        <v>154</v>
      </c>
      <c r="S86" s="72" t="s">
        <v>155</v>
      </c>
      <c r="T86" s="73" t="s">
        <v>156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157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P88+P132</f>
        <v>0</v>
      </c>
      <c r="Q87" s="75"/>
      <c r="R87" s="157">
        <f>R88+R132</f>
        <v>0.129134</v>
      </c>
      <c r="S87" s="75"/>
      <c r="T87" s="158">
        <f>T88+T132</f>
        <v>0.28303999999999996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9" t="s">
        <v>81</v>
      </c>
      <c r="AU87" s="19" t="s">
        <v>120</v>
      </c>
      <c r="BK87" s="159">
        <f>BK88+BK132</f>
        <v>0</v>
      </c>
    </row>
    <row r="88" spans="1:65" s="12" customFormat="1" ht="25.9" customHeight="1">
      <c r="B88" s="160"/>
      <c r="C88" s="161"/>
      <c r="D88" s="162" t="s">
        <v>81</v>
      </c>
      <c r="E88" s="163" t="s">
        <v>607</v>
      </c>
      <c r="F88" s="163" t="s">
        <v>608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P89+P92+P97+P109+P121+P124</f>
        <v>0</v>
      </c>
      <c r="Q88" s="168"/>
      <c r="R88" s="169">
        <f>R89+R92+R97+R109+R121+R124</f>
        <v>0.129134</v>
      </c>
      <c r="S88" s="168"/>
      <c r="T88" s="170">
        <f>T89+T92+T97+T109+T121+T124</f>
        <v>0.28303999999999996</v>
      </c>
      <c r="AR88" s="171" t="s">
        <v>92</v>
      </c>
      <c r="AT88" s="172" t="s">
        <v>81</v>
      </c>
      <c r="AU88" s="172" t="s">
        <v>82</v>
      </c>
      <c r="AY88" s="171" t="s">
        <v>160</v>
      </c>
      <c r="BK88" s="173">
        <f>BK89+BK92+BK97+BK109+BK121+BK124</f>
        <v>0</v>
      </c>
    </row>
    <row r="89" spans="1:65" s="12" customFormat="1" ht="22.9" customHeight="1">
      <c r="B89" s="160"/>
      <c r="C89" s="161"/>
      <c r="D89" s="162" t="s">
        <v>81</v>
      </c>
      <c r="E89" s="174" t="s">
        <v>609</v>
      </c>
      <c r="F89" s="174" t="s">
        <v>610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SUM(P90:P91)</f>
        <v>0</v>
      </c>
      <c r="Q89" s="168"/>
      <c r="R89" s="169">
        <f>SUM(R90:R91)</f>
        <v>3.3280000000000004E-2</v>
      </c>
      <c r="S89" s="168"/>
      <c r="T89" s="170">
        <f>SUM(T90:T91)</f>
        <v>0</v>
      </c>
      <c r="AR89" s="171" t="s">
        <v>92</v>
      </c>
      <c r="AT89" s="172" t="s">
        <v>81</v>
      </c>
      <c r="AU89" s="172" t="s">
        <v>90</v>
      </c>
      <c r="AY89" s="171" t="s">
        <v>160</v>
      </c>
      <c r="BK89" s="173">
        <f>SUM(BK90:BK91)</f>
        <v>0</v>
      </c>
    </row>
    <row r="90" spans="1:65" s="2" customFormat="1" ht="33" customHeight="1">
      <c r="A90" s="37"/>
      <c r="B90" s="38"/>
      <c r="C90" s="176" t="s">
        <v>90</v>
      </c>
      <c r="D90" s="176" t="s">
        <v>163</v>
      </c>
      <c r="E90" s="177" t="s">
        <v>1230</v>
      </c>
      <c r="F90" s="178" t="s">
        <v>1231</v>
      </c>
      <c r="G90" s="179" t="s">
        <v>291</v>
      </c>
      <c r="H90" s="180">
        <v>52</v>
      </c>
      <c r="I90" s="181"/>
      <c r="J90" s="182">
        <f>ROUND(I90*H90,2)</f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>O90*H90</f>
        <v>0</v>
      </c>
      <c r="Q90" s="185">
        <v>6.4000000000000005E-4</v>
      </c>
      <c r="R90" s="185">
        <f>Q90*H90</f>
        <v>3.3280000000000004E-2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277</v>
      </c>
      <c r="AT90" s="187" t="s">
        <v>163</v>
      </c>
      <c r="AU90" s="187" t="s">
        <v>92</v>
      </c>
      <c r="AY90" s="19" t="s">
        <v>160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19" t="s">
        <v>90</v>
      </c>
      <c r="BK90" s="188">
        <f>ROUND(I90*H90,2)</f>
        <v>0</v>
      </c>
      <c r="BL90" s="19" t="s">
        <v>277</v>
      </c>
      <c r="BM90" s="187" t="s">
        <v>1232</v>
      </c>
    </row>
    <row r="91" spans="1:65" s="2" customFormat="1" ht="58.5">
      <c r="A91" s="37"/>
      <c r="B91" s="38"/>
      <c r="C91" s="39"/>
      <c r="D91" s="196" t="s">
        <v>409</v>
      </c>
      <c r="E91" s="39"/>
      <c r="F91" s="237" t="s">
        <v>1233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409</v>
      </c>
      <c r="AU91" s="19" t="s">
        <v>92</v>
      </c>
    </row>
    <row r="92" spans="1:65" s="12" customFormat="1" ht="22.9" customHeight="1">
      <c r="B92" s="160"/>
      <c r="C92" s="161"/>
      <c r="D92" s="162" t="s">
        <v>81</v>
      </c>
      <c r="E92" s="174" t="s">
        <v>1234</v>
      </c>
      <c r="F92" s="174" t="s">
        <v>1235</v>
      </c>
      <c r="G92" s="161"/>
      <c r="H92" s="161"/>
      <c r="I92" s="164"/>
      <c r="J92" s="175">
        <f>BK92</f>
        <v>0</v>
      </c>
      <c r="K92" s="161"/>
      <c r="L92" s="166"/>
      <c r="M92" s="167"/>
      <c r="N92" s="168"/>
      <c r="O92" s="168"/>
      <c r="P92" s="169">
        <f>SUM(P93:P96)</f>
        <v>0</v>
      </c>
      <c r="Q92" s="168"/>
      <c r="R92" s="169">
        <f>SUM(R93:R96)</f>
        <v>2.3399999999999997E-2</v>
      </c>
      <c r="S92" s="168"/>
      <c r="T92" s="170">
        <f>SUM(T93:T96)</f>
        <v>0</v>
      </c>
      <c r="AR92" s="171" t="s">
        <v>92</v>
      </c>
      <c r="AT92" s="172" t="s">
        <v>81</v>
      </c>
      <c r="AU92" s="172" t="s">
        <v>90</v>
      </c>
      <c r="AY92" s="171" t="s">
        <v>160</v>
      </c>
      <c r="BK92" s="173">
        <f>SUM(BK93:BK96)</f>
        <v>0</v>
      </c>
    </row>
    <row r="93" spans="1:65" s="2" customFormat="1" ht="24.2" customHeight="1">
      <c r="A93" s="37"/>
      <c r="B93" s="38"/>
      <c r="C93" s="176" t="s">
        <v>92</v>
      </c>
      <c r="D93" s="176" t="s">
        <v>163</v>
      </c>
      <c r="E93" s="177" t="s">
        <v>1236</v>
      </c>
      <c r="F93" s="178" t="s">
        <v>1237</v>
      </c>
      <c r="G93" s="179" t="s">
        <v>801</v>
      </c>
      <c r="H93" s="180">
        <v>17</v>
      </c>
      <c r="I93" s="181"/>
      <c r="J93" s="182">
        <f>ROUND(I93*H93,2)</f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>O93*H93</f>
        <v>0</v>
      </c>
      <c r="Q93" s="185">
        <v>1.1299999999999999E-3</v>
      </c>
      <c r="R93" s="185">
        <f>Q93*H93</f>
        <v>1.9209999999999998E-2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277</v>
      </c>
      <c r="AT93" s="187" t="s">
        <v>163</v>
      </c>
      <c r="AU93" s="187" t="s">
        <v>92</v>
      </c>
      <c r="AY93" s="19" t="s">
        <v>160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9" t="s">
        <v>90</v>
      </c>
      <c r="BK93" s="188">
        <f>ROUND(I93*H93,2)</f>
        <v>0</v>
      </c>
      <c r="BL93" s="19" t="s">
        <v>277</v>
      </c>
      <c r="BM93" s="187" t="s">
        <v>1238</v>
      </c>
    </row>
    <row r="94" spans="1:65" s="2" customFormat="1" ht="16.5" customHeight="1">
      <c r="A94" s="37"/>
      <c r="B94" s="38"/>
      <c r="C94" s="176" t="s">
        <v>161</v>
      </c>
      <c r="D94" s="176" t="s">
        <v>163</v>
      </c>
      <c r="E94" s="177" t="s">
        <v>1239</v>
      </c>
      <c r="F94" s="178" t="s">
        <v>1240</v>
      </c>
      <c r="G94" s="179" t="s">
        <v>801</v>
      </c>
      <c r="H94" s="180">
        <v>2</v>
      </c>
      <c r="I94" s="181"/>
      <c r="J94" s="182">
        <f>ROUND(I94*H94,2)</f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>O94*H94</f>
        <v>0</v>
      </c>
      <c r="Q94" s="185">
        <v>1.3999999999999999E-4</v>
      </c>
      <c r="R94" s="185">
        <f>Q94*H94</f>
        <v>2.7999999999999998E-4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277</v>
      </c>
      <c r="AT94" s="187" t="s">
        <v>163</v>
      </c>
      <c r="AU94" s="187" t="s">
        <v>92</v>
      </c>
      <c r="AY94" s="19" t="s">
        <v>160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19" t="s">
        <v>90</v>
      </c>
      <c r="BK94" s="188">
        <f>ROUND(I94*H94,2)</f>
        <v>0</v>
      </c>
      <c r="BL94" s="19" t="s">
        <v>277</v>
      </c>
      <c r="BM94" s="187" t="s">
        <v>1241</v>
      </c>
    </row>
    <row r="95" spans="1:65" s="2" customFormat="1" ht="44.25" customHeight="1">
      <c r="A95" s="37"/>
      <c r="B95" s="38"/>
      <c r="C95" s="227" t="s">
        <v>168</v>
      </c>
      <c r="D95" s="227" t="s">
        <v>305</v>
      </c>
      <c r="E95" s="228" t="s">
        <v>1242</v>
      </c>
      <c r="F95" s="229" t="s">
        <v>1243</v>
      </c>
      <c r="G95" s="230" t="s">
        <v>801</v>
      </c>
      <c r="H95" s="231">
        <v>2</v>
      </c>
      <c r="I95" s="232"/>
      <c r="J95" s="233">
        <f>ROUND(I95*H95,2)</f>
        <v>0</v>
      </c>
      <c r="K95" s="229" t="s">
        <v>44</v>
      </c>
      <c r="L95" s="234"/>
      <c r="M95" s="235" t="s">
        <v>44</v>
      </c>
      <c r="N95" s="236" t="s">
        <v>53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376</v>
      </c>
      <c r="AT95" s="187" t="s">
        <v>305</v>
      </c>
      <c r="AU95" s="187" t="s">
        <v>92</v>
      </c>
      <c r="AY95" s="19" t="s">
        <v>160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9" t="s">
        <v>90</v>
      </c>
      <c r="BK95" s="188">
        <f>ROUND(I95*H95,2)</f>
        <v>0</v>
      </c>
      <c r="BL95" s="19" t="s">
        <v>277</v>
      </c>
      <c r="BM95" s="187" t="s">
        <v>1244</v>
      </c>
    </row>
    <row r="96" spans="1:65" s="2" customFormat="1" ht="16.5" customHeight="1">
      <c r="A96" s="37"/>
      <c r="B96" s="38"/>
      <c r="C96" s="176" t="s">
        <v>193</v>
      </c>
      <c r="D96" s="176" t="s">
        <v>163</v>
      </c>
      <c r="E96" s="177" t="s">
        <v>1245</v>
      </c>
      <c r="F96" s="178" t="s">
        <v>1246</v>
      </c>
      <c r="G96" s="179" t="s">
        <v>546</v>
      </c>
      <c r="H96" s="180">
        <v>1</v>
      </c>
      <c r="I96" s="181"/>
      <c r="J96" s="182">
        <f>ROUND(I96*H96,2)</f>
        <v>0</v>
      </c>
      <c r="K96" s="178" t="s">
        <v>44</v>
      </c>
      <c r="L96" s="42"/>
      <c r="M96" s="183" t="s">
        <v>44</v>
      </c>
      <c r="N96" s="184" t="s">
        <v>53</v>
      </c>
      <c r="O96" s="67"/>
      <c r="P96" s="185">
        <f>O96*H96</f>
        <v>0</v>
      </c>
      <c r="Q96" s="185">
        <v>3.9100000000000003E-3</v>
      </c>
      <c r="R96" s="185">
        <f>Q96*H96</f>
        <v>3.9100000000000003E-3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277</v>
      </c>
      <c r="AT96" s="187" t="s">
        <v>163</v>
      </c>
      <c r="AU96" s="187" t="s">
        <v>92</v>
      </c>
      <c r="AY96" s="19" t="s">
        <v>160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9" t="s">
        <v>90</v>
      </c>
      <c r="BK96" s="188">
        <f>ROUND(I96*H96,2)</f>
        <v>0</v>
      </c>
      <c r="BL96" s="19" t="s">
        <v>277</v>
      </c>
      <c r="BM96" s="187" t="s">
        <v>1247</v>
      </c>
    </row>
    <row r="97" spans="1:65" s="12" customFormat="1" ht="22.9" customHeight="1">
      <c r="B97" s="160"/>
      <c r="C97" s="161"/>
      <c r="D97" s="162" t="s">
        <v>81</v>
      </c>
      <c r="E97" s="174" t="s">
        <v>1248</v>
      </c>
      <c r="F97" s="174" t="s">
        <v>1249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SUM(P98:P108)</f>
        <v>0</v>
      </c>
      <c r="Q97" s="168"/>
      <c r="R97" s="169">
        <f>SUM(R98:R108)</f>
        <v>4.002E-2</v>
      </c>
      <c r="S97" s="168"/>
      <c r="T97" s="170">
        <f>SUM(T98:T108)</f>
        <v>0.28303999999999996</v>
      </c>
      <c r="AR97" s="171" t="s">
        <v>92</v>
      </c>
      <c r="AT97" s="172" t="s">
        <v>81</v>
      </c>
      <c r="AU97" s="172" t="s">
        <v>90</v>
      </c>
      <c r="AY97" s="171" t="s">
        <v>160</v>
      </c>
      <c r="BK97" s="173">
        <f>SUM(BK98:BK108)</f>
        <v>0</v>
      </c>
    </row>
    <row r="98" spans="1:65" s="2" customFormat="1" ht="24.2" customHeight="1">
      <c r="A98" s="37"/>
      <c r="B98" s="38"/>
      <c r="C98" s="176" t="s">
        <v>198</v>
      </c>
      <c r="D98" s="176" t="s">
        <v>163</v>
      </c>
      <c r="E98" s="177" t="s">
        <v>1250</v>
      </c>
      <c r="F98" s="178" t="s">
        <v>1251</v>
      </c>
      <c r="G98" s="179" t="s">
        <v>190</v>
      </c>
      <c r="H98" s="180">
        <v>46</v>
      </c>
      <c r="I98" s="181"/>
      <c r="J98" s="182">
        <f>ROUND(I98*H98,2)</f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>O98*H98</f>
        <v>0</v>
      </c>
      <c r="Q98" s="185">
        <v>5.0000000000000002E-5</v>
      </c>
      <c r="R98" s="185">
        <f>Q98*H98</f>
        <v>2.3E-3</v>
      </c>
      <c r="S98" s="185">
        <v>5.3200000000000001E-3</v>
      </c>
      <c r="T98" s="186">
        <f>S98*H98</f>
        <v>0.24471999999999999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277</v>
      </c>
      <c r="AT98" s="187" t="s">
        <v>163</v>
      </c>
      <c r="AU98" s="187" t="s">
        <v>92</v>
      </c>
      <c r="AY98" s="19" t="s">
        <v>160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19" t="s">
        <v>90</v>
      </c>
      <c r="BK98" s="188">
        <f>ROUND(I98*H98,2)</f>
        <v>0</v>
      </c>
      <c r="BL98" s="19" t="s">
        <v>277</v>
      </c>
      <c r="BM98" s="187" t="s">
        <v>1252</v>
      </c>
    </row>
    <row r="99" spans="1:65" s="2" customFormat="1" ht="49.15" customHeight="1">
      <c r="A99" s="37"/>
      <c r="B99" s="38"/>
      <c r="C99" s="176" t="s">
        <v>203</v>
      </c>
      <c r="D99" s="176" t="s">
        <v>163</v>
      </c>
      <c r="E99" s="177" t="s">
        <v>1253</v>
      </c>
      <c r="F99" s="178" t="s">
        <v>1254</v>
      </c>
      <c r="G99" s="179" t="s">
        <v>190</v>
      </c>
      <c r="H99" s="180">
        <v>6</v>
      </c>
      <c r="I99" s="181"/>
      <c r="J99" s="182">
        <f>ROUND(I99*H99,2)</f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>O99*H99</f>
        <v>0</v>
      </c>
      <c r="Q99" s="185">
        <v>5.0000000000000002E-5</v>
      </c>
      <c r="R99" s="185">
        <f>Q99*H99</f>
        <v>3.0000000000000003E-4</v>
      </c>
      <c r="S99" s="185">
        <v>5.3200000000000001E-3</v>
      </c>
      <c r="T99" s="186">
        <f>S99*H99</f>
        <v>3.1920000000000004E-2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277</v>
      </c>
      <c r="AT99" s="187" t="s">
        <v>163</v>
      </c>
      <c r="AU99" s="187" t="s">
        <v>92</v>
      </c>
      <c r="AY99" s="19" t="s">
        <v>160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90</v>
      </c>
      <c r="BK99" s="188">
        <f>ROUND(I99*H99,2)</f>
        <v>0</v>
      </c>
      <c r="BL99" s="19" t="s">
        <v>277</v>
      </c>
      <c r="BM99" s="187" t="s">
        <v>1255</v>
      </c>
    </row>
    <row r="100" spans="1:65" s="2" customFormat="1" ht="44.25" customHeight="1">
      <c r="A100" s="37"/>
      <c r="B100" s="38"/>
      <c r="C100" s="176" t="s">
        <v>210</v>
      </c>
      <c r="D100" s="176" t="s">
        <v>163</v>
      </c>
      <c r="E100" s="177" t="s">
        <v>1256</v>
      </c>
      <c r="F100" s="178" t="s">
        <v>1257</v>
      </c>
      <c r="G100" s="179" t="s">
        <v>546</v>
      </c>
      <c r="H100" s="180">
        <v>1</v>
      </c>
      <c r="I100" s="181"/>
      <c r="J100" s="182">
        <f>ROUND(I100*H100,2)</f>
        <v>0</v>
      </c>
      <c r="K100" s="178" t="s">
        <v>44</v>
      </c>
      <c r="L100" s="42"/>
      <c r="M100" s="183" t="s">
        <v>44</v>
      </c>
      <c r="N100" s="184" t="s">
        <v>53</v>
      </c>
      <c r="O100" s="67"/>
      <c r="P100" s="185">
        <f>O100*H100</f>
        <v>0</v>
      </c>
      <c r="Q100" s="185">
        <v>2.0000000000000002E-5</v>
      </c>
      <c r="R100" s="185">
        <f>Q100*H100</f>
        <v>2.0000000000000002E-5</v>
      </c>
      <c r="S100" s="185">
        <v>3.2000000000000002E-3</v>
      </c>
      <c r="T100" s="186">
        <f>S100*H100</f>
        <v>3.2000000000000002E-3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277</v>
      </c>
      <c r="AT100" s="187" t="s">
        <v>163</v>
      </c>
      <c r="AU100" s="187" t="s">
        <v>92</v>
      </c>
      <c r="AY100" s="19" t="s">
        <v>160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9" t="s">
        <v>90</v>
      </c>
      <c r="BK100" s="188">
        <f>ROUND(I100*H100,2)</f>
        <v>0</v>
      </c>
      <c r="BL100" s="19" t="s">
        <v>277</v>
      </c>
      <c r="BM100" s="187" t="s">
        <v>1258</v>
      </c>
    </row>
    <row r="101" spans="1:65" s="2" customFormat="1" ht="24.2" customHeight="1">
      <c r="A101" s="37"/>
      <c r="B101" s="38"/>
      <c r="C101" s="176" t="s">
        <v>217</v>
      </c>
      <c r="D101" s="176" t="s">
        <v>163</v>
      </c>
      <c r="E101" s="177" t="s">
        <v>1259</v>
      </c>
      <c r="F101" s="178" t="s">
        <v>1260</v>
      </c>
      <c r="G101" s="179" t="s">
        <v>546</v>
      </c>
      <c r="H101" s="180">
        <v>1</v>
      </c>
      <c r="I101" s="181"/>
      <c r="J101" s="182">
        <f>ROUND(I101*H101,2)</f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>O101*H101</f>
        <v>0</v>
      </c>
      <c r="Q101" s="185">
        <v>2.0000000000000002E-5</v>
      </c>
      <c r="R101" s="185">
        <f>Q101*H101</f>
        <v>2.0000000000000002E-5</v>
      </c>
      <c r="S101" s="185">
        <v>3.2000000000000002E-3</v>
      </c>
      <c r="T101" s="186">
        <f>S101*H101</f>
        <v>3.2000000000000002E-3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277</v>
      </c>
      <c r="AT101" s="187" t="s">
        <v>163</v>
      </c>
      <c r="AU101" s="187" t="s">
        <v>92</v>
      </c>
      <c r="AY101" s="19" t="s">
        <v>160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90</v>
      </c>
      <c r="BK101" s="188">
        <f>ROUND(I101*H101,2)</f>
        <v>0</v>
      </c>
      <c r="BL101" s="19" t="s">
        <v>277</v>
      </c>
      <c r="BM101" s="187" t="s">
        <v>1261</v>
      </c>
    </row>
    <row r="102" spans="1:65" s="2" customFormat="1" ht="48.75">
      <c r="A102" s="37"/>
      <c r="B102" s="38"/>
      <c r="C102" s="39"/>
      <c r="D102" s="196" t="s">
        <v>409</v>
      </c>
      <c r="E102" s="39"/>
      <c r="F102" s="237" t="s">
        <v>1262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9" t="s">
        <v>409</v>
      </c>
      <c r="AU102" s="19" t="s">
        <v>92</v>
      </c>
    </row>
    <row r="103" spans="1:65" s="2" customFormat="1" ht="24.2" customHeight="1">
      <c r="A103" s="37"/>
      <c r="B103" s="38"/>
      <c r="C103" s="176" t="s">
        <v>232</v>
      </c>
      <c r="D103" s="176" t="s">
        <v>163</v>
      </c>
      <c r="E103" s="177" t="s">
        <v>1263</v>
      </c>
      <c r="F103" s="178" t="s">
        <v>1264</v>
      </c>
      <c r="G103" s="179" t="s">
        <v>291</v>
      </c>
      <c r="H103" s="180">
        <v>10</v>
      </c>
      <c r="I103" s="181"/>
      <c r="J103" s="182">
        <f t="shared" ref="J103:J108" si="0">ROUND(I103*H103,2)</f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 t="shared" ref="P103:P108" si="1">O103*H103</f>
        <v>0</v>
      </c>
      <c r="Q103" s="185">
        <v>7.2000000000000005E-4</v>
      </c>
      <c r="R103" s="185">
        <f t="shared" ref="R103:R108" si="2">Q103*H103</f>
        <v>7.2000000000000007E-3</v>
      </c>
      <c r="S103" s="185">
        <v>0</v>
      </c>
      <c r="T103" s="186">
        <f t="shared" ref="T103:T108" si="3"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277</v>
      </c>
      <c r="AT103" s="187" t="s">
        <v>163</v>
      </c>
      <c r="AU103" s="187" t="s">
        <v>92</v>
      </c>
      <c r="AY103" s="19" t="s">
        <v>160</v>
      </c>
      <c r="BE103" s="188">
        <f t="shared" ref="BE103:BE108" si="4">IF(N103="základní",J103,0)</f>
        <v>0</v>
      </c>
      <c r="BF103" s="188">
        <f t="shared" ref="BF103:BF108" si="5">IF(N103="snížená",J103,0)</f>
        <v>0</v>
      </c>
      <c r="BG103" s="188">
        <f t="shared" ref="BG103:BG108" si="6">IF(N103="zákl. přenesená",J103,0)</f>
        <v>0</v>
      </c>
      <c r="BH103" s="188">
        <f t="shared" ref="BH103:BH108" si="7">IF(N103="sníž. přenesená",J103,0)</f>
        <v>0</v>
      </c>
      <c r="BI103" s="188">
        <f t="shared" ref="BI103:BI108" si="8">IF(N103="nulová",J103,0)</f>
        <v>0</v>
      </c>
      <c r="BJ103" s="19" t="s">
        <v>90</v>
      </c>
      <c r="BK103" s="188">
        <f t="shared" ref="BK103:BK108" si="9">ROUND(I103*H103,2)</f>
        <v>0</v>
      </c>
      <c r="BL103" s="19" t="s">
        <v>277</v>
      </c>
      <c r="BM103" s="187" t="s">
        <v>1265</v>
      </c>
    </row>
    <row r="104" spans="1:65" s="2" customFormat="1" ht="24.2" customHeight="1">
      <c r="A104" s="37"/>
      <c r="B104" s="38"/>
      <c r="C104" s="176" t="s">
        <v>239</v>
      </c>
      <c r="D104" s="176" t="s">
        <v>163</v>
      </c>
      <c r="E104" s="177" t="s">
        <v>1266</v>
      </c>
      <c r="F104" s="178" t="s">
        <v>1267</v>
      </c>
      <c r="G104" s="179" t="s">
        <v>291</v>
      </c>
      <c r="H104" s="180">
        <v>42</v>
      </c>
      <c r="I104" s="181"/>
      <c r="J104" s="182">
        <f t="shared" si="0"/>
        <v>0</v>
      </c>
      <c r="K104" s="178" t="s">
        <v>44</v>
      </c>
      <c r="L104" s="42"/>
      <c r="M104" s="183" t="s">
        <v>44</v>
      </c>
      <c r="N104" s="184" t="s">
        <v>53</v>
      </c>
      <c r="O104" s="67"/>
      <c r="P104" s="185">
        <f t="shared" si="1"/>
        <v>0</v>
      </c>
      <c r="Q104" s="185">
        <v>7.1000000000000002E-4</v>
      </c>
      <c r="R104" s="185">
        <f t="shared" si="2"/>
        <v>2.9819999999999999E-2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277</v>
      </c>
      <c r="AT104" s="187" t="s">
        <v>163</v>
      </c>
      <c r="AU104" s="187" t="s">
        <v>92</v>
      </c>
      <c r="AY104" s="19" t="s">
        <v>160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19" t="s">
        <v>90</v>
      </c>
      <c r="BK104" s="188">
        <f t="shared" si="9"/>
        <v>0</v>
      </c>
      <c r="BL104" s="19" t="s">
        <v>277</v>
      </c>
      <c r="BM104" s="187" t="s">
        <v>1268</v>
      </c>
    </row>
    <row r="105" spans="1:65" s="2" customFormat="1" ht="33" customHeight="1">
      <c r="A105" s="37"/>
      <c r="B105" s="38"/>
      <c r="C105" s="176" t="s">
        <v>245</v>
      </c>
      <c r="D105" s="176" t="s">
        <v>163</v>
      </c>
      <c r="E105" s="177" t="s">
        <v>1269</v>
      </c>
      <c r="F105" s="178" t="s">
        <v>1270</v>
      </c>
      <c r="G105" s="179" t="s">
        <v>291</v>
      </c>
      <c r="H105" s="180">
        <v>10</v>
      </c>
      <c r="I105" s="181"/>
      <c r="J105" s="182">
        <f t="shared" si="0"/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 t="shared" si="1"/>
        <v>0</v>
      </c>
      <c r="Q105" s="185">
        <v>2.0000000000000002E-5</v>
      </c>
      <c r="R105" s="185">
        <f t="shared" si="2"/>
        <v>2.0000000000000001E-4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277</v>
      </c>
      <c r="AT105" s="187" t="s">
        <v>163</v>
      </c>
      <c r="AU105" s="187" t="s">
        <v>92</v>
      </c>
      <c r="AY105" s="19" t="s">
        <v>160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19" t="s">
        <v>90</v>
      </c>
      <c r="BK105" s="188">
        <f t="shared" si="9"/>
        <v>0</v>
      </c>
      <c r="BL105" s="19" t="s">
        <v>277</v>
      </c>
      <c r="BM105" s="187" t="s">
        <v>1271</v>
      </c>
    </row>
    <row r="106" spans="1:65" s="2" customFormat="1" ht="24.2" customHeight="1">
      <c r="A106" s="37"/>
      <c r="B106" s="38"/>
      <c r="C106" s="176" t="s">
        <v>250</v>
      </c>
      <c r="D106" s="176" t="s">
        <v>163</v>
      </c>
      <c r="E106" s="177" t="s">
        <v>1272</v>
      </c>
      <c r="F106" s="178" t="s">
        <v>1273</v>
      </c>
      <c r="G106" s="179" t="s">
        <v>190</v>
      </c>
      <c r="H106" s="180">
        <v>2</v>
      </c>
      <c r="I106" s="181"/>
      <c r="J106" s="182">
        <f t="shared" si="0"/>
        <v>0</v>
      </c>
      <c r="K106" s="178" t="s">
        <v>44</v>
      </c>
      <c r="L106" s="42"/>
      <c r="M106" s="183" t="s">
        <v>44</v>
      </c>
      <c r="N106" s="184" t="s">
        <v>53</v>
      </c>
      <c r="O106" s="67"/>
      <c r="P106" s="185">
        <f t="shared" si="1"/>
        <v>0</v>
      </c>
      <c r="Q106" s="185">
        <v>1.0000000000000001E-5</v>
      </c>
      <c r="R106" s="185">
        <f t="shared" si="2"/>
        <v>2.0000000000000002E-5</v>
      </c>
      <c r="S106" s="185">
        <v>0</v>
      </c>
      <c r="T106" s="186">
        <f t="shared" si="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277</v>
      </c>
      <c r="AT106" s="187" t="s">
        <v>163</v>
      </c>
      <c r="AU106" s="187" t="s">
        <v>92</v>
      </c>
      <c r="AY106" s="19" t="s">
        <v>160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19" t="s">
        <v>90</v>
      </c>
      <c r="BK106" s="188">
        <f t="shared" si="9"/>
        <v>0</v>
      </c>
      <c r="BL106" s="19" t="s">
        <v>277</v>
      </c>
      <c r="BM106" s="187" t="s">
        <v>1274</v>
      </c>
    </row>
    <row r="107" spans="1:65" s="2" customFormat="1" ht="16.5" customHeight="1">
      <c r="A107" s="37"/>
      <c r="B107" s="38"/>
      <c r="C107" s="176" t="s">
        <v>256</v>
      </c>
      <c r="D107" s="176" t="s">
        <v>163</v>
      </c>
      <c r="E107" s="177" t="s">
        <v>1275</v>
      </c>
      <c r="F107" s="178" t="s">
        <v>1276</v>
      </c>
      <c r="G107" s="179" t="s">
        <v>291</v>
      </c>
      <c r="H107" s="180">
        <v>52</v>
      </c>
      <c r="I107" s="181"/>
      <c r="J107" s="182">
        <f t="shared" si="0"/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277</v>
      </c>
      <c r="AT107" s="187" t="s">
        <v>163</v>
      </c>
      <c r="AU107" s="187" t="s">
        <v>92</v>
      </c>
      <c r="AY107" s="19" t="s">
        <v>160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19" t="s">
        <v>90</v>
      </c>
      <c r="BK107" s="188">
        <f t="shared" si="9"/>
        <v>0</v>
      </c>
      <c r="BL107" s="19" t="s">
        <v>277</v>
      </c>
      <c r="BM107" s="187" t="s">
        <v>1277</v>
      </c>
    </row>
    <row r="108" spans="1:65" s="2" customFormat="1" ht="24.2" customHeight="1">
      <c r="A108" s="37"/>
      <c r="B108" s="38"/>
      <c r="C108" s="176" t="s">
        <v>8</v>
      </c>
      <c r="D108" s="176" t="s">
        <v>163</v>
      </c>
      <c r="E108" s="177" t="s">
        <v>1278</v>
      </c>
      <c r="F108" s="178" t="s">
        <v>1279</v>
      </c>
      <c r="G108" s="179" t="s">
        <v>190</v>
      </c>
      <c r="H108" s="180">
        <v>2</v>
      </c>
      <c r="I108" s="181"/>
      <c r="J108" s="182">
        <f t="shared" si="0"/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 t="shared" si="1"/>
        <v>0</v>
      </c>
      <c r="Q108" s="185">
        <v>6.9999999999999994E-5</v>
      </c>
      <c r="R108" s="185">
        <f t="shared" si="2"/>
        <v>1.3999999999999999E-4</v>
      </c>
      <c r="S108" s="185">
        <v>0</v>
      </c>
      <c r="T108" s="186">
        <f t="shared" si="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277</v>
      </c>
      <c r="AT108" s="187" t="s">
        <v>163</v>
      </c>
      <c r="AU108" s="187" t="s">
        <v>92</v>
      </c>
      <c r="AY108" s="19" t="s">
        <v>160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19" t="s">
        <v>90</v>
      </c>
      <c r="BK108" s="188">
        <f t="shared" si="9"/>
        <v>0</v>
      </c>
      <c r="BL108" s="19" t="s">
        <v>277</v>
      </c>
      <c r="BM108" s="187" t="s">
        <v>1280</v>
      </c>
    </row>
    <row r="109" spans="1:65" s="12" customFormat="1" ht="22.9" customHeight="1">
      <c r="B109" s="160"/>
      <c r="C109" s="161"/>
      <c r="D109" s="162" t="s">
        <v>81</v>
      </c>
      <c r="E109" s="174" t="s">
        <v>1281</v>
      </c>
      <c r="F109" s="174" t="s">
        <v>1282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SUM(P110:P120)</f>
        <v>0</v>
      </c>
      <c r="Q109" s="168"/>
      <c r="R109" s="169">
        <f>SUM(R110:R120)</f>
        <v>3.1179999999999999E-2</v>
      </c>
      <c r="S109" s="168"/>
      <c r="T109" s="170">
        <f>SUM(T110:T120)</f>
        <v>0</v>
      </c>
      <c r="AR109" s="171" t="s">
        <v>92</v>
      </c>
      <c r="AT109" s="172" t="s">
        <v>81</v>
      </c>
      <c r="AU109" s="172" t="s">
        <v>90</v>
      </c>
      <c r="AY109" s="171" t="s">
        <v>160</v>
      </c>
      <c r="BK109" s="173">
        <f>SUM(BK110:BK120)</f>
        <v>0</v>
      </c>
    </row>
    <row r="110" spans="1:65" s="2" customFormat="1" ht="24.2" customHeight="1">
      <c r="A110" s="37"/>
      <c r="B110" s="38"/>
      <c r="C110" s="176" t="s">
        <v>277</v>
      </c>
      <c r="D110" s="176" t="s">
        <v>163</v>
      </c>
      <c r="E110" s="177" t="s">
        <v>1283</v>
      </c>
      <c r="F110" s="178" t="s">
        <v>1284</v>
      </c>
      <c r="G110" s="179" t="s">
        <v>190</v>
      </c>
      <c r="H110" s="180">
        <v>1</v>
      </c>
      <c r="I110" s="181"/>
      <c r="J110" s="182">
        <f t="shared" ref="J110:J120" si="10">ROUND(I110*H110,2)</f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 t="shared" ref="P110:P120" si="11">O110*H110</f>
        <v>0</v>
      </c>
      <c r="Q110" s="185">
        <v>2.7E-4</v>
      </c>
      <c r="R110" s="185">
        <f t="shared" ref="R110:R120" si="12">Q110*H110</f>
        <v>2.7E-4</v>
      </c>
      <c r="S110" s="185">
        <v>0</v>
      </c>
      <c r="T110" s="186">
        <f t="shared" ref="T110:T120" si="13"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277</v>
      </c>
      <c r="AT110" s="187" t="s">
        <v>163</v>
      </c>
      <c r="AU110" s="187" t="s">
        <v>92</v>
      </c>
      <c r="AY110" s="19" t="s">
        <v>160</v>
      </c>
      <c r="BE110" s="188">
        <f t="shared" ref="BE110:BE120" si="14">IF(N110="základní",J110,0)</f>
        <v>0</v>
      </c>
      <c r="BF110" s="188">
        <f t="shared" ref="BF110:BF120" si="15">IF(N110="snížená",J110,0)</f>
        <v>0</v>
      </c>
      <c r="BG110" s="188">
        <f t="shared" ref="BG110:BG120" si="16">IF(N110="zákl. přenesená",J110,0)</f>
        <v>0</v>
      </c>
      <c r="BH110" s="188">
        <f t="shared" ref="BH110:BH120" si="17">IF(N110="sníž. přenesená",J110,0)</f>
        <v>0</v>
      </c>
      <c r="BI110" s="188">
        <f t="shared" ref="BI110:BI120" si="18">IF(N110="nulová",J110,0)</f>
        <v>0</v>
      </c>
      <c r="BJ110" s="19" t="s">
        <v>90</v>
      </c>
      <c r="BK110" s="188">
        <f t="shared" ref="BK110:BK120" si="19">ROUND(I110*H110,2)</f>
        <v>0</v>
      </c>
      <c r="BL110" s="19" t="s">
        <v>277</v>
      </c>
      <c r="BM110" s="187" t="s">
        <v>1285</v>
      </c>
    </row>
    <row r="111" spans="1:65" s="2" customFormat="1" ht="24.2" customHeight="1">
      <c r="A111" s="37"/>
      <c r="B111" s="38"/>
      <c r="C111" s="176" t="s">
        <v>288</v>
      </c>
      <c r="D111" s="176" t="s">
        <v>163</v>
      </c>
      <c r="E111" s="177" t="s">
        <v>1286</v>
      </c>
      <c r="F111" s="178" t="s">
        <v>1287</v>
      </c>
      <c r="G111" s="179" t="s">
        <v>190</v>
      </c>
      <c r="H111" s="180">
        <v>4</v>
      </c>
      <c r="I111" s="181"/>
      <c r="J111" s="182">
        <f t="shared" si="10"/>
        <v>0</v>
      </c>
      <c r="K111" s="178" t="s">
        <v>44</v>
      </c>
      <c r="L111" s="42"/>
      <c r="M111" s="183" t="s">
        <v>44</v>
      </c>
      <c r="N111" s="184" t="s">
        <v>53</v>
      </c>
      <c r="O111" s="67"/>
      <c r="P111" s="185">
        <f t="shared" si="11"/>
        <v>0</v>
      </c>
      <c r="Q111" s="185">
        <v>2.7E-4</v>
      </c>
      <c r="R111" s="185">
        <f t="shared" si="12"/>
        <v>1.08E-3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277</v>
      </c>
      <c r="AT111" s="187" t="s">
        <v>163</v>
      </c>
      <c r="AU111" s="187" t="s">
        <v>92</v>
      </c>
      <c r="AY111" s="19" t="s">
        <v>160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19" t="s">
        <v>90</v>
      </c>
      <c r="BK111" s="188">
        <f t="shared" si="19"/>
        <v>0</v>
      </c>
      <c r="BL111" s="19" t="s">
        <v>277</v>
      </c>
      <c r="BM111" s="187" t="s">
        <v>1288</v>
      </c>
    </row>
    <row r="112" spans="1:65" s="2" customFormat="1" ht="37.9" customHeight="1">
      <c r="A112" s="37"/>
      <c r="B112" s="38"/>
      <c r="C112" s="176" t="s">
        <v>296</v>
      </c>
      <c r="D112" s="176" t="s">
        <v>163</v>
      </c>
      <c r="E112" s="177" t="s">
        <v>1289</v>
      </c>
      <c r="F112" s="178" t="s">
        <v>1290</v>
      </c>
      <c r="G112" s="179" t="s">
        <v>190</v>
      </c>
      <c r="H112" s="180">
        <v>3</v>
      </c>
      <c r="I112" s="181"/>
      <c r="J112" s="182">
        <f t="shared" si="10"/>
        <v>0</v>
      </c>
      <c r="K112" s="178" t="s">
        <v>44</v>
      </c>
      <c r="L112" s="42"/>
      <c r="M112" s="183" t="s">
        <v>44</v>
      </c>
      <c r="N112" s="184" t="s">
        <v>53</v>
      </c>
      <c r="O112" s="67"/>
      <c r="P112" s="185">
        <f t="shared" si="11"/>
        <v>0</v>
      </c>
      <c r="Q112" s="185">
        <v>1.1199999999999999E-3</v>
      </c>
      <c r="R112" s="185">
        <f t="shared" si="12"/>
        <v>3.3599999999999997E-3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277</v>
      </c>
      <c r="AT112" s="187" t="s">
        <v>163</v>
      </c>
      <c r="AU112" s="187" t="s">
        <v>92</v>
      </c>
      <c r="AY112" s="19" t="s">
        <v>160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19" t="s">
        <v>90</v>
      </c>
      <c r="BK112" s="188">
        <f t="shared" si="19"/>
        <v>0</v>
      </c>
      <c r="BL112" s="19" t="s">
        <v>277</v>
      </c>
      <c r="BM112" s="187" t="s">
        <v>1291</v>
      </c>
    </row>
    <row r="113" spans="1:65" s="2" customFormat="1" ht="24.2" customHeight="1">
      <c r="A113" s="37"/>
      <c r="B113" s="38"/>
      <c r="C113" s="176" t="s">
        <v>304</v>
      </c>
      <c r="D113" s="176" t="s">
        <v>163</v>
      </c>
      <c r="E113" s="177" t="s">
        <v>1292</v>
      </c>
      <c r="F113" s="178" t="s">
        <v>1293</v>
      </c>
      <c r="G113" s="179" t="s">
        <v>190</v>
      </c>
      <c r="H113" s="180">
        <v>3</v>
      </c>
      <c r="I113" s="181"/>
      <c r="J113" s="182">
        <f t="shared" si="10"/>
        <v>0</v>
      </c>
      <c r="K113" s="178" t="s">
        <v>44</v>
      </c>
      <c r="L113" s="42"/>
      <c r="M113" s="183" t="s">
        <v>44</v>
      </c>
      <c r="N113" s="184" t="s">
        <v>53</v>
      </c>
      <c r="O113" s="67"/>
      <c r="P113" s="185">
        <f t="shared" si="11"/>
        <v>0</v>
      </c>
      <c r="Q113" s="185">
        <v>3.2499999999999999E-3</v>
      </c>
      <c r="R113" s="185">
        <f t="shared" si="12"/>
        <v>9.75E-3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277</v>
      </c>
      <c r="AT113" s="187" t="s">
        <v>163</v>
      </c>
      <c r="AU113" s="187" t="s">
        <v>92</v>
      </c>
      <c r="AY113" s="19" t="s">
        <v>160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19" t="s">
        <v>90</v>
      </c>
      <c r="BK113" s="188">
        <f t="shared" si="19"/>
        <v>0</v>
      </c>
      <c r="BL113" s="19" t="s">
        <v>277</v>
      </c>
      <c r="BM113" s="187" t="s">
        <v>1294</v>
      </c>
    </row>
    <row r="114" spans="1:65" s="2" customFormat="1" ht="24.2" customHeight="1">
      <c r="A114" s="37"/>
      <c r="B114" s="38"/>
      <c r="C114" s="176" t="s">
        <v>310</v>
      </c>
      <c r="D114" s="176" t="s">
        <v>163</v>
      </c>
      <c r="E114" s="177" t="s">
        <v>1295</v>
      </c>
      <c r="F114" s="178" t="s">
        <v>1296</v>
      </c>
      <c r="G114" s="179" t="s">
        <v>190</v>
      </c>
      <c r="H114" s="180">
        <v>7</v>
      </c>
      <c r="I114" s="181"/>
      <c r="J114" s="182">
        <f t="shared" si="10"/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 t="shared" si="11"/>
        <v>0</v>
      </c>
      <c r="Q114" s="185">
        <v>2.2000000000000001E-4</v>
      </c>
      <c r="R114" s="185">
        <f t="shared" si="12"/>
        <v>1.5400000000000001E-3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277</v>
      </c>
      <c r="AT114" s="187" t="s">
        <v>163</v>
      </c>
      <c r="AU114" s="187" t="s">
        <v>92</v>
      </c>
      <c r="AY114" s="19" t="s">
        <v>160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19" t="s">
        <v>90</v>
      </c>
      <c r="BK114" s="188">
        <f t="shared" si="19"/>
        <v>0</v>
      </c>
      <c r="BL114" s="19" t="s">
        <v>277</v>
      </c>
      <c r="BM114" s="187" t="s">
        <v>1297</v>
      </c>
    </row>
    <row r="115" spans="1:65" s="2" customFormat="1" ht="24.2" customHeight="1">
      <c r="A115" s="37"/>
      <c r="B115" s="38"/>
      <c r="C115" s="176" t="s">
        <v>7</v>
      </c>
      <c r="D115" s="176" t="s">
        <v>163</v>
      </c>
      <c r="E115" s="177" t="s">
        <v>1298</v>
      </c>
      <c r="F115" s="178" t="s">
        <v>1299</v>
      </c>
      <c r="G115" s="179" t="s">
        <v>190</v>
      </c>
      <c r="H115" s="180">
        <v>1</v>
      </c>
      <c r="I115" s="181"/>
      <c r="J115" s="182">
        <f t="shared" si="10"/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 t="shared" si="11"/>
        <v>0</v>
      </c>
      <c r="Q115" s="185">
        <v>3.3E-4</v>
      </c>
      <c r="R115" s="185">
        <f t="shared" si="12"/>
        <v>3.3E-4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277</v>
      </c>
      <c r="AT115" s="187" t="s">
        <v>163</v>
      </c>
      <c r="AU115" s="187" t="s">
        <v>92</v>
      </c>
      <c r="AY115" s="19" t="s">
        <v>160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19" t="s">
        <v>90</v>
      </c>
      <c r="BK115" s="188">
        <f t="shared" si="19"/>
        <v>0</v>
      </c>
      <c r="BL115" s="19" t="s">
        <v>277</v>
      </c>
      <c r="BM115" s="187" t="s">
        <v>1300</v>
      </c>
    </row>
    <row r="116" spans="1:65" s="2" customFormat="1" ht="24.2" customHeight="1">
      <c r="A116" s="37"/>
      <c r="B116" s="38"/>
      <c r="C116" s="176" t="s">
        <v>322</v>
      </c>
      <c r="D116" s="176" t="s">
        <v>163</v>
      </c>
      <c r="E116" s="177" t="s">
        <v>1301</v>
      </c>
      <c r="F116" s="178" t="s">
        <v>1302</v>
      </c>
      <c r="G116" s="179" t="s">
        <v>190</v>
      </c>
      <c r="H116" s="180">
        <v>9</v>
      </c>
      <c r="I116" s="181"/>
      <c r="J116" s="182">
        <f t="shared" si="10"/>
        <v>0</v>
      </c>
      <c r="K116" s="178" t="s">
        <v>44</v>
      </c>
      <c r="L116" s="42"/>
      <c r="M116" s="183" t="s">
        <v>44</v>
      </c>
      <c r="N116" s="184" t="s">
        <v>53</v>
      </c>
      <c r="O116" s="67"/>
      <c r="P116" s="185">
        <f t="shared" si="11"/>
        <v>0</v>
      </c>
      <c r="Q116" s="185">
        <v>2.3000000000000001E-4</v>
      </c>
      <c r="R116" s="185">
        <f t="shared" si="12"/>
        <v>2.0700000000000002E-3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277</v>
      </c>
      <c r="AT116" s="187" t="s">
        <v>163</v>
      </c>
      <c r="AU116" s="187" t="s">
        <v>92</v>
      </c>
      <c r="AY116" s="19" t="s">
        <v>160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19" t="s">
        <v>90</v>
      </c>
      <c r="BK116" s="188">
        <f t="shared" si="19"/>
        <v>0</v>
      </c>
      <c r="BL116" s="19" t="s">
        <v>277</v>
      </c>
      <c r="BM116" s="187" t="s">
        <v>1303</v>
      </c>
    </row>
    <row r="117" spans="1:65" s="2" customFormat="1" ht="24.2" customHeight="1">
      <c r="A117" s="37"/>
      <c r="B117" s="38"/>
      <c r="C117" s="176" t="s">
        <v>327</v>
      </c>
      <c r="D117" s="176" t="s">
        <v>163</v>
      </c>
      <c r="E117" s="177" t="s">
        <v>1304</v>
      </c>
      <c r="F117" s="178" t="s">
        <v>1305</v>
      </c>
      <c r="G117" s="179" t="s">
        <v>190</v>
      </c>
      <c r="H117" s="180">
        <v>2</v>
      </c>
      <c r="I117" s="181"/>
      <c r="J117" s="182">
        <f t="shared" si="10"/>
        <v>0</v>
      </c>
      <c r="K117" s="178" t="s">
        <v>44</v>
      </c>
      <c r="L117" s="42"/>
      <c r="M117" s="183" t="s">
        <v>44</v>
      </c>
      <c r="N117" s="184" t="s">
        <v>53</v>
      </c>
      <c r="O117" s="67"/>
      <c r="P117" s="185">
        <f t="shared" si="11"/>
        <v>0</v>
      </c>
      <c r="Q117" s="185">
        <v>3.5E-4</v>
      </c>
      <c r="R117" s="185">
        <f t="shared" si="12"/>
        <v>6.9999999999999999E-4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277</v>
      </c>
      <c r="AT117" s="187" t="s">
        <v>163</v>
      </c>
      <c r="AU117" s="187" t="s">
        <v>92</v>
      </c>
      <c r="AY117" s="19" t="s">
        <v>160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19" t="s">
        <v>90</v>
      </c>
      <c r="BK117" s="188">
        <f t="shared" si="19"/>
        <v>0</v>
      </c>
      <c r="BL117" s="19" t="s">
        <v>277</v>
      </c>
      <c r="BM117" s="187" t="s">
        <v>1306</v>
      </c>
    </row>
    <row r="118" spans="1:65" s="2" customFormat="1" ht="24.2" customHeight="1">
      <c r="A118" s="37"/>
      <c r="B118" s="38"/>
      <c r="C118" s="176" t="s">
        <v>332</v>
      </c>
      <c r="D118" s="176" t="s">
        <v>163</v>
      </c>
      <c r="E118" s="177" t="s">
        <v>1307</v>
      </c>
      <c r="F118" s="178" t="s">
        <v>1308</v>
      </c>
      <c r="G118" s="179" t="s">
        <v>190</v>
      </c>
      <c r="H118" s="180">
        <v>4</v>
      </c>
      <c r="I118" s="181"/>
      <c r="J118" s="182">
        <f t="shared" si="10"/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 t="shared" si="11"/>
        <v>0</v>
      </c>
      <c r="Q118" s="185">
        <v>7.2000000000000005E-4</v>
      </c>
      <c r="R118" s="185">
        <f t="shared" si="12"/>
        <v>2.8800000000000002E-3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277</v>
      </c>
      <c r="AT118" s="187" t="s">
        <v>163</v>
      </c>
      <c r="AU118" s="187" t="s">
        <v>92</v>
      </c>
      <c r="AY118" s="19" t="s">
        <v>160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19" t="s">
        <v>90</v>
      </c>
      <c r="BK118" s="188">
        <f t="shared" si="19"/>
        <v>0</v>
      </c>
      <c r="BL118" s="19" t="s">
        <v>277</v>
      </c>
      <c r="BM118" s="187" t="s">
        <v>1309</v>
      </c>
    </row>
    <row r="119" spans="1:65" s="2" customFormat="1" ht="33" customHeight="1">
      <c r="A119" s="37"/>
      <c r="B119" s="38"/>
      <c r="C119" s="176" t="s">
        <v>337</v>
      </c>
      <c r="D119" s="176" t="s">
        <v>163</v>
      </c>
      <c r="E119" s="177" t="s">
        <v>1310</v>
      </c>
      <c r="F119" s="178" t="s">
        <v>1311</v>
      </c>
      <c r="G119" s="179" t="s">
        <v>190</v>
      </c>
      <c r="H119" s="180">
        <v>4</v>
      </c>
      <c r="I119" s="181"/>
      <c r="J119" s="182">
        <f t="shared" si="10"/>
        <v>0</v>
      </c>
      <c r="K119" s="178" t="s">
        <v>44</v>
      </c>
      <c r="L119" s="42"/>
      <c r="M119" s="183" t="s">
        <v>44</v>
      </c>
      <c r="N119" s="184" t="s">
        <v>53</v>
      </c>
      <c r="O119" s="67"/>
      <c r="P119" s="185">
        <f t="shared" si="11"/>
        <v>0</v>
      </c>
      <c r="Q119" s="185">
        <v>2.1800000000000001E-3</v>
      </c>
      <c r="R119" s="185">
        <f t="shared" si="12"/>
        <v>8.7200000000000003E-3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277</v>
      </c>
      <c r="AT119" s="187" t="s">
        <v>163</v>
      </c>
      <c r="AU119" s="187" t="s">
        <v>92</v>
      </c>
      <c r="AY119" s="19" t="s">
        <v>160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19" t="s">
        <v>90</v>
      </c>
      <c r="BK119" s="188">
        <f t="shared" si="19"/>
        <v>0</v>
      </c>
      <c r="BL119" s="19" t="s">
        <v>277</v>
      </c>
      <c r="BM119" s="187" t="s">
        <v>1312</v>
      </c>
    </row>
    <row r="120" spans="1:65" s="2" customFormat="1" ht="16.5" customHeight="1">
      <c r="A120" s="37"/>
      <c r="B120" s="38"/>
      <c r="C120" s="176" t="s">
        <v>342</v>
      </c>
      <c r="D120" s="176" t="s">
        <v>163</v>
      </c>
      <c r="E120" s="177" t="s">
        <v>1313</v>
      </c>
      <c r="F120" s="178" t="s">
        <v>1314</v>
      </c>
      <c r="G120" s="179" t="s">
        <v>190</v>
      </c>
      <c r="H120" s="180">
        <v>2</v>
      </c>
      <c r="I120" s="181"/>
      <c r="J120" s="182">
        <f t="shared" si="10"/>
        <v>0</v>
      </c>
      <c r="K120" s="178" t="s">
        <v>44</v>
      </c>
      <c r="L120" s="42"/>
      <c r="M120" s="183" t="s">
        <v>44</v>
      </c>
      <c r="N120" s="184" t="s">
        <v>53</v>
      </c>
      <c r="O120" s="67"/>
      <c r="P120" s="185">
        <f t="shared" si="11"/>
        <v>0</v>
      </c>
      <c r="Q120" s="185">
        <v>2.4000000000000001E-4</v>
      </c>
      <c r="R120" s="185">
        <f t="shared" si="12"/>
        <v>4.8000000000000001E-4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277</v>
      </c>
      <c r="AT120" s="187" t="s">
        <v>163</v>
      </c>
      <c r="AU120" s="187" t="s">
        <v>92</v>
      </c>
      <c r="AY120" s="19" t="s">
        <v>160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19" t="s">
        <v>90</v>
      </c>
      <c r="BK120" s="188">
        <f t="shared" si="19"/>
        <v>0</v>
      </c>
      <c r="BL120" s="19" t="s">
        <v>277</v>
      </c>
      <c r="BM120" s="187" t="s">
        <v>1315</v>
      </c>
    </row>
    <row r="121" spans="1:65" s="12" customFormat="1" ht="22.9" customHeight="1">
      <c r="B121" s="160"/>
      <c r="C121" s="161"/>
      <c r="D121" s="162" t="s">
        <v>81</v>
      </c>
      <c r="E121" s="174" t="s">
        <v>626</v>
      </c>
      <c r="F121" s="174" t="s">
        <v>627</v>
      </c>
      <c r="G121" s="161"/>
      <c r="H121" s="161"/>
      <c r="I121" s="164"/>
      <c r="J121" s="175">
        <f>BK121</f>
        <v>0</v>
      </c>
      <c r="K121" s="161"/>
      <c r="L121" s="166"/>
      <c r="M121" s="167"/>
      <c r="N121" s="168"/>
      <c r="O121" s="168"/>
      <c r="P121" s="169">
        <f>SUM(P122:P123)</f>
        <v>0</v>
      </c>
      <c r="Q121" s="168"/>
      <c r="R121" s="169">
        <f>SUM(R122:R123)</f>
        <v>0</v>
      </c>
      <c r="S121" s="168"/>
      <c r="T121" s="170">
        <f>SUM(T122:T123)</f>
        <v>0</v>
      </c>
      <c r="AR121" s="171" t="s">
        <v>92</v>
      </c>
      <c r="AT121" s="172" t="s">
        <v>81</v>
      </c>
      <c r="AU121" s="172" t="s">
        <v>90</v>
      </c>
      <c r="AY121" s="171" t="s">
        <v>160</v>
      </c>
      <c r="BK121" s="173">
        <f>SUM(BK122:BK123)</f>
        <v>0</v>
      </c>
    </row>
    <row r="122" spans="1:65" s="2" customFormat="1" ht="21.75" customHeight="1">
      <c r="A122" s="37"/>
      <c r="B122" s="38"/>
      <c r="C122" s="176" t="s">
        <v>347</v>
      </c>
      <c r="D122" s="176" t="s">
        <v>163</v>
      </c>
      <c r="E122" s="177" t="s">
        <v>1316</v>
      </c>
      <c r="F122" s="178" t="s">
        <v>1317</v>
      </c>
      <c r="G122" s="179" t="s">
        <v>546</v>
      </c>
      <c r="H122" s="180">
        <v>1</v>
      </c>
      <c r="I122" s="181"/>
      <c r="J122" s="182">
        <f>ROUND(I122*H122,2)</f>
        <v>0</v>
      </c>
      <c r="K122" s="178" t="s">
        <v>44</v>
      </c>
      <c r="L122" s="42"/>
      <c r="M122" s="183" t="s">
        <v>44</v>
      </c>
      <c r="N122" s="184" t="s">
        <v>53</v>
      </c>
      <c r="O122" s="67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277</v>
      </c>
      <c r="AT122" s="187" t="s">
        <v>163</v>
      </c>
      <c r="AU122" s="187" t="s">
        <v>92</v>
      </c>
      <c r="AY122" s="19" t="s">
        <v>160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19" t="s">
        <v>90</v>
      </c>
      <c r="BK122" s="188">
        <f>ROUND(I122*H122,2)</f>
        <v>0</v>
      </c>
      <c r="BL122" s="19" t="s">
        <v>277</v>
      </c>
      <c r="BM122" s="187" t="s">
        <v>1318</v>
      </c>
    </row>
    <row r="123" spans="1:65" s="2" customFormat="1" ht="16.5" customHeight="1">
      <c r="A123" s="37"/>
      <c r="B123" s="38"/>
      <c r="C123" s="176" t="s">
        <v>352</v>
      </c>
      <c r="D123" s="176" t="s">
        <v>163</v>
      </c>
      <c r="E123" s="177" t="s">
        <v>1319</v>
      </c>
      <c r="F123" s="178" t="s">
        <v>1320</v>
      </c>
      <c r="G123" s="179" t="s">
        <v>546</v>
      </c>
      <c r="H123" s="180">
        <v>1</v>
      </c>
      <c r="I123" s="181"/>
      <c r="J123" s="182">
        <f>ROUND(I123*H123,2)</f>
        <v>0</v>
      </c>
      <c r="K123" s="178" t="s">
        <v>44</v>
      </c>
      <c r="L123" s="42"/>
      <c r="M123" s="183" t="s">
        <v>44</v>
      </c>
      <c r="N123" s="184" t="s">
        <v>53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277</v>
      </c>
      <c r="AT123" s="187" t="s">
        <v>163</v>
      </c>
      <c r="AU123" s="187" t="s">
        <v>92</v>
      </c>
      <c r="AY123" s="19" t="s">
        <v>160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19" t="s">
        <v>90</v>
      </c>
      <c r="BK123" s="188">
        <f>ROUND(I123*H123,2)</f>
        <v>0</v>
      </c>
      <c r="BL123" s="19" t="s">
        <v>277</v>
      </c>
      <c r="BM123" s="187" t="s">
        <v>1321</v>
      </c>
    </row>
    <row r="124" spans="1:65" s="12" customFormat="1" ht="22.9" customHeight="1">
      <c r="B124" s="160"/>
      <c r="C124" s="161"/>
      <c r="D124" s="162" t="s">
        <v>81</v>
      </c>
      <c r="E124" s="174" t="s">
        <v>924</v>
      </c>
      <c r="F124" s="174" t="s">
        <v>925</v>
      </c>
      <c r="G124" s="161"/>
      <c r="H124" s="161"/>
      <c r="I124" s="164"/>
      <c r="J124" s="175">
        <f>BK124</f>
        <v>0</v>
      </c>
      <c r="K124" s="161"/>
      <c r="L124" s="166"/>
      <c r="M124" s="167"/>
      <c r="N124" s="168"/>
      <c r="O124" s="168"/>
      <c r="P124" s="169">
        <f>SUM(P125:P131)</f>
        <v>0</v>
      </c>
      <c r="Q124" s="168"/>
      <c r="R124" s="169">
        <f>SUM(R125:R131)</f>
        <v>1.2539999999999999E-3</v>
      </c>
      <c r="S124" s="168"/>
      <c r="T124" s="170">
        <f>SUM(T125:T131)</f>
        <v>0</v>
      </c>
      <c r="AR124" s="171" t="s">
        <v>92</v>
      </c>
      <c r="AT124" s="172" t="s">
        <v>81</v>
      </c>
      <c r="AU124" s="172" t="s">
        <v>90</v>
      </c>
      <c r="AY124" s="171" t="s">
        <v>160</v>
      </c>
      <c r="BK124" s="173">
        <f>SUM(BK125:BK131)</f>
        <v>0</v>
      </c>
    </row>
    <row r="125" spans="1:65" s="2" customFormat="1" ht="24.2" customHeight="1">
      <c r="A125" s="37"/>
      <c r="B125" s="38"/>
      <c r="C125" s="176" t="s">
        <v>357</v>
      </c>
      <c r="D125" s="176" t="s">
        <v>163</v>
      </c>
      <c r="E125" s="177" t="s">
        <v>1322</v>
      </c>
      <c r="F125" s="178" t="s">
        <v>1323</v>
      </c>
      <c r="G125" s="179" t="s">
        <v>166</v>
      </c>
      <c r="H125" s="180">
        <v>41.8</v>
      </c>
      <c r="I125" s="181"/>
      <c r="J125" s="182">
        <f>ROUND(I125*H125,2)</f>
        <v>0</v>
      </c>
      <c r="K125" s="178" t="s">
        <v>44</v>
      </c>
      <c r="L125" s="42"/>
      <c r="M125" s="183" t="s">
        <v>44</v>
      </c>
      <c r="N125" s="184" t="s">
        <v>53</v>
      </c>
      <c r="O125" s="67"/>
      <c r="P125" s="185">
        <f>O125*H125</f>
        <v>0</v>
      </c>
      <c r="Q125" s="185">
        <v>3.0000000000000001E-5</v>
      </c>
      <c r="R125" s="185">
        <f>Q125*H125</f>
        <v>1.2539999999999999E-3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277</v>
      </c>
      <c r="AT125" s="187" t="s">
        <v>163</v>
      </c>
      <c r="AU125" s="187" t="s">
        <v>92</v>
      </c>
      <c r="AY125" s="19" t="s">
        <v>160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9" t="s">
        <v>90</v>
      </c>
      <c r="BK125" s="188">
        <f>ROUND(I125*H125,2)</f>
        <v>0</v>
      </c>
      <c r="BL125" s="19" t="s">
        <v>277</v>
      </c>
      <c r="BM125" s="187" t="s">
        <v>1324</v>
      </c>
    </row>
    <row r="126" spans="1:65" s="2" customFormat="1" ht="29.25">
      <c r="A126" s="37"/>
      <c r="B126" s="38"/>
      <c r="C126" s="39"/>
      <c r="D126" s="196" t="s">
        <v>409</v>
      </c>
      <c r="E126" s="39"/>
      <c r="F126" s="237" t="s">
        <v>1325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9" t="s">
        <v>409</v>
      </c>
      <c r="AU126" s="19" t="s">
        <v>92</v>
      </c>
    </row>
    <row r="127" spans="1:65" s="15" customFormat="1" ht="11.25">
      <c r="B127" s="217"/>
      <c r="C127" s="218"/>
      <c r="D127" s="196" t="s">
        <v>172</v>
      </c>
      <c r="E127" s="219" t="s">
        <v>44</v>
      </c>
      <c r="F127" s="220" t="s">
        <v>1326</v>
      </c>
      <c r="G127" s="218"/>
      <c r="H127" s="219" t="s">
        <v>44</v>
      </c>
      <c r="I127" s="221"/>
      <c r="J127" s="218"/>
      <c r="K127" s="218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172</v>
      </c>
      <c r="AU127" s="226" t="s">
        <v>92</v>
      </c>
      <c r="AV127" s="15" t="s">
        <v>90</v>
      </c>
      <c r="AW127" s="15" t="s">
        <v>42</v>
      </c>
      <c r="AX127" s="15" t="s">
        <v>82</v>
      </c>
      <c r="AY127" s="226" t="s">
        <v>160</v>
      </c>
    </row>
    <row r="128" spans="1:65" s="13" customFormat="1" ht="11.25">
      <c r="B128" s="194"/>
      <c r="C128" s="195"/>
      <c r="D128" s="196" t="s">
        <v>172</v>
      </c>
      <c r="E128" s="197" t="s">
        <v>44</v>
      </c>
      <c r="F128" s="198" t="s">
        <v>1327</v>
      </c>
      <c r="G128" s="195"/>
      <c r="H128" s="199">
        <v>0.8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172</v>
      </c>
      <c r="AU128" s="205" t="s">
        <v>92</v>
      </c>
      <c r="AV128" s="13" t="s">
        <v>92</v>
      </c>
      <c r="AW128" s="13" t="s">
        <v>42</v>
      </c>
      <c r="AX128" s="13" t="s">
        <v>82</v>
      </c>
      <c r="AY128" s="205" t="s">
        <v>160</v>
      </c>
    </row>
    <row r="129" spans="1:65" s="13" customFormat="1" ht="11.25">
      <c r="B129" s="194"/>
      <c r="C129" s="195"/>
      <c r="D129" s="196" t="s">
        <v>172</v>
      </c>
      <c r="E129" s="197" t="s">
        <v>44</v>
      </c>
      <c r="F129" s="198" t="s">
        <v>1328</v>
      </c>
      <c r="G129" s="195"/>
      <c r="H129" s="199">
        <v>16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172</v>
      </c>
      <c r="AU129" s="205" t="s">
        <v>92</v>
      </c>
      <c r="AV129" s="13" t="s">
        <v>92</v>
      </c>
      <c r="AW129" s="13" t="s">
        <v>42</v>
      </c>
      <c r="AX129" s="13" t="s">
        <v>82</v>
      </c>
      <c r="AY129" s="205" t="s">
        <v>160</v>
      </c>
    </row>
    <row r="130" spans="1:65" s="13" customFormat="1" ht="11.25">
      <c r="B130" s="194"/>
      <c r="C130" s="195"/>
      <c r="D130" s="196" t="s">
        <v>172</v>
      </c>
      <c r="E130" s="197" t="s">
        <v>44</v>
      </c>
      <c r="F130" s="198" t="s">
        <v>1329</v>
      </c>
      <c r="G130" s="195"/>
      <c r="H130" s="199">
        <v>25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172</v>
      </c>
      <c r="AU130" s="205" t="s">
        <v>92</v>
      </c>
      <c r="AV130" s="13" t="s">
        <v>92</v>
      </c>
      <c r="AW130" s="13" t="s">
        <v>42</v>
      </c>
      <c r="AX130" s="13" t="s">
        <v>82</v>
      </c>
      <c r="AY130" s="205" t="s">
        <v>160</v>
      </c>
    </row>
    <row r="131" spans="1:65" s="14" customFormat="1" ht="11.25">
      <c r="B131" s="206"/>
      <c r="C131" s="207"/>
      <c r="D131" s="196" t="s">
        <v>172</v>
      </c>
      <c r="E131" s="208" t="s">
        <v>44</v>
      </c>
      <c r="F131" s="209" t="s">
        <v>187</v>
      </c>
      <c r="G131" s="207"/>
      <c r="H131" s="210">
        <v>41.8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172</v>
      </c>
      <c r="AU131" s="216" t="s">
        <v>92</v>
      </c>
      <c r="AV131" s="14" t="s">
        <v>168</v>
      </c>
      <c r="AW131" s="14" t="s">
        <v>42</v>
      </c>
      <c r="AX131" s="14" t="s">
        <v>90</v>
      </c>
      <c r="AY131" s="216" t="s">
        <v>160</v>
      </c>
    </row>
    <row r="132" spans="1:65" s="12" customFormat="1" ht="25.9" customHeight="1">
      <c r="B132" s="160"/>
      <c r="C132" s="161"/>
      <c r="D132" s="162" t="s">
        <v>81</v>
      </c>
      <c r="E132" s="163" t="s">
        <v>989</v>
      </c>
      <c r="F132" s="163" t="s">
        <v>990</v>
      </c>
      <c r="G132" s="161"/>
      <c r="H132" s="161"/>
      <c r="I132" s="164"/>
      <c r="J132" s="165">
        <f>BK132</f>
        <v>0</v>
      </c>
      <c r="K132" s="161"/>
      <c r="L132" s="166"/>
      <c r="M132" s="167"/>
      <c r="N132" s="168"/>
      <c r="O132" s="168"/>
      <c r="P132" s="169">
        <f>SUM(P133:P142)</f>
        <v>0</v>
      </c>
      <c r="Q132" s="168"/>
      <c r="R132" s="169">
        <f>SUM(R133:R142)</f>
        <v>0</v>
      </c>
      <c r="S132" s="168"/>
      <c r="T132" s="170">
        <f>SUM(T133:T142)</f>
        <v>0</v>
      </c>
      <c r="AR132" s="171" t="s">
        <v>168</v>
      </c>
      <c r="AT132" s="172" t="s">
        <v>81</v>
      </c>
      <c r="AU132" s="172" t="s">
        <v>82</v>
      </c>
      <c r="AY132" s="171" t="s">
        <v>160</v>
      </c>
      <c r="BK132" s="173">
        <f>SUM(BK133:BK142)</f>
        <v>0</v>
      </c>
    </row>
    <row r="133" spans="1:65" s="2" customFormat="1" ht="16.5" customHeight="1">
      <c r="A133" s="37"/>
      <c r="B133" s="38"/>
      <c r="C133" s="176" t="s">
        <v>364</v>
      </c>
      <c r="D133" s="176" t="s">
        <v>163</v>
      </c>
      <c r="E133" s="177" t="s">
        <v>1330</v>
      </c>
      <c r="F133" s="178" t="s">
        <v>1331</v>
      </c>
      <c r="G133" s="179" t="s">
        <v>546</v>
      </c>
      <c r="H133" s="180">
        <v>1</v>
      </c>
      <c r="I133" s="181"/>
      <c r="J133" s="182">
        <f t="shared" ref="J133:J142" si="20">ROUND(I133*H133,2)</f>
        <v>0</v>
      </c>
      <c r="K133" s="178" t="s">
        <v>44</v>
      </c>
      <c r="L133" s="42"/>
      <c r="M133" s="183" t="s">
        <v>44</v>
      </c>
      <c r="N133" s="184" t="s">
        <v>53</v>
      </c>
      <c r="O133" s="67"/>
      <c r="P133" s="185">
        <f t="shared" ref="P133:P142" si="21">O133*H133</f>
        <v>0</v>
      </c>
      <c r="Q133" s="185">
        <v>0</v>
      </c>
      <c r="R133" s="185">
        <f t="shared" ref="R133:R142" si="22">Q133*H133</f>
        <v>0</v>
      </c>
      <c r="S133" s="185">
        <v>0</v>
      </c>
      <c r="T133" s="186">
        <f t="shared" ref="T133:T142" si="23"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994</v>
      </c>
      <c r="AT133" s="187" t="s">
        <v>163</v>
      </c>
      <c r="AU133" s="187" t="s">
        <v>90</v>
      </c>
      <c r="AY133" s="19" t="s">
        <v>160</v>
      </c>
      <c r="BE133" s="188">
        <f t="shared" ref="BE133:BE142" si="24">IF(N133="základní",J133,0)</f>
        <v>0</v>
      </c>
      <c r="BF133" s="188">
        <f t="shared" ref="BF133:BF142" si="25">IF(N133="snížená",J133,0)</f>
        <v>0</v>
      </c>
      <c r="BG133" s="188">
        <f t="shared" ref="BG133:BG142" si="26">IF(N133="zákl. přenesená",J133,0)</f>
        <v>0</v>
      </c>
      <c r="BH133" s="188">
        <f t="shared" ref="BH133:BH142" si="27">IF(N133="sníž. přenesená",J133,0)</f>
        <v>0</v>
      </c>
      <c r="BI133" s="188">
        <f t="shared" ref="BI133:BI142" si="28">IF(N133="nulová",J133,0)</f>
        <v>0</v>
      </c>
      <c r="BJ133" s="19" t="s">
        <v>90</v>
      </c>
      <c r="BK133" s="188">
        <f t="shared" ref="BK133:BK142" si="29">ROUND(I133*H133,2)</f>
        <v>0</v>
      </c>
      <c r="BL133" s="19" t="s">
        <v>994</v>
      </c>
      <c r="BM133" s="187" t="s">
        <v>1332</v>
      </c>
    </row>
    <row r="134" spans="1:65" s="2" customFormat="1" ht="16.5" customHeight="1">
      <c r="A134" s="37"/>
      <c r="B134" s="38"/>
      <c r="C134" s="176" t="s">
        <v>370</v>
      </c>
      <c r="D134" s="176" t="s">
        <v>163</v>
      </c>
      <c r="E134" s="177" t="s">
        <v>1333</v>
      </c>
      <c r="F134" s="178" t="s">
        <v>1334</v>
      </c>
      <c r="G134" s="179" t="s">
        <v>1335</v>
      </c>
      <c r="H134" s="180">
        <v>1</v>
      </c>
      <c r="I134" s="181"/>
      <c r="J134" s="182">
        <f t="shared" si="20"/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994</v>
      </c>
      <c r="AT134" s="187" t="s">
        <v>163</v>
      </c>
      <c r="AU134" s="187" t="s">
        <v>90</v>
      </c>
      <c r="AY134" s="19" t="s">
        <v>160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19" t="s">
        <v>90</v>
      </c>
      <c r="BK134" s="188">
        <f t="shared" si="29"/>
        <v>0</v>
      </c>
      <c r="BL134" s="19" t="s">
        <v>994</v>
      </c>
      <c r="BM134" s="187" t="s">
        <v>1336</v>
      </c>
    </row>
    <row r="135" spans="1:65" s="2" customFormat="1" ht="16.5" customHeight="1">
      <c r="A135" s="37"/>
      <c r="B135" s="38"/>
      <c r="C135" s="176" t="s">
        <v>376</v>
      </c>
      <c r="D135" s="176" t="s">
        <v>163</v>
      </c>
      <c r="E135" s="177" t="s">
        <v>1007</v>
      </c>
      <c r="F135" s="178" t="s">
        <v>1008</v>
      </c>
      <c r="G135" s="179" t="s">
        <v>801</v>
      </c>
      <c r="H135" s="180">
        <v>1</v>
      </c>
      <c r="I135" s="181"/>
      <c r="J135" s="182">
        <f t="shared" si="20"/>
        <v>0</v>
      </c>
      <c r="K135" s="178" t="s">
        <v>44</v>
      </c>
      <c r="L135" s="42"/>
      <c r="M135" s="183" t="s">
        <v>44</v>
      </c>
      <c r="N135" s="184" t="s">
        <v>53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994</v>
      </c>
      <c r="AT135" s="187" t="s">
        <v>163</v>
      </c>
      <c r="AU135" s="187" t="s">
        <v>90</v>
      </c>
      <c r="AY135" s="19" t="s">
        <v>160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19" t="s">
        <v>90</v>
      </c>
      <c r="BK135" s="188">
        <f t="shared" si="29"/>
        <v>0</v>
      </c>
      <c r="BL135" s="19" t="s">
        <v>994</v>
      </c>
      <c r="BM135" s="187" t="s">
        <v>1337</v>
      </c>
    </row>
    <row r="136" spans="1:65" s="2" customFormat="1" ht="55.5" customHeight="1">
      <c r="A136" s="37"/>
      <c r="B136" s="38"/>
      <c r="C136" s="176" t="s">
        <v>381</v>
      </c>
      <c r="D136" s="176" t="s">
        <v>163</v>
      </c>
      <c r="E136" s="177" t="s">
        <v>1011</v>
      </c>
      <c r="F136" s="178" t="s">
        <v>1012</v>
      </c>
      <c r="G136" s="179" t="s">
        <v>801</v>
      </c>
      <c r="H136" s="180">
        <v>1</v>
      </c>
      <c r="I136" s="181"/>
      <c r="J136" s="182">
        <f t="shared" si="20"/>
        <v>0</v>
      </c>
      <c r="K136" s="178" t="s">
        <v>44</v>
      </c>
      <c r="L136" s="42"/>
      <c r="M136" s="183" t="s">
        <v>44</v>
      </c>
      <c r="N136" s="184" t="s">
        <v>53</v>
      </c>
      <c r="O136" s="67"/>
      <c r="P136" s="185">
        <f t="shared" si="21"/>
        <v>0</v>
      </c>
      <c r="Q136" s="185">
        <v>0</v>
      </c>
      <c r="R136" s="185">
        <f t="shared" si="22"/>
        <v>0</v>
      </c>
      <c r="S136" s="185">
        <v>0</v>
      </c>
      <c r="T136" s="186">
        <f t="shared" si="2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994</v>
      </c>
      <c r="AT136" s="187" t="s">
        <v>163</v>
      </c>
      <c r="AU136" s="187" t="s">
        <v>90</v>
      </c>
      <c r="AY136" s="19" t="s">
        <v>160</v>
      </c>
      <c r="BE136" s="188">
        <f t="shared" si="24"/>
        <v>0</v>
      </c>
      <c r="BF136" s="188">
        <f t="shared" si="25"/>
        <v>0</v>
      </c>
      <c r="BG136" s="188">
        <f t="shared" si="26"/>
        <v>0</v>
      </c>
      <c r="BH136" s="188">
        <f t="shared" si="27"/>
        <v>0</v>
      </c>
      <c r="BI136" s="188">
        <f t="shared" si="28"/>
        <v>0</v>
      </c>
      <c r="BJ136" s="19" t="s">
        <v>90</v>
      </c>
      <c r="BK136" s="188">
        <f t="shared" si="29"/>
        <v>0</v>
      </c>
      <c r="BL136" s="19" t="s">
        <v>994</v>
      </c>
      <c r="BM136" s="187" t="s">
        <v>1338</v>
      </c>
    </row>
    <row r="137" spans="1:65" s="2" customFormat="1" ht="44.25" customHeight="1">
      <c r="A137" s="37"/>
      <c r="B137" s="38"/>
      <c r="C137" s="176" t="s">
        <v>388</v>
      </c>
      <c r="D137" s="176" t="s">
        <v>163</v>
      </c>
      <c r="E137" s="177" t="s">
        <v>1015</v>
      </c>
      <c r="F137" s="178" t="s">
        <v>1016</v>
      </c>
      <c r="G137" s="179" t="s">
        <v>801</v>
      </c>
      <c r="H137" s="180">
        <v>1</v>
      </c>
      <c r="I137" s="181"/>
      <c r="J137" s="182">
        <f t="shared" si="20"/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 t="shared" si="21"/>
        <v>0</v>
      </c>
      <c r="Q137" s="185">
        <v>0</v>
      </c>
      <c r="R137" s="185">
        <f t="shared" si="22"/>
        <v>0</v>
      </c>
      <c r="S137" s="185">
        <v>0</v>
      </c>
      <c r="T137" s="186">
        <f t="shared" si="2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994</v>
      </c>
      <c r="AT137" s="187" t="s">
        <v>163</v>
      </c>
      <c r="AU137" s="187" t="s">
        <v>90</v>
      </c>
      <c r="AY137" s="19" t="s">
        <v>160</v>
      </c>
      <c r="BE137" s="188">
        <f t="shared" si="24"/>
        <v>0</v>
      </c>
      <c r="BF137" s="188">
        <f t="shared" si="25"/>
        <v>0</v>
      </c>
      <c r="BG137" s="188">
        <f t="shared" si="26"/>
        <v>0</v>
      </c>
      <c r="BH137" s="188">
        <f t="shared" si="27"/>
        <v>0</v>
      </c>
      <c r="BI137" s="188">
        <f t="shared" si="28"/>
        <v>0</v>
      </c>
      <c r="BJ137" s="19" t="s">
        <v>90</v>
      </c>
      <c r="BK137" s="188">
        <f t="shared" si="29"/>
        <v>0</v>
      </c>
      <c r="BL137" s="19" t="s">
        <v>994</v>
      </c>
      <c r="BM137" s="187" t="s">
        <v>1339</v>
      </c>
    </row>
    <row r="138" spans="1:65" s="2" customFormat="1" ht="16.5" customHeight="1">
      <c r="A138" s="37"/>
      <c r="B138" s="38"/>
      <c r="C138" s="176" t="s">
        <v>394</v>
      </c>
      <c r="D138" s="176" t="s">
        <v>163</v>
      </c>
      <c r="E138" s="177" t="s">
        <v>1109</v>
      </c>
      <c r="F138" s="178" t="s">
        <v>1110</v>
      </c>
      <c r="G138" s="179" t="s">
        <v>801</v>
      </c>
      <c r="H138" s="180">
        <v>1</v>
      </c>
      <c r="I138" s="181"/>
      <c r="J138" s="182">
        <f t="shared" si="20"/>
        <v>0</v>
      </c>
      <c r="K138" s="178" t="s">
        <v>44</v>
      </c>
      <c r="L138" s="42"/>
      <c r="M138" s="183" t="s">
        <v>44</v>
      </c>
      <c r="N138" s="184" t="s">
        <v>53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994</v>
      </c>
      <c r="AT138" s="187" t="s">
        <v>163</v>
      </c>
      <c r="AU138" s="187" t="s">
        <v>90</v>
      </c>
      <c r="AY138" s="19" t="s">
        <v>160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19" t="s">
        <v>90</v>
      </c>
      <c r="BK138" s="188">
        <f t="shared" si="29"/>
        <v>0</v>
      </c>
      <c r="BL138" s="19" t="s">
        <v>994</v>
      </c>
      <c r="BM138" s="187" t="s">
        <v>1340</v>
      </c>
    </row>
    <row r="139" spans="1:65" s="2" customFormat="1" ht="33" customHeight="1">
      <c r="A139" s="37"/>
      <c r="B139" s="38"/>
      <c r="C139" s="176" t="s">
        <v>399</v>
      </c>
      <c r="D139" s="176" t="s">
        <v>163</v>
      </c>
      <c r="E139" s="177" t="s">
        <v>1112</v>
      </c>
      <c r="F139" s="178" t="s">
        <v>1113</v>
      </c>
      <c r="G139" s="179" t="s">
        <v>546</v>
      </c>
      <c r="H139" s="180">
        <v>1</v>
      </c>
      <c r="I139" s="181"/>
      <c r="J139" s="182">
        <f t="shared" si="20"/>
        <v>0</v>
      </c>
      <c r="K139" s="178" t="s">
        <v>44</v>
      </c>
      <c r="L139" s="42"/>
      <c r="M139" s="183" t="s">
        <v>44</v>
      </c>
      <c r="N139" s="184" t="s">
        <v>53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994</v>
      </c>
      <c r="AT139" s="187" t="s">
        <v>163</v>
      </c>
      <c r="AU139" s="187" t="s">
        <v>90</v>
      </c>
      <c r="AY139" s="19" t="s">
        <v>160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19" t="s">
        <v>90</v>
      </c>
      <c r="BK139" s="188">
        <f t="shared" si="29"/>
        <v>0</v>
      </c>
      <c r="BL139" s="19" t="s">
        <v>994</v>
      </c>
      <c r="BM139" s="187" t="s">
        <v>1341</v>
      </c>
    </row>
    <row r="140" spans="1:65" s="2" customFormat="1" ht="44.25" customHeight="1">
      <c r="A140" s="37"/>
      <c r="B140" s="38"/>
      <c r="C140" s="176" t="s">
        <v>405</v>
      </c>
      <c r="D140" s="176" t="s">
        <v>163</v>
      </c>
      <c r="E140" s="177" t="s">
        <v>1217</v>
      </c>
      <c r="F140" s="178" t="s">
        <v>1342</v>
      </c>
      <c r="G140" s="179" t="s">
        <v>546</v>
      </c>
      <c r="H140" s="180">
        <v>1</v>
      </c>
      <c r="I140" s="181"/>
      <c r="J140" s="182">
        <f t="shared" si="20"/>
        <v>0</v>
      </c>
      <c r="K140" s="178" t="s">
        <v>44</v>
      </c>
      <c r="L140" s="42"/>
      <c r="M140" s="183" t="s">
        <v>44</v>
      </c>
      <c r="N140" s="184" t="s">
        <v>53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994</v>
      </c>
      <c r="AT140" s="187" t="s">
        <v>163</v>
      </c>
      <c r="AU140" s="187" t="s">
        <v>90</v>
      </c>
      <c r="AY140" s="19" t="s">
        <v>160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19" t="s">
        <v>90</v>
      </c>
      <c r="BK140" s="188">
        <f t="shared" si="29"/>
        <v>0</v>
      </c>
      <c r="BL140" s="19" t="s">
        <v>994</v>
      </c>
      <c r="BM140" s="187" t="s">
        <v>1343</v>
      </c>
    </row>
    <row r="141" spans="1:65" s="2" customFormat="1" ht="24.2" customHeight="1">
      <c r="A141" s="37"/>
      <c r="B141" s="38"/>
      <c r="C141" s="176" t="s">
        <v>411</v>
      </c>
      <c r="D141" s="176" t="s">
        <v>163</v>
      </c>
      <c r="E141" s="177" t="s">
        <v>1019</v>
      </c>
      <c r="F141" s="178" t="s">
        <v>1020</v>
      </c>
      <c r="G141" s="179" t="s">
        <v>546</v>
      </c>
      <c r="H141" s="180">
        <v>1</v>
      </c>
      <c r="I141" s="181"/>
      <c r="J141" s="182">
        <f t="shared" si="20"/>
        <v>0</v>
      </c>
      <c r="K141" s="178" t="s">
        <v>44</v>
      </c>
      <c r="L141" s="42"/>
      <c r="M141" s="183" t="s">
        <v>44</v>
      </c>
      <c r="N141" s="184" t="s">
        <v>53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994</v>
      </c>
      <c r="AT141" s="187" t="s">
        <v>163</v>
      </c>
      <c r="AU141" s="187" t="s">
        <v>90</v>
      </c>
      <c r="AY141" s="19" t="s">
        <v>160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19" t="s">
        <v>90</v>
      </c>
      <c r="BK141" s="188">
        <f t="shared" si="29"/>
        <v>0</v>
      </c>
      <c r="BL141" s="19" t="s">
        <v>994</v>
      </c>
      <c r="BM141" s="187" t="s">
        <v>1344</v>
      </c>
    </row>
    <row r="142" spans="1:65" s="2" customFormat="1" ht="33" customHeight="1">
      <c r="A142" s="37"/>
      <c r="B142" s="38"/>
      <c r="C142" s="176" t="s">
        <v>417</v>
      </c>
      <c r="D142" s="176" t="s">
        <v>163</v>
      </c>
      <c r="E142" s="177" t="s">
        <v>1023</v>
      </c>
      <c r="F142" s="178" t="s">
        <v>1024</v>
      </c>
      <c r="G142" s="179" t="s">
        <v>546</v>
      </c>
      <c r="H142" s="180">
        <v>1</v>
      </c>
      <c r="I142" s="181"/>
      <c r="J142" s="182">
        <f t="shared" si="20"/>
        <v>0</v>
      </c>
      <c r="K142" s="178" t="s">
        <v>44</v>
      </c>
      <c r="L142" s="42"/>
      <c r="M142" s="249" t="s">
        <v>44</v>
      </c>
      <c r="N142" s="250" t="s">
        <v>53</v>
      </c>
      <c r="O142" s="251"/>
      <c r="P142" s="252">
        <f t="shared" si="21"/>
        <v>0</v>
      </c>
      <c r="Q142" s="252">
        <v>0</v>
      </c>
      <c r="R142" s="252">
        <f t="shared" si="22"/>
        <v>0</v>
      </c>
      <c r="S142" s="252">
        <v>0</v>
      </c>
      <c r="T142" s="253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994</v>
      </c>
      <c r="AT142" s="187" t="s">
        <v>163</v>
      </c>
      <c r="AU142" s="187" t="s">
        <v>90</v>
      </c>
      <c r="AY142" s="19" t="s">
        <v>160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19" t="s">
        <v>90</v>
      </c>
      <c r="BK142" s="188">
        <f t="shared" si="29"/>
        <v>0</v>
      </c>
      <c r="BL142" s="19" t="s">
        <v>994</v>
      </c>
      <c r="BM142" s="187" t="s">
        <v>1345</v>
      </c>
    </row>
    <row r="143" spans="1:65" s="2" customFormat="1" ht="6.95" customHeight="1">
      <c r="A143" s="37"/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42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algorithmName="SHA-512" hashValue="SUQI3uwsvWytO03Jksth6CcvPLqudHpBA+ygrwNetyl8u6sMBjf3rPIesHxgp4wuoJhuYOJ2TpkB6iDf7zZe2Q==" saltValue="aUDuDJMKUZ6U3h08u+CkH7ZSFzA23b86GKQFw3BAnjzBE3vkebxCOlzX0DbknD56pov2tg2THrOuYX5pvlorew==" spinCount="100000" sheet="1" objects="1" scenarios="1" formatColumns="0" formatRows="0" autoFilter="0"/>
  <autoFilter ref="C86:K142" xr:uid="{00000000-0009-0000-0000-000004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43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104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1346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4" t="s">
        <v>44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ROUND((SUM(BE83:BE142)),  2)</f>
        <v>0</v>
      </c>
      <c r="G33" s="37"/>
      <c r="H33" s="37"/>
      <c r="I33" s="121">
        <v>0.21</v>
      </c>
      <c r="J33" s="120">
        <f>ROUND(((SUM(BE83:BE142))*I33),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ROUND((SUM(BF83:BF142)),  2)</f>
        <v>0</v>
      </c>
      <c r="G34" s="37"/>
      <c r="H34" s="37"/>
      <c r="I34" s="121">
        <v>0.15</v>
      </c>
      <c r="J34" s="120">
        <f>ROUND(((SUM(BF83:BF142))*I34),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ROUND((SUM(BG83:BG142)),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ROUND((SUM(BH83:BH142)),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ROUND((SUM(BI83:BI142)),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D1.04.500 - MaR - Měření a regulace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1347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9" customFormat="1" ht="24.95" customHeight="1">
      <c r="B61" s="137"/>
      <c r="C61" s="138"/>
      <c r="D61" s="139" t="s">
        <v>1348</v>
      </c>
      <c r="E61" s="140"/>
      <c r="F61" s="140"/>
      <c r="G61" s="140"/>
      <c r="H61" s="140"/>
      <c r="I61" s="140"/>
      <c r="J61" s="141">
        <f>J101</f>
        <v>0</v>
      </c>
      <c r="K61" s="138"/>
      <c r="L61" s="142"/>
    </row>
    <row r="62" spans="1:47" s="9" customFormat="1" ht="24.95" customHeight="1">
      <c r="B62" s="137"/>
      <c r="C62" s="138"/>
      <c r="D62" s="139" t="s">
        <v>1349</v>
      </c>
      <c r="E62" s="140"/>
      <c r="F62" s="140"/>
      <c r="G62" s="140"/>
      <c r="H62" s="140"/>
      <c r="I62" s="140"/>
      <c r="J62" s="141">
        <f>J121</f>
        <v>0</v>
      </c>
      <c r="K62" s="138"/>
      <c r="L62" s="142"/>
    </row>
    <row r="63" spans="1:47" s="9" customFormat="1" ht="24.95" customHeight="1">
      <c r="B63" s="137"/>
      <c r="C63" s="138"/>
      <c r="D63" s="139" t="s">
        <v>144</v>
      </c>
      <c r="E63" s="140"/>
      <c r="F63" s="140"/>
      <c r="G63" s="140"/>
      <c r="H63" s="140"/>
      <c r="I63" s="140"/>
      <c r="J63" s="141">
        <f>J135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5" t="s">
        <v>145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5" t="str">
        <f>E7</f>
        <v>Stavební úpravy CT</v>
      </c>
      <c r="F73" s="386"/>
      <c r="G73" s="386"/>
      <c r="H73" s="386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115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38" t="str">
        <f>E9</f>
        <v>D1.04.500 - MaR - Měření a regulace</v>
      </c>
      <c r="F75" s="387"/>
      <c r="G75" s="387"/>
      <c r="H75" s="387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22</v>
      </c>
      <c r="D77" s="39"/>
      <c r="E77" s="39"/>
      <c r="F77" s="29" t="str">
        <f>F12</f>
        <v>Česká Lípa</v>
      </c>
      <c r="G77" s="39"/>
      <c r="H77" s="39"/>
      <c r="I77" s="31" t="s">
        <v>24</v>
      </c>
      <c r="J77" s="62" t="str">
        <f>IF(J12="","",J12)</f>
        <v>4. 5. 2023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1" t="s">
        <v>30</v>
      </c>
      <c r="D79" s="39"/>
      <c r="E79" s="39"/>
      <c r="F79" s="29" t="str">
        <f>E15</f>
        <v>Nemocnice s poliklinikou Česká Lípa,a.s.</v>
      </c>
      <c r="G79" s="39"/>
      <c r="H79" s="39"/>
      <c r="I79" s="31" t="s">
        <v>38</v>
      </c>
      <c r="J79" s="35" t="str">
        <f>E21</f>
        <v>STORING spol.s r.o., Liberec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1" t="s">
        <v>36</v>
      </c>
      <c r="D80" s="39"/>
      <c r="E80" s="39"/>
      <c r="F80" s="29" t="str">
        <f>IF(E18="","",E18)</f>
        <v>Vyplň údaj</v>
      </c>
      <c r="G80" s="39"/>
      <c r="H80" s="39"/>
      <c r="I80" s="31" t="s">
        <v>43</v>
      </c>
      <c r="J80" s="35" t="str">
        <f>E24</f>
        <v>Zuzana Morávková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146</v>
      </c>
      <c r="D82" s="152" t="s">
        <v>67</v>
      </c>
      <c r="E82" s="152" t="s">
        <v>63</v>
      </c>
      <c r="F82" s="152" t="s">
        <v>64</v>
      </c>
      <c r="G82" s="152" t="s">
        <v>147</v>
      </c>
      <c r="H82" s="152" t="s">
        <v>148</v>
      </c>
      <c r="I82" s="152" t="s">
        <v>149</v>
      </c>
      <c r="J82" s="152" t="s">
        <v>119</v>
      </c>
      <c r="K82" s="153" t="s">
        <v>150</v>
      </c>
      <c r="L82" s="154"/>
      <c r="M82" s="71" t="s">
        <v>44</v>
      </c>
      <c r="N82" s="72" t="s">
        <v>52</v>
      </c>
      <c r="O82" s="72" t="s">
        <v>151</v>
      </c>
      <c r="P82" s="72" t="s">
        <v>152</v>
      </c>
      <c r="Q82" s="72" t="s">
        <v>153</v>
      </c>
      <c r="R82" s="72" t="s">
        <v>154</v>
      </c>
      <c r="S82" s="72" t="s">
        <v>155</v>
      </c>
      <c r="T82" s="73" t="s">
        <v>156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157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P84+P101+P121+P135</f>
        <v>0</v>
      </c>
      <c r="Q83" s="75"/>
      <c r="R83" s="157">
        <f>R84+R101+R121+R135</f>
        <v>0</v>
      </c>
      <c r="S83" s="75"/>
      <c r="T83" s="158">
        <f>T84+T101+T121+T135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9" t="s">
        <v>81</v>
      </c>
      <c r="AU83" s="19" t="s">
        <v>120</v>
      </c>
      <c r="BK83" s="159">
        <f>BK84+BK101+BK121+BK135</f>
        <v>0</v>
      </c>
    </row>
    <row r="84" spans="1:65" s="12" customFormat="1" ht="25.9" customHeight="1">
      <c r="B84" s="160"/>
      <c r="C84" s="161"/>
      <c r="D84" s="162" t="s">
        <v>81</v>
      </c>
      <c r="E84" s="163" t="s">
        <v>1350</v>
      </c>
      <c r="F84" s="163" t="s">
        <v>1351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SUM(P85:P100)</f>
        <v>0</v>
      </c>
      <c r="Q84" s="168"/>
      <c r="R84" s="169">
        <f>SUM(R85:R100)</f>
        <v>0</v>
      </c>
      <c r="S84" s="168"/>
      <c r="T84" s="170">
        <f>SUM(T85:T100)</f>
        <v>0</v>
      </c>
      <c r="AR84" s="171" t="s">
        <v>90</v>
      </c>
      <c r="AT84" s="172" t="s">
        <v>81</v>
      </c>
      <c r="AU84" s="172" t="s">
        <v>82</v>
      </c>
      <c r="AY84" s="171" t="s">
        <v>160</v>
      </c>
      <c r="BK84" s="173">
        <f>SUM(BK85:BK100)</f>
        <v>0</v>
      </c>
    </row>
    <row r="85" spans="1:65" s="2" customFormat="1" ht="101.25" customHeight="1">
      <c r="A85" s="37"/>
      <c r="B85" s="38"/>
      <c r="C85" s="176" t="s">
        <v>90</v>
      </c>
      <c r="D85" s="176" t="s">
        <v>163</v>
      </c>
      <c r="E85" s="177" t="s">
        <v>1352</v>
      </c>
      <c r="F85" s="178" t="s">
        <v>1353</v>
      </c>
      <c r="G85" s="179" t="s">
        <v>801</v>
      </c>
      <c r="H85" s="180">
        <v>1</v>
      </c>
      <c r="I85" s="181"/>
      <c r="J85" s="182">
        <f t="shared" ref="J85:J100" si="0">ROUND(I85*H85,2)</f>
        <v>0</v>
      </c>
      <c r="K85" s="178" t="s">
        <v>44</v>
      </c>
      <c r="L85" s="42"/>
      <c r="M85" s="183" t="s">
        <v>44</v>
      </c>
      <c r="N85" s="184" t="s">
        <v>53</v>
      </c>
      <c r="O85" s="67"/>
      <c r="P85" s="185">
        <f t="shared" ref="P85:P100" si="1">O85*H85</f>
        <v>0</v>
      </c>
      <c r="Q85" s="185">
        <v>0</v>
      </c>
      <c r="R85" s="185">
        <f t="shared" ref="R85:R100" si="2">Q85*H85</f>
        <v>0</v>
      </c>
      <c r="S85" s="185">
        <v>0</v>
      </c>
      <c r="T85" s="186">
        <f t="shared" ref="T85:T100" si="3"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557</v>
      </c>
      <c r="AT85" s="187" t="s">
        <v>163</v>
      </c>
      <c r="AU85" s="187" t="s">
        <v>90</v>
      </c>
      <c r="AY85" s="19" t="s">
        <v>160</v>
      </c>
      <c r="BE85" s="188">
        <f t="shared" ref="BE85:BE100" si="4">IF(N85="základní",J85,0)</f>
        <v>0</v>
      </c>
      <c r="BF85" s="188">
        <f t="shared" ref="BF85:BF100" si="5">IF(N85="snížená",J85,0)</f>
        <v>0</v>
      </c>
      <c r="BG85" s="188">
        <f t="shared" ref="BG85:BG100" si="6">IF(N85="zákl. přenesená",J85,0)</f>
        <v>0</v>
      </c>
      <c r="BH85" s="188">
        <f t="shared" ref="BH85:BH100" si="7">IF(N85="sníž. přenesená",J85,0)</f>
        <v>0</v>
      </c>
      <c r="BI85" s="188">
        <f t="shared" ref="BI85:BI100" si="8">IF(N85="nulová",J85,0)</f>
        <v>0</v>
      </c>
      <c r="BJ85" s="19" t="s">
        <v>90</v>
      </c>
      <c r="BK85" s="188">
        <f t="shared" ref="BK85:BK100" si="9">ROUND(I85*H85,2)</f>
        <v>0</v>
      </c>
      <c r="BL85" s="19" t="s">
        <v>557</v>
      </c>
      <c r="BM85" s="187" t="s">
        <v>92</v>
      </c>
    </row>
    <row r="86" spans="1:65" s="2" customFormat="1" ht="24.2" customHeight="1">
      <c r="A86" s="37"/>
      <c r="B86" s="38"/>
      <c r="C86" s="176" t="s">
        <v>92</v>
      </c>
      <c r="D86" s="176" t="s">
        <v>163</v>
      </c>
      <c r="E86" s="177" t="s">
        <v>1354</v>
      </c>
      <c r="F86" s="178" t="s">
        <v>1355</v>
      </c>
      <c r="G86" s="179" t="s">
        <v>801</v>
      </c>
      <c r="H86" s="180">
        <v>1</v>
      </c>
      <c r="I86" s="181"/>
      <c r="J86" s="182">
        <f t="shared" si="0"/>
        <v>0</v>
      </c>
      <c r="K86" s="178" t="s">
        <v>44</v>
      </c>
      <c r="L86" s="42"/>
      <c r="M86" s="183" t="s">
        <v>44</v>
      </c>
      <c r="N86" s="184" t="s">
        <v>53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557</v>
      </c>
      <c r="AT86" s="187" t="s">
        <v>163</v>
      </c>
      <c r="AU86" s="187" t="s">
        <v>90</v>
      </c>
      <c r="AY86" s="19" t="s">
        <v>160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19" t="s">
        <v>90</v>
      </c>
      <c r="BK86" s="188">
        <f t="shared" si="9"/>
        <v>0</v>
      </c>
      <c r="BL86" s="19" t="s">
        <v>557</v>
      </c>
      <c r="BM86" s="187" t="s">
        <v>168</v>
      </c>
    </row>
    <row r="87" spans="1:65" s="2" customFormat="1" ht="66.75" customHeight="1">
      <c r="A87" s="37"/>
      <c r="B87" s="38"/>
      <c r="C87" s="176" t="s">
        <v>161</v>
      </c>
      <c r="D87" s="176" t="s">
        <v>163</v>
      </c>
      <c r="E87" s="177" t="s">
        <v>1356</v>
      </c>
      <c r="F87" s="178" t="s">
        <v>1357</v>
      </c>
      <c r="G87" s="179" t="s">
        <v>801</v>
      </c>
      <c r="H87" s="180">
        <v>1</v>
      </c>
      <c r="I87" s="181"/>
      <c r="J87" s="182">
        <f t="shared" si="0"/>
        <v>0</v>
      </c>
      <c r="K87" s="178" t="s">
        <v>44</v>
      </c>
      <c r="L87" s="42"/>
      <c r="M87" s="183" t="s">
        <v>44</v>
      </c>
      <c r="N87" s="184" t="s">
        <v>53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557</v>
      </c>
      <c r="AT87" s="187" t="s">
        <v>163</v>
      </c>
      <c r="AU87" s="187" t="s">
        <v>90</v>
      </c>
      <c r="AY87" s="19" t="s">
        <v>160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19" t="s">
        <v>90</v>
      </c>
      <c r="BK87" s="188">
        <f t="shared" si="9"/>
        <v>0</v>
      </c>
      <c r="BL87" s="19" t="s">
        <v>557</v>
      </c>
      <c r="BM87" s="187" t="s">
        <v>198</v>
      </c>
    </row>
    <row r="88" spans="1:65" s="2" customFormat="1" ht="16.5" customHeight="1">
      <c r="A88" s="37"/>
      <c r="B88" s="38"/>
      <c r="C88" s="176" t="s">
        <v>168</v>
      </c>
      <c r="D88" s="176" t="s">
        <v>163</v>
      </c>
      <c r="E88" s="177" t="s">
        <v>1358</v>
      </c>
      <c r="F88" s="178" t="s">
        <v>1359</v>
      </c>
      <c r="G88" s="179" t="s">
        <v>801</v>
      </c>
      <c r="H88" s="180">
        <v>1</v>
      </c>
      <c r="I88" s="181"/>
      <c r="J88" s="182">
        <f t="shared" si="0"/>
        <v>0</v>
      </c>
      <c r="K88" s="178" t="s">
        <v>44</v>
      </c>
      <c r="L88" s="42"/>
      <c r="M88" s="183" t="s">
        <v>44</v>
      </c>
      <c r="N88" s="184" t="s">
        <v>53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557</v>
      </c>
      <c r="AT88" s="187" t="s">
        <v>163</v>
      </c>
      <c r="AU88" s="187" t="s">
        <v>90</v>
      </c>
      <c r="AY88" s="19" t="s">
        <v>160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19" t="s">
        <v>90</v>
      </c>
      <c r="BK88" s="188">
        <f t="shared" si="9"/>
        <v>0</v>
      </c>
      <c r="BL88" s="19" t="s">
        <v>557</v>
      </c>
      <c r="BM88" s="187" t="s">
        <v>210</v>
      </c>
    </row>
    <row r="89" spans="1:65" s="2" customFormat="1" ht="37.9" customHeight="1">
      <c r="A89" s="37"/>
      <c r="B89" s="38"/>
      <c r="C89" s="176" t="s">
        <v>193</v>
      </c>
      <c r="D89" s="176" t="s">
        <v>163</v>
      </c>
      <c r="E89" s="177" t="s">
        <v>1360</v>
      </c>
      <c r="F89" s="178" t="s">
        <v>1361</v>
      </c>
      <c r="G89" s="179" t="s">
        <v>801</v>
      </c>
      <c r="H89" s="180">
        <v>1</v>
      </c>
      <c r="I89" s="181"/>
      <c r="J89" s="182">
        <f t="shared" si="0"/>
        <v>0</v>
      </c>
      <c r="K89" s="178" t="s">
        <v>44</v>
      </c>
      <c r="L89" s="42"/>
      <c r="M89" s="183" t="s">
        <v>44</v>
      </c>
      <c r="N89" s="184" t="s">
        <v>53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557</v>
      </c>
      <c r="AT89" s="187" t="s">
        <v>163</v>
      </c>
      <c r="AU89" s="187" t="s">
        <v>90</v>
      </c>
      <c r="AY89" s="19" t="s">
        <v>160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90</v>
      </c>
      <c r="BK89" s="188">
        <f t="shared" si="9"/>
        <v>0</v>
      </c>
      <c r="BL89" s="19" t="s">
        <v>557</v>
      </c>
      <c r="BM89" s="187" t="s">
        <v>232</v>
      </c>
    </row>
    <row r="90" spans="1:65" s="2" customFormat="1" ht="24.2" customHeight="1">
      <c r="A90" s="37"/>
      <c r="B90" s="38"/>
      <c r="C90" s="176" t="s">
        <v>198</v>
      </c>
      <c r="D90" s="176" t="s">
        <v>163</v>
      </c>
      <c r="E90" s="177" t="s">
        <v>1362</v>
      </c>
      <c r="F90" s="178" t="s">
        <v>1363</v>
      </c>
      <c r="G90" s="179" t="s">
        <v>801</v>
      </c>
      <c r="H90" s="180">
        <v>1</v>
      </c>
      <c r="I90" s="181"/>
      <c r="J90" s="182">
        <f t="shared" si="0"/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557</v>
      </c>
      <c r="AT90" s="187" t="s">
        <v>163</v>
      </c>
      <c r="AU90" s="187" t="s">
        <v>90</v>
      </c>
      <c r="AY90" s="19" t="s">
        <v>160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90</v>
      </c>
      <c r="BK90" s="188">
        <f t="shared" si="9"/>
        <v>0</v>
      </c>
      <c r="BL90" s="19" t="s">
        <v>557</v>
      </c>
      <c r="BM90" s="187" t="s">
        <v>245</v>
      </c>
    </row>
    <row r="91" spans="1:65" s="2" customFormat="1" ht="24.2" customHeight="1">
      <c r="A91" s="37"/>
      <c r="B91" s="38"/>
      <c r="C91" s="176" t="s">
        <v>203</v>
      </c>
      <c r="D91" s="176" t="s">
        <v>163</v>
      </c>
      <c r="E91" s="177" t="s">
        <v>1364</v>
      </c>
      <c r="F91" s="178" t="s">
        <v>1365</v>
      </c>
      <c r="G91" s="179" t="s">
        <v>801</v>
      </c>
      <c r="H91" s="180">
        <v>1</v>
      </c>
      <c r="I91" s="181"/>
      <c r="J91" s="182">
        <f t="shared" si="0"/>
        <v>0</v>
      </c>
      <c r="K91" s="178" t="s">
        <v>44</v>
      </c>
      <c r="L91" s="42"/>
      <c r="M91" s="183" t="s">
        <v>44</v>
      </c>
      <c r="N91" s="184" t="s">
        <v>53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557</v>
      </c>
      <c r="AT91" s="187" t="s">
        <v>163</v>
      </c>
      <c r="AU91" s="187" t="s">
        <v>90</v>
      </c>
      <c r="AY91" s="19" t="s">
        <v>160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90</v>
      </c>
      <c r="BK91" s="188">
        <f t="shared" si="9"/>
        <v>0</v>
      </c>
      <c r="BL91" s="19" t="s">
        <v>557</v>
      </c>
      <c r="BM91" s="187" t="s">
        <v>256</v>
      </c>
    </row>
    <row r="92" spans="1:65" s="2" customFormat="1" ht="24.2" customHeight="1">
      <c r="A92" s="37"/>
      <c r="B92" s="38"/>
      <c r="C92" s="176" t="s">
        <v>210</v>
      </c>
      <c r="D92" s="176" t="s">
        <v>163</v>
      </c>
      <c r="E92" s="177" t="s">
        <v>1366</v>
      </c>
      <c r="F92" s="178" t="s">
        <v>1367</v>
      </c>
      <c r="G92" s="179" t="s">
        <v>801</v>
      </c>
      <c r="H92" s="180">
        <v>1</v>
      </c>
      <c r="I92" s="181"/>
      <c r="J92" s="182">
        <f t="shared" si="0"/>
        <v>0</v>
      </c>
      <c r="K92" s="178" t="s">
        <v>44</v>
      </c>
      <c r="L92" s="42"/>
      <c r="M92" s="183" t="s">
        <v>44</v>
      </c>
      <c r="N92" s="184" t="s">
        <v>53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557</v>
      </c>
      <c r="AT92" s="187" t="s">
        <v>163</v>
      </c>
      <c r="AU92" s="187" t="s">
        <v>90</v>
      </c>
      <c r="AY92" s="19" t="s">
        <v>160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90</v>
      </c>
      <c r="BK92" s="188">
        <f t="shared" si="9"/>
        <v>0</v>
      </c>
      <c r="BL92" s="19" t="s">
        <v>557</v>
      </c>
      <c r="BM92" s="187" t="s">
        <v>277</v>
      </c>
    </row>
    <row r="93" spans="1:65" s="2" customFormat="1" ht="24.2" customHeight="1">
      <c r="A93" s="37"/>
      <c r="B93" s="38"/>
      <c r="C93" s="176" t="s">
        <v>217</v>
      </c>
      <c r="D93" s="176" t="s">
        <v>163</v>
      </c>
      <c r="E93" s="177" t="s">
        <v>1368</v>
      </c>
      <c r="F93" s="178" t="s">
        <v>1369</v>
      </c>
      <c r="G93" s="179" t="s">
        <v>801</v>
      </c>
      <c r="H93" s="180">
        <v>1</v>
      </c>
      <c r="I93" s="181"/>
      <c r="J93" s="182">
        <f t="shared" si="0"/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557</v>
      </c>
      <c r="AT93" s="187" t="s">
        <v>163</v>
      </c>
      <c r="AU93" s="187" t="s">
        <v>90</v>
      </c>
      <c r="AY93" s="19" t="s">
        <v>160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90</v>
      </c>
      <c r="BK93" s="188">
        <f t="shared" si="9"/>
        <v>0</v>
      </c>
      <c r="BL93" s="19" t="s">
        <v>557</v>
      </c>
      <c r="BM93" s="187" t="s">
        <v>296</v>
      </c>
    </row>
    <row r="94" spans="1:65" s="2" customFormat="1" ht="24.2" customHeight="1">
      <c r="A94" s="37"/>
      <c r="B94" s="38"/>
      <c r="C94" s="176" t="s">
        <v>232</v>
      </c>
      <c r="D94" s="176" t="s">
        <v>163</v>
      </c>
      <c r="E94" s="177" t="s">
        <v>1370</v>
      </c>
      <c r="F94" s="178" t="s">
        <v>1371</v>
      </c>
      <c r="G94" s="179" t="s">
        <v>801</v>
      </c>
      <c r="H94" s="180">
        <v>1</v>
      </c>
      <c r="I94" s="181"/>
      <c r="J94" s="182">
        <f t="shared" si="0"/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557</v>
      </c>
      <c r="AT94" s="187" t="s">
        <v>163</v>
      </c>
      <c r="AU94" s="187" t="s">
        <v>90</v>
      </c>
      <c r="AY94" s="19" t="s">
        <v>160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90</v>
      </c>
      <c r="BK94" s="188">
        <f t="shared" si="9"/>
        <v>0</v>
      </c>
      <c r="BL94" s="19" t="s">
        <v>557</v>
      </c>
      <c r="BM94" s="187" t="s">
        <v>310</v>
      </c>
    </row>
    <row r="95" spans="1:65" s="2" customFormat="1" ht="128.65" customHeight="1">
      <c r="A95" s="37"/>
      <c r="B95" s="38"/>
      <c r="C95" s="176" t="s">
        <v>239</v>
      </c>
      <c r="D95" s="176" t="s">
        <v>163</v>
      </c>
      <c r="E95" s="177" t="s">
        <v>1372</v>
      </c>
      <c r="F95" s="178" t="s">
        <v>1373</v>
      </c>
      <c r="G95" s="179" t="s">
        <v>801</v>
      </c>
      <c r="H95" s="180">
        <v>1</v>
      </c>
      <c r="I95" s="181"/>
      <c r="J95" s="182">
        <f t="shared" si="0"/>
        <v>0</v>
      </c>
      <c r="K95" s="178" t="s">
        <v>44</v>
      </c>
      <c r="L95" s="42"/>
      <c r="M95" s="183" t="s">
        <v>44</v>
      </c>
      <c r="N95" s="184" t="s">
        <v>53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557</v>
      </c>
      <c r="AT95" s="187" t="s">
        <v>163</v>
      </c>
      <c r="AU95" s="187" t="s">
        <v>90</v>
      </c>
      <c r="AY95" s="19" t="s">
        <v>160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90</v>
      </c>
      <c r="BK95" s="188">
        <f t="shared" si="9"/>
        <v>0</v>
      </c>
      <c r="BL95" s="19" t="s">
        <v>557</v>
      </c>
      <c r="BM95" s="187" t="s">
        <v>322</v>
      </c>
    </row>
    <row r="96" spans="1:65" s="2" customFormat="1" ht="24.2" customHeight="1">
      <c r="A96" s="37"/>
      <c r="B96" s="38"/>
      <c r="C96" s="176" t="s">
        <v>245</v>
      </c>
      <c r="D96" s="176" t="s">
        <v>163</v>
      </c>
      <c r="E96" s="177" t="s">
        <v>1374</v>
      </c>
      <c r="F96" s="178" t="s">
        <v>1375</v>
      </c>
      <c r="G96" s="179" t="s">
        <v>1192</v>
      </c>
      <c r="H96" s="180">
        <v>20</v>
      </c>
      <c r="I96" s="181"/>
      <c r="J96" s="182">
        <f t="shared" si="0"/>
        <v>0</v>
      </c>
      <c r="K96" s="178" t="s">
        <v>44</v>
      </c>
      <c r="L96" s="42"/>
      <c r="M96" s="183" t="s">
        <v>44</v>
      </c>
      <c r="N96" s="184" t="s">
        <v>53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557</v>
      </c>
      <c r="AT96" s="187" t="s">
        <v>163</v>
      </c>
      <c r="AU96" s="187" t="s">
        <v>90</v>
      </c>
      <c r="AY96" s="19" t="s">
        <v>160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90</v>
      </c>
      <c r="BK96" s="188">
        <f t="shared" si="9"/>
        <v>0</v>
      </c>
      <c r="BL96" s="19" t="s">
        <v>557</v>
      </c>
      <c r="BM96" s="187" t="s">
        <v>332</v>
      </c>
    </row>
    <row r="97" spans="1:65" s="2" customFormat="1" ht="16.5" customHeight="1">
      <c r="A97" s="37"/>
      <c r="B97" s="38"/>
      <c r="C97" s="176" t="s">
        <v>250</v>
      </c>
      <c r="D97" s="176" t="s">
        <v>163</v>
      </c>
      <c r="E97" s="177" t="s">
        <v>1376</v>
      </c>
      <c r="F97" s="178" t="s">
        <v>1377</v>
      </c>
      <c r="G97" s="179" t="s">
        <v>1192</v>
      </c>
      <c r="H97" s="180">
        <v>12</v>
      </c>
      <c r="I97" s="181"/>
      <c r="J97" s="182">
        <f t="shared" si="0"/>
        <v>0</v>
      </c>
      <c r="K97" s="178" t="s">
        <v>44</v>
      </c>
      <c r="L97" s="42"/>
      <c r="M97" s="183" t="s">
        <v>44</v>
      </c>
      <c r="N97" s="184" t="s">
        <v>53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557</v>
      </c>
      <c r="AT97" s="187" t="s">
        <v>163</v>
      </c>
      <c r="AU97" s="187" t="s">
        <v>90</v>
      </c>
      <c r="AY97" s="19" t="s">
        <v>160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90</v>
      </c>
      <c r="BK97" s="188">
        <f t="shared" si="9"/>
        <v>0</v>
      </c>
      <c r="BL97" s="19" t="s">
        <v>557</v>
      </c>
      <c r="BM97" s="187" t="s">
        <v>342</v>
      </c>
    </row>
    <row r="98" spans="1:65" s="2" customFormat="1" ht="49.15" customHeight="1">
      <c r="A98" s="37"/>
      <c r="B98" s="38"/>
      <c r="C98" s="176" t="s">
        <v>256</v>
      </c>
      <c r="D98" s="176" t="s">
        <v>163</v>
      </c>
      <c r="E98" s="177" t="s">
        <v>1378</v>
      </c>
      <c r="F98" s="178" t="s">
        <v>1379</v>
      </c>
      <c r="G98" s="179" t="s">
        <v>1380</v>
      </c>
      <c r="H98" s="180">
        <v>36</v>
      </c>
      <c r="I98" s="181"/>
      <c r="J98" s="182">
        <f t="shared" si="0"/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557</v>
      </c>
      <c r="AT98" s="187" t="s">
        <v>163</v>
      </c>
      <c r="AU98" s="187" t="s">
        <v>90</v>
      </c>
      <c r="AY98" s="19" t="s">
        <v>160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90</v>
      </c>
      <c r="BK98" s="188">
        <f t="shared" si="9"/>
        <v>0</v>
      </c>
      <c r="BL98" s="19" t="s">
        <v>557</v>
      </c>
      <c r="BM98" s="187" t="s">
        <v>352</v>
      </c>
    </row>
    <row r="99" spans="1:65" s="2" customFormat="1" ht="24.2" customHeight="1">
      <c r="A99" s="37"/>
      <c r="B99" s="38"/>
      <c r="C99" s="176" t="s">
        <v>8</v>
      </c>
      <c r="D99" s="176" t="s">
        <v>163</v>
      </c>
      <c r="E99" s="177" t="s">
        <v>1381</v>
      </c>
      <c r="F99" s="178" t="s">
        <v>1382</v>
      </c>
      <c r="G99" s="179" t="s">
        <v>1380</v>
      </c>
      <c r="H99" s="180">
        <v>36</v>
      </c>
      <c r="I99" s="181"/>
      <c r="J99" s="182">
        <f t="shared" si="0"/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557</v>
      </c>
      <c r="AT99" s="187" t="s">
        <v>163</v>
      </c>
      <c r="AU99" s="187" t="s">
        <v>90</v>
      </c>
      <c r="AY99" s="19" t="s">
        <v>160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90</v>
      </c>
      <c r="BK99" s="188">
        <f t="shared" si="9"/>
        <v>0</v>
      </c>
      <c r="BL99" s="19" t="s">
        <v>557</v>
      </c>
      <c r="BM99" s="187" t="s">
        <v>364</v>
      </c>
    </row>
    <row r="100" spans="1:65" s="2" customFormat="1" ht="123" customHeight="1">
      <c r="A100" s="37"/>
      <c r="B100" s="38"/>
      <c r="C100" s="176" t="s">
        <v>277</v>
      </c>
      <c r="D100" s="176" t="s">
        <v>163</v>
      </c>
      <c r="E100" s="177" t="s">
        <v>1383</v>
      </c>
      <c r="F100" s="178" t="s">
        <v>1384</v>
      </c>
      <c r="G100" s="179" t="s">
        <v>1380</v>
      </c>
      <c r="H100" s="180">
        <v>36</v>
      </c>
      <c r="I100" s="181"/>
      <c r="J100" s="182">
        <f t="shared" si="0"/>
        <v>0</v>
      </c>
      <c r="K100" s="178" t="s">
        <v>44</v>
      </c>
      <c r="L100" s="42"/>
      <c r="M100" s="183" t="s">
        <v>44</v>
      </c>
      <c r="N100" s="184" t="s">
        <v>53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557</v>
      </c>
      <c r="AT100" s="187" t="s">
        <v>163</v>
      </c>
      <c r="AU100" s="187" t="s">
        <v>90</v>
      </c>
      <c r="AY100" s="19" t="s">
        <v>160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90</v>
      </c>
      <c r="BK100" s="188">
        <f t="shared" si="9"/>
        <v>0</v>
      </c>
      <c r="BL100" s="19" t="s">
        <v>557</v>
      </c>
      <c r="BM100" s="187" t="s">
        <v>376</v>
      </c>
    </row>
    <row r="101" spans="1:65" s="12" customFormat="1" ht="25.9" customHeight="1">
      <c r="B101" s="160"/>
      <c r="C101" s="161"/>
      <c r="D101" s="162" t="s">
        <v>81</v>
      </c>
      <c r="E101" s="163" t="s">
        <v>1385</v>
      </c>
      <c r="F101" s="163" t="s">
        <v>1386</v>
      </c>
      <c r="G101" s="161"/>
      <c r="H101" s="161"/>
      <c r="I101" s="164"/>
      <c r="J101" s="165">
        <f>BK101</f>
        <v>0</v>
      </c>
      <c r="K101" s="161"/>
      <c r="L101" s="166"/>
      <c r="M101" s="167"/>
      <c r="N101" s="168"/>
      <c r="O101" s="168"/>
      <c r="P101" s="169">
        <f>SUM(P102:P120)</f>
        <v>0</v>
      </c>
      <c r="Q101" s="168"/>
      <c r="R101" s="169">
        <f>SUM(R102:R120)</f>
        <v>0</v>
      </c>
      <c r="S101" s="168"/>
      <c r="T101" s="170">
        <f>SUM(T102:T120)</f>
        <v>0</v>
      </c>
      <c r="AR101" s="171" t="s">
        <v>90</v>
      </c>
      <c r="AT101" s="172" t="s">
        <v>81</v>
      </c>
      <c r="AU101" s="172" t="s">
        <v>82</v>
      </c>
      <c r="AY101" s="171" t="s">
        <v>160</v>
      </c>
      <c r="BK101" s="173">
        <f>SUM(BK102:BK120)</f>
        <v>0</v>
      </c>
    </row>
    <row r="102" spans="1:65" s="2" customFormat="1" ht="44.25" customHeight="1">
      <c r="A102" s="37"/>
      <c r="B102" s="38"/>
      <c r="C102" s="176" t="s">
        <v>288</v>
      </c>
      <c r="D102" s="176" t="s">
        <v>163</v>
      </c>
      <c r="E102" s="177" t="s">
        <v>1387</v>
      </c>
      <c r="F102" s="178" t="s">
        <v>1388</v>
      </c>
      <c r="G102" s="179" t="s">
        <v>801</v>
      </c>
      <c r="H102" s="180">
        <v>3</v>
      </c>
      <c r="I102" s="181"/>
      <c r="J102" s="182">
        <f t="shared" ref="J102:J120" si="10">ROUND(I102*H102,2)</f>
        <v>0</v>
      </c>
      <c r="K102" s="178" t="s">
        <v>44</v>
      </c>
      <c r="L102" s="42"/>
      <c r="M102" s="183" t="s">
        <v>44</v>
      </c>
      <c r="N102" s="184" t="s">
        <v>53</v>
      </c>
      <c r="O102" s="67"/>
      <c r="P102" s="185">
        <f t="shared" ref="P102:P120" si="11">O102*H102</f>
        <v>0</v>
      </c>
      <c r="Q102" s="185">
        <v>0</v>
      </c>
      <c r="R102" s="185">
        <f t="shared" ref="R102:R120" si="12">Q102*H102</f>
        <v>0</v>
      </c>
      <c r="S102" s="185">
        <v>0</v>
      </c>
      <c r="T102" s="186">
        <f t="shared" ref="T102:T120" si="13"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557</v>
      </c>
      <c r="AT102" s="187" t="s">
        <v>163</v>
      </c>
      <c r="AU102" s="187" t="s">
        <v>90</v>
      </c>
      <c r="AY102" s="19" t="s">
        <v>160</v>
      </c>
      <c r="BE102" s="188">
        <f t="shared" ref="BE102:BE120" si="14">IF(N102="základní",J102,0)</f>
        <v>0</v>
      </c>
      <c r="BF102" s="188">
        <f t="shared" ref="BF102:BF120" si="15">IF(N102="snížená",J102,0)</f>
        <v>0</v>
      </c>
      <c r="BG102" s="188">
        <f t="shared" ref="BG102:BG120" si="16">IF(N102="zákl. přenesená",J102,0)</f>
        <v>0</v>
      </c>
      <c r="BH102" s="188">
        <f t="shared" ref="BH102:BH120" si="17">IF(N102="sníž. přenesená",J102,0)</f>
        <v>0</v>
      </c>
      <c r="BI102" s="188">
        <f t="shared" ref="BI102:BI120" si="18">IF(N102="nulová",J102,0)</f>
        <v>0</v>
      </c>
      <c r="BJ102" s="19" t="s">
        <v>90</v>
      </c>
      <c r="BK102" s="188">
        <f t="shared" ref="BK102:BK120" si="19">ROUND(I102*H102,2)</f>
        <v>0</v>
      </c>
      <c r="BL102" s="19" t="s">
        <v>557</v>
      </c>
      <c r="BM102" s="187" t="s">
        <v>388</v>
      </c>
    </row>
    <row r="103" spans="1:65" s="2" customFormat="1" ht="24.2" customHeight="1">
      <c r="A103" s="37"/>
      <c r="B103" s="38"/>
      <c r="C103" s="176" t="s">
        <v>296</v>
      </c>
      <c r="D103" s="176" t="s">
        <v>163</v>
      </c>
      <c r="E103" s="177" t="s">
        <v>1389</v>
      </c>
      <c r="F103" s="178" t="s">
        <v>1390</v>
      </c>
      <c r="G103" s="179" t="s">
        <v>801</v>
      </c>
      <c r="H103" s="180">
        <v>3</v>
      </c>
      <c r="I103" s="181"/>
      <c r="J103" s="182">
        <f t="shared" si="10"/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 t="shared" si="11"/>
        <v>0</v>
      </c>
      <c r="Q103" s="185">
        <v>0</v>
      </c>
      <c r="R103" s="185">
        <f t="shared" si="12"/>
        <v>0</v>
      </c>
      <c r="S103" s="185">
        <v>0</v>
      </c>
      <c r="T103" s="186">
        <f t="shared" si="1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557</v>
      </c>
      <c r="AT103" s="187" t="s">
        <v>163</v>
      </c>
      <c r="AU103" s="187" t="s">
        <v>90</v>
      </c>
      <c r="AY103" s="19" t="s">
        <v>160</v>
      </c>
      <c r="BE103" s="188">
        <f t="shared" si="14"/>
        <v>0</v>
      </c>
      <c r="BF103" s="188">
        <f t="shared" si="15"/>
        <v>0</v>
      </c>
      <c r="BG103" s="188">
        <f t="shared" si="16"/>
        <v>0</v>
      </c>
      <c r="BH103" s="188">
        <f t="shared" si="17"/>
        <v>0</v>
      </c>
      <c r="BI103" s="188">
        <f t="shared" si="18"/>
        <v>0</v>
      </c>
      <c r="BJ103" s="19" t="s">
        <v>90</v>
      </c>
      <c r="BK103" s="188">
        <f t="shared" si="19"/>
        <v>0</v>
      </c>
      <c r="BL103" s="19" t="s">
        <v>557</v>
      </c>
      <c r="BM103" s="187" t="s">
        <v>399</v>
      </c>
    </row>
    <row r="104" spans="1:65" s="2" customFormat="1" ht="37.9" customHeight="1">
      <c r="A104" s="37"/>
      <c r="B104" s="38"/>
      <c r="C104" s="176" t="s">
        <v>304</v>
      </c>
      <c r="D104" s="176" t="s">
        <v>163</v>
      </c>
      <c r="E104" s="177" t="s">
        <v>1391</v>
      </c>
      <c r="F104" s="178" t="s">
        <v>1392</v>
      </c>
      <c r="G104" s="179" t="s">
        <v>801</v>
      </c>
      <c r="H104" s="180">
        <v>1</v>
      </c>
      <c r="I104" s="181"/>
      <c r="J104" s="182">
        <f t="shared" si="10"/>
        <v>0</v>
      </c>
      <c r="K104" s="178" t="s">
        <v>44</v>
      </c>
      <c r="L104" s="42"/>
      <c r="M104" s="183" t="s">
        <v>44</v>
      </c>
      <c r="N104" s="184" t="s">
        <v>53</v>
      </c>
      <c r="O104" s="67"/>
      <c r="P104" s="185">
        <f t="shared" si="11"/>
        <v>0</v>
      </c>
      <c r="Q104" s="185">
        <v>0</v>
      </c>
      <c r="R104" s="185">
        <f t="shared" si="12"/>
        <v>0</v>
      </c>
      <c r="S104" s="185">
        <v>0</v>
      </c>
      <c r="T104" s="186">
        <f t="shared" si="1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557</v>
      </c>
      <c r="AT104" s="187" t="s">
        <v>163</v>
      </c>
      <c r="AU104" s="187" t="s">
        <v>90</v>
      </c>
      <c r="AY104" s="19" t="s">
        <v>160</v>
      </c>
      <c r="BE104" s="188">
        <f t="shared" si="14"/>
        <v>0</v>
      </c>
      <c r="BF104" s="188">
        <f t="shared" si="15"/>
        <v>0</v>
      </c>
      <c r="BG104" s="188">
        <f t="shared" si="16"/>
        <v>0</v>
      </c>
      <c r="BH104" s="188">
        <f t="shared" si="17"/>
        <v>0</v>
      </c>
      <c r="BI104" s="188">
        <f t="shared" si="18"/>
        <v>0</v>
      </c>
      <c r="BJ104" s="19" t="s">
        <v>90</v>
      </c>
      <c r="BK104" s="188">
        <f t="shared" si="19"/>
        <v>0</v>
      </c>
      <c r="BL104" s="19" t="s">
        <v>557</v>
      </c>
      <c r="BM104" s="187" t="s">
        <v>411</v>
      </c>
    </row>
    <row r="105" spans="1:65" s="2" customFormat="1" ht="24.2" customHeight="1">
      <c r="A105" s="37"/>
      <c r="B105" s="38"/>
      <c r="C105" s="176" t="s">
        <v>310</v>
      </c>
      <c r="D105" s="176" t="s">
        <v>163</v>
      </c>
      <c r="E105" s="177" t="s">
        <v>1393</v>
      </c>
      <c r="F105" s="178" t="s">
        <v>1394</v>
      </c>
      <c r="G105" s="179" t="s">
        <v>801</v>
      </c>
      <c r="H105" s="180">
        <v>1</v>
      </c>
      <c r="I105" s="181"/>
      <c r="J105" s="182">
        <f t="shared" si="10"/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 t="shared" si="11"/>
        <v>0</v>
      </c>
      <c r="Q105" s="185">
        <v>0</v>
      </c>
      <c r="R105" s="185">
        <f t="shared" si="12"/>
        <v>0</v>
      </c>
      <c r="S105" s="185">
        <v>0</v>
      </c>
      <c r="T105" s="186">
        <f t="shared" si="1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557</v>
      </c>
      <c r="AT105" s="187" t="s">
        <v>163</v>
      </c>
      <c r="AU105" s="187" t="s">
        <v>90</v>
      </c>
      <c r="AY105" s="19" t="s">
        <v>160</v>
      </c>
      <c r="BE105" s="188">
        <f t="shared" si="14"/>
        <v>0</v>
      </c>
      <c r="BF105" s="188">
        <f t="shared" si="15"/>
        <v>0</v>
      </c>
      <c r="BG105" s="188">
        <f t="shared" si="16"/>
        <v>0</v>
      </c>
      <c r="BH105" s="188">
        <f t="shared" si="17"/>
        <v>0</v>
      </c>
      <c r="BI105" s="188">
        <f t="shared" si="18"/>
        <v>0</v>
      </c>
      <c r="BJ105" s="19" t="s">
        <v>90</v>
      </c>
      <c r="BK105" s="188">
        <f t="shared" si="19"/>
        <v>0</v>
      </c>
      <c r="BL105" s="19" t="s">
        <v>557</v>
      </c>
      <c r="BM105" s="187" t="s">
        <v>421</v>
      </c>
    </row>
    <row r="106" spans="1:65" s="2" customFormat="1" ht="44.25" customHeight="1">
      <c r="A106" s="37"/>
      <c r="B106" s="38"/>
      <c r="C106" s="176" t="s">
        <v>7</v>
      </c>
      <c r="D106" s="176" t="s">
        <v>163</v>
      </c>
      <c r="E106" s="177" t="s">
        <v>1395</v>
      </c>
      <c r="F106" s="178" t="s">
        <v>1396</v>
      </c>
      <c r="G106" s="179" t="s">
        <v>801</v>
      </c>
      <c r="H106" s="180">
        <v>2</v>
      </c>
      <c r="I106" s="181"/>
      <c r="J106" s="182">
        <f t="shared" si="10"/>
        <v>0</v>
      </c>
      <c r="K106" s="178" t="s">
        <v>44</v>
      </c>
      <c r="L106" s="42"/>
      <c r="M106" s="183" t="s">
        <v>44</v>
      </c>
      <c r="N106" s="184" t="s">
        <v>53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557</v>
      </c>
      <c r="AT106" s="187" t="s">
        <v>163</v>
      </c>
      <c r="AU106" s="187" t="s">
        <v>90</v>
      </c>
      <c r="AY106" s="19" t="s">
        <v>160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19" t="s">
        <v>90</v>
      </c>
      <c r="BK106" s="188">
        <f t="shared" si="19"/>
        <v>0</v>
      </c>
      <c r="BL106" s="19" t="s">
        <v>557</v>
      </c>
      <c r="BM106" s="187" t="s">
        <v>430</v>
      </c>
    </row>
    <row r="107" spans="1:65" s="2" customFormat="1" ht="24.2" customHeight="1">
      <c r="A107" s="37"/>
      <c r="B107" s="38"/>
      <c r="C107" s="176" t="s">
        <v>322</v>
      </c>
      <c r="D107" s="176" t="s">
        <v>163</v>
      </c>
      <c r="E107" s="177" t="s">
        <v>1397</v>
      </c>
      <c r="F107" s="178" t="s">
        <v>1398</v>
      </c>
      <c r="G107" s="179" t="s">
        <v>801</v>
      </c>
      <c r="H107" s="180">
        <v>2</v>
      </c>
      <c r="I107" s="181"/>
      <c r="J107" s="182">
        <f t="shared" si="10"/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557</v>
      </c>
      <c r="AT107" s="187" t="s">
        <v>163</v>
      </c>
      <c r="AU107" s="187" t="s">
        <v>90</v>
      </c>
      <c r="AY107" s="19" t="s">
        <v>160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19" t="s">
        <v>90</v>
      </c>
      <c r="BK107" s="188">
        <f t="shared" si="19"/>
        <v>0</v>
      </c>
      <c r="BL107" s="19" t="s">
        <v>557</v>
      </c>
      <c r="BM107" s="187" t="s">
        <v>442</v>
      </c>
    </row>
    <row r="108" spans="1:65" s="2" customFormat="1" ht="24.2" customHeight="1">
      <c r="A108" s="37"/>
      <c r="B108" s="38"/>
      <c r="C108" s="176" t="s">
        <v>327</v>
      </c>
      <c r="D108" s="176" t="s">
        <v>163</v>
      </c>
      <c r="E108" s="177" t="s">
        <v>1399</v>
      </c>
      <c r="F108" s="178" t="s">
        <v>1400</v>
      </c>
      <c r="G108" s="179" t="s">
        <v>801</v>
      </c>
      <c r="H108" s="180">
        <v>2</v>
      </c>
      <c r="I108" s="181"/>
      <c r="J108" s="182">
        <f t="shared" si="10"/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557</v>
      </c>
      <c r="AT108" s="187" t="s">
        <v>163</v>
      </c>
      <c r="AU108" s="187" t="s">
        <v>90</v>
      </c>
      <c r="AY108" s="19" t="s">
        <v>160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19" t="s">
        <v>90</v>
      </c>
      <c r="BK108" s="188">
        <f t="shared" si="19"/>
        <v>0</v>
      </c>
      <c r="BL108" s="19" t="s">
        <v>557</v>
      </c>
      <c r="BM108" s="187" t="s">
        <v>456</v>
      </c>
    </row>
    <row r="109" spans="1:65" s="2" customFormat="1" ht="24.2" customHeight="1">
      <c r="A109" s="37"/>
      <c r="B109" s="38"/>
      <c r="C109" s="176" t="s">
        <v>332</v>
      </c>
      <c r="D109" s="176" t="s">
        <v>163</v>
      </c>
      <c r="E109" s="177" t="s">
        <v>1401</v>
      </c>
      <c r="F109" s="178" t="s">
        <v>1402</v>
      </c>
      <c r="G109" s="179" t="s">
        <v>801</v>
      </c>
      <c r="H109" s="180">
        <v>2</v>
      </c>
      <c r="I109" s="181"/>
      <c r="J109" s="182">
        <f t="shared" si="10"/>
        <v>0</v>
      </c>
      <c r="K109" s="178" t="s">
        <v>44</v>
      </c>
      <c r="L109" s="42"/>
      <c r="M109" s="183" t="s">
        <v>44</v>
      </c>
      <c r="N109" s="184" t="s">
        <v>53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557</v>
      </c>
      <c r="AT109" s="187" t="s">
        <v>163</v>
      </c>
      <c r="AU109" s="187" t="s">
        <v>90</v>
      </c>
      <c r="AY109" s="19" t="s">
        <v>160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19" t="s">
        <v>90</v>
      </c>
      <c r="BK109" s="188">
        <f t="shared" si="19"/>
        <v>0</v>
      </c>
      <c r="BL109" s="19" t="s">
        <v>557</v>
      </c>
      <c r="BM109" s="187" t="s">
        <v>471</v>
      </c>
    </row>
    <row r="110" spans="1:65" s="2" customFormat="1" ht="66.75" customHeight="1">
      <c r="A110" s="37"/>
      <c r="B110" s="38"/>
      <c r="C110" s="176" t="s">
        <v>337</v>
      </c>
      <c r="D110" s="176" t="s">
        <v>163</v>
      </c>
      <c r="E110" s="177" t="s">
        <v>1403</v>
      </c>
      <c r="F110" s="178" t="s">
        <v>1404</v>
      </c>
      <c r="G110" s="179" t="s">
        <v>801</v>
      </c>
      <c r="H110" s="180">
        <v>1</v>
      </c>
      <c r="I110" s="181"/>
      <c r="J110" s="182">
        <f t="shared" si="10"/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557</v>
      </c>
      <c r="AT110" s="187" t="s">
        <v>163</v>
      </c>
      <c r="AU110" s="187" t="s">
        <v>90</v>
      </c>
      <c r="AY110" s="19" t="s">
        <v>160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19" t="s">
        <v>90</v>
      </c>
      <c r="BK110" s="188">
        <f t="shared" si="19"/>
        <v>0</v>
      </c>
      <c r="BL110" s="19" t="s">
        <v>557</v>
      </c>
      <c r="BM110" s="187" t="s">
        <v>482</v>
      </c>
    </row>
    <row r="111" spans="1:65" s="2" customFormat="1" ht="24.2" customHeight="1">
      <c r="A111" s="37"/>
      <c r="B111" s="38"/>
      <c r="C111" s="176" t="s">
        <v>342</v>
      </c>
      <c r="D111" s="176" t="s">
        <v>163</v>
      </c>
      <c r="E111" s="177" t="s">
        <v>1405</v>
      </c>
      <c r="F111" s="178" t="s">
        <v>1406</v>
      </c>
      <c r="G111" s="179" t="s">
        <v>801</v>
      </c>
      <c r="H111" s="180">
        <v>1</v>
      </c>
      <c r="I111" s="181"/>
      <c r="J111" s="182">
        <f t="shared" si="10"/>
        <v>0</v>
      </c>
      <c r="K111" s="178" t="s">
        <v>44</v>
      </c>
      <c r="L111" s="42"/>
      <c r="M111" s="183" t="s">
        <v>44</v>
      </c>
      <c r="N111" s="184" t="s">
        <v>53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557</v>
      </c>
      <c r="AT111" s="187" t="s">
        <v>163</v>
      </c>
      <c r="AU111" s="187" t="s">
        <v>90</v>
      </c>
      <c r="AY111" s="19" t="s">
        <v>160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19" t="s">
        <v>90</v>
      </c>
      <c r="BK111" s="188">
        <f t="shared" si="19"/>
        <v>0</v>
      </c>
      <c r="BL111" s="19" t="s">
        <v>557</v>
      </c>
      <c r="BM111" s="187" t="s">
        <v>492</v>
      </c>
    </row>
    <row r="112" spans="1:65" s="2" customFormat="1" ht="37.9" customHeight="1">
      <c r="A112" s="37"/>
      <c r="B112" s="38"/>
      <c r="C112" s="176" t="s">
        <v>347</v>
      </c>
      <c r="D112" s="176" t="s">
        <v>163</v>
      </c>
      <c r="E112" s="177" t="s">
        <v>1407</v>
      </c>
      <c r="F112" s="178" t="s">
        <v>1408</v>
      </c>
      <c r="G112" s="179" t="s">
        <v>801</v>
      </c>
      <c r="H112" s="180">
        <v>1</v>
      </c>
      <c r="I112" s="181"/>
      <c r="J112" s="182">
        <f t="shared" si="10"/>
        <v>0</v>
      </c>
      <c r="K112" s="178" t="s">
        <v>44</v>
      </c>
      <c r="L112" s="42"/>
      <c r="M112" s="183" t="s">
        <v>44</v>
      </c>
      <c r="N112" s="184" t="s">
        <v>53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557</v>
      </c>
      <c r="AT112" s="187" t="s">
        <v>163</v>
      </c>
      <c r="AU112" s="187" t="s">
        <v>90</v>
      </c>
      <c r="AY112" s="19" t="s">
        <v>160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19" t="s">
        <v>90</v>
      </c>
      <c r="BK112" s="188">
        <f t="shared" si="19"/>
        <v>0</v>
      </c>
      <c r="BL112" s="19" t="s">
        <v>557</v>
      </c>
      <c r="BM112" s="187" t="s">
        <v>504</v>
      </c>
    </row>
    <row r="113" spans="1:65" s="2" customFormat="1" ht="24.2" customHeight="1">
      <c r="A113" s="37"/>
      <c r="B113" s="38"/>
      <c r="C113" s="176" t="s">
        <v>352</v>
      </c>
      <c r="D113" s="176" t="s">
        <v>163</v>
      </c>
      <c r="E113" s="177" t="s">
        <v>1409</v>
      </c>
      <c r="F113" s="178" t="s">
        <v>1410</v>
      </c>
      <c r="G113" s="179" t="s">
        <v>801</v>
      </c>
      <c r="H113" s="180">
        <v>1</v>
      </c>
      <c r="I113" s="181"/>
      <c r="J113" s="182">
        <f t="shared" si="10"/>
        <v>0</v>
      </c>
      <c r="K113" s="178" t="s">
        <v>44</v>
      </c>
      <c r="L113" s="42"/>
      <c r="M113" s="183" t="s">
        <v>44</v>
      </c>
      <c r="N113" s="184" t="s">
        <v>53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557</v>
      </c>
      <c r="AT113" s="187" t="s">
        <v>163</v>
      </c>
      <c r="AU113" s="187" t="s">
        <v>90</v>
      </c>
      <c r="AY113" s="19" t="s">
        <v>160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19" t="s">
        <v>90</v>
      </c>
      <c r="BK113" s="188">
        <f t="shared" si="19"/>
        <v>0</v>
      </c>
      <c r="BL113" s="19" t="s">
        <v>557</v>
      </c>
      <c r="BM113" s="187" t="s">
        <v>519</v>
      </c>
    </row>
    <row r="114" spans="1:65" s="2" customFormat="1" ht="24.2" customHeight="1">
      <c r="A114" s="37"/>
      <c r="B114" s="38"/>
      <c r="C114" s="176" t="s">
        <v>357</v>
      </c>
      <c r="D114" s="176" t="s">
        <v>163</v>
      </c>
      <c r="E114" s="177" t="s">
        <v>1411</v>
      </c>
      <c r="F114" s="178" t="s">
        <v>1412</v>
      </c>
      <c r="G114" s="179" t="s">
        <v>801</v>
      </c>
      <c r="H114" s="180">
        <v>1</v>
      </c>
      <c r="I114" s="181"/>
      <c r="J114" s="182">
        <f t="shared" si="10"/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557</v>
      </c>
      <c r="AT114" s="187" t="s">
        <v>163</v>
      </c>
      <c r="AU114" s="187" t="s">
        <v>90</v>
      </c>
      <c r="AY114" s="19" t="s">
        <v>160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19" t="s">
        <v>90</v>
      </c>
      <c r="BK114" s="188">
        <f t="shared" si="19"/>
        <v>0</v>
      </c>
      <c r="BL114" s="19" t="s">
        <v>557</v>
      </c>
      <c r="BM114" s="187" t="s">
        <v>529</v>
      </c>
    </row>
    <row r="115" spans="1:65" s="2" customFormat="1" ht="49.15" customHeight="1">
      <c r="A115" s="37"/>
      <c r="B115" s="38"/>
      <c r="C115" s="176" t="s">
        <v>364</v>
      </c>
      <c r="D115" s="176" t="s">
        <v>163</v>
      </c>
      <c r="E115" s="177" t="s">
        <v>1413</v>
      </c>
      <c r="F115" s="178" t="s">
        <v>1414</v>
      </c>
      <c r="G115" s="179" t="s">
        <v>801</v>
      </c>
      <c r="H115" s="180">
        <v>2</v>
      </c>
      <c r="I115" s="181"/>
      <c r="J115" s="182">
        <f t="shared" si="10"/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557</v>
      </c>
      <c r="AT115" s="187" t="s">
        <v>163</v>
      </c>
      <c r="AU115" s="187" t="s">
        <v>90</v>
      </c>
      <c r="AY115" s="19" t="s">
        <v>160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19" t="s">
        <v>90</v>
      </c>
      <c r="BK115" s="188">
        <f t="shared" si="19"/>
        <v>0</v>
      </c>
      <c r="BL115" s="19" t="s">
        <v>557</v>
      </c>
      <c r="BM115" s="187" t="s">
        <v>539</v>
      </c>
    </row>
    <row r="116" spans="1:65" s="2" customFormat="1" ht="24.2" customHeight="1">
      <c r="A116" s="37"/>
      <c r="B116" s="38"/>
      <c r="C116" s="176" t="s">
        <v>370</v>
      </c>
      <c r="D116" s="176" t="s">
        <v>163</v>
      </c>
      <c r="E116" s="177" t="s">
        <v>1415</v>
      </c>
      <c r="F116" s="178" t="s">
        <v>1416</v>
      </c>
      <c r="G116" s="179" t="s">
        <v>801</v>
      </c>
      <c r="H116" s="180">
        <v>2</v>
      </c>
      <c r="I116" s="181"/>
      <c r="J116" s="182">
        <f t="shared" si="10"/>
        <v>0</v>
      </c>
      <c r="K116" s="178" t="s">
        <v>44</v>
      </c>
      <c r="L116" s="42"/>
      <c r="M116" s="183" t="s">
        <v>44</v>
      </c>
      <c r="N116" s="184" t="s">
        <v>53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557</v>
      </c>
      <c r="AT116" s="187" t="s">
        <v>163</v>
      </c>
      <c r="AU116" s="187" t="s">
        <v>90</v>
      </c>
      <c r="AY116" s="19" t="s">
        <v>160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19" t="s">
        <v>90</v>
      </c>
      <c r="BK116" s="188">
        <f t="shared" si="19"/>
        <v>0</v>
      </c>
      <c r="BL116" s="19" t="s">
        <v>557</v>
      </c>
      <c r="BM116" s="187" t="s">
        <v>549</v>
      </c>
    </row>
    <row r="117" spans="1:65" s="2" customFormat="1" ht="24.2" customHeight="1">
      <c r="A117" s="37"/>
      <c r="B117" s="38"/>
      <c r="C117" s="176" t="s">
        <v>376</v>
      </c>
      <c r="D117" s="176" t="s">
        <v>163</v>
      </c>
      <c r="E117" s="177" t="s">
        <v>1417</v>
      </c>
      <c r="F117" s="178" t="s">
        <v>1418</v>
      </c>
      <c r="G117" s="179" t="s">
        <v>801</v>
      </c>
      <c r="H117" s="180">
        <v>1</v>
      </c>
      <c r="I117" s="181"/>
      <c r="J117" s="182">
        <f t="shared" si="10"/>
        <v>0</v>
      </c>
      <c r="K117" s="178" t="s">
        <v>44</v>
      </c>
      <c r="L117" s="42"/>
      <c r="M117" s="183" t="s">
        <v>44</v>
      </c>
      <c r="N117" s="184" t="s">
        <v>53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557</v>
      </c>
      <c r="AT117" s="187" t="s">
        <v>163</v>
      </c>
      <c r="AU117" s="187" t="s">
        <v>90</v>
      </c>
      <c r="AY117" s="19" t="s">
        <v>160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19" t="s">
        <v>90</v>
      </c>
      <c r="BK117" s="188">
        <f t="shared" si="19"/>
        <v>0</v>
      </c>
      <c r="BL117" s="19" t="s">
        <v>557</v>
      </c>
      <c r="BM117" s="187" t="s">
        <v>557</v>
      </c>
    </row>
    <row r="118" spans="1:65" s="2" customFormat="1" ht="24.2" customHeight="1">
      <c r="A118" s="37"/>
      <c r="B118" s="38"/>
      <c r="C118" s="176" t="s">
        <v>381</v>
      </c>
      <c r="D118" s="176" t="s">
        <v>163</v>
      </c>
      <c r="E118" s="177" t="s">
        <v>1419</v>
      </c>
      <c r="F118" s="178" t="s">
        <v>1420</v>
      </c>
      <c r="G118" s="179" t="s">
        <v>801</v>
      </c>
      <c r="H118" s="180">
        <v>1</v>
      </c>
      <c r="I118" s="181"/>
      <c r="J118" s="182">
        <f t="shared" si="10"/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557</v>
      </c>
      <c r="AT118" s="187" t="s">
        <v>163</v>
      </c>
      <c r="AU118" s="187" t="s">
        <v>90</v>
      </c>
      <c r="AY118" s="19" t="s">
        <v>160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19" t="s">
        <v>90</v>
      </c>
      <c r="BK118" s="188">
        <f t="shared" si="19"/>
        <v>0</v>
      </c>
      <c r="BL118" s="19" t="s">
        <v>557</v>
      </c>
      <c r="BM118" s="187" t="s">
        <v>565</v>
      </c>
    </row>
    <row r="119" spans="1:65" s="2" customFormat="1" ht="16.5" customHeight="1">
      <c r="A119" s="37"/>
      <c r="B119" s="38"/>
      <c r="C119" s="176" t="s">
        <v>388</v>
      </c>
      <c r="D119" s="176" t="s">
        <v>163</v>
      </c>
      <c r="E119" s="177" t="s">
        <v>1421</v>
      </c>
      <c r="F119" s="178" t="s">
        <v>1422</v>
      </c>
      <c r="G119" s="179" t="s">
        <v>1192</v>
      </c>
      <c r="H119" s="180">
        <v>8</v>
      </c>
      <c r="I119" s="181"/>
      <c r="J119" s="182">
        <f t="shared" si="10"/>
        <v>0</v>
      </c>
      <c r="K119" s="178" t="s">
        <v>44</v>
      </c>
      <c r="L119" s="42"/>
      <c r="M119" s="183" t="s">
        <v>44</v>
      </c>
      <c r="N119" s="184" t="s">
        <v>53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557</v>
      </c>
      <c r="AT119" s="187" t="s">
        <v>163</v>
      </c>
      <c r="AU119" s="187" t="s">
        <v>90</v>
      </c>
      <c r="AY119" s="19" t="s">
        <v>160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19" t="s">
        <v>90</v>
      </c>
      <c r="BK119" s="188">
        <f t="shared" si="19"/>
        <v>0</v>
      </c>
      <c r="BL119" s="19" t="s">
        <v>557</v>
      </c>
      <c r="BM119" s="187" t="s">
        <v>576</v>
      </c>
    </row>
    <row r="120" spans="1:65" s="2" customFormat="1" ht="33" customHeight="1">
      <c r="A120" s="37"/>
      <c r="B120" s="38"/>
      <c r="C120" s="176" t="s">
        <v>394</v>
      </c>
      <c r="D120" s="176" t="s">
        <v>163</v>
      </c>
      <c r="E120" s="177" t="s">
        <v>1423</v>
      </c>
      <c r="F120" s="178" t="s">
        <v>1424</v>
      </c>
      <c r="G120" s="179" t="s">
        <v>1192</v>
      </c>
      <c r="H120" s="180">
        <v>12</v>
      </c>
      <c r="I120" s="181"/>
      <c r="J120" s="182">
        <f t="shared" si="10"/>
        <v>0</v>
      </c>
      <c r="K120" s="178" t="s">
        <v>44</v>
      </c>
      <c r="L120" s="42"/>
      <c r="M120" s="183" t="s">
        <v>44</v>
      </c>
      <c r="N120" s="184" t="s">
        <v>53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557</v>
      </c>
      <c r="AT120" s="187" t="s">
        <v>163</v>
      </c>
      <c r="AU120" s="187" t="s">
        <v>90</v>
      </c>
      <c r="AY120" s="19" t="s">
        <v>160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19" t="s">
        <v>90</v>
      </c>
      <c r="BK120" s="188">
        <f t="shared" si="19"/>
        <v>0</v>
      </c>
      <c r="BL120" s="19" t="s">
        <v>557</v>
      </c>
      <c r="BM120" s="187" t="s">
        <v>589</v>
      </c>
    </row>
    <row r="121" spans="1:65" s="12" customFormat="1" ht="25.9" customHeight="1">
      <c r="B121" s="160"/>
      <c r="C121" s="161"/>
      <c r="D121" s="162" t="s">
        <v>81</v>
      </c>
      <c r="E121" s="163" t="s">
        <v>1425</v>
      </c>
      <c r="F121" s="163" t="s">
        <v>1426</v>
      </c>
      <c r="G121" s="161"/>
      <c r="H121" s="161"/>
      <c r="I121" s="164"/>
      <c r="J121" s="165">
        <f>BK121</f>
        <v>0</v>
      </c>
      <c r="K121" s="161"/>
      <c r="L121" s="166"/>
      <c r="M121" s="167"/>
      <c r="N121" s="168"/>
      <c r="O121" s="168"/>
      <c r="P121" s="169">
        <f>SUM(P122:P134)</f>
        <v>0</v>
      </c>
      <c r="Q121" s="168"/>
      <c r="R121" s="169">
        <f>SUM(R122:R134)</f>
        <v>0</v>
      </c>
      <c r="S121" s="168"/>
      <c r="T121" s="170">
        <f>SUM(T122:T134)</f>
        <v>0</v>
      </c>
      <c r="AR121" s="171" t="s">
        <v>90</v>
      </c>
      <c r="AT121" s="172" t="s">
        <v>81</v>
      </c>
      <c r="AU121" s="172" t="s">
        <v>82</v>
      </c>
      <c r="AY121" s="171" t="s">
        <v>160</v>
      </c>
      <c r="BK121" s="173">
        <f>SUM(BK122:BK134)</f>
        <v>0</v>
      </c>
    </row>
    <row r="122" spans="1:65" s="2" customFormat="1" ht="16.5" customHeight="1">
      <c r="A122" s="37"/>
      <c r="B122" s="38"/>
      <c r="C122" s="176" t="s">
        <v>399</v>
      </c>
      <c r="D122" s="176" t="s">
        <v>163</v>
      </c>
      <c r="E122" s="177" t="s">
        <v>1427</v>
      </c>
      <c r="F122" s="178" t="s">
        <v>1428</v>
      </c>
      <c r="G122" s="179" t="s">
        <v>291</v>
      </c>
      <c r="H122" s="180">
        <v>15</v>
      </c>
      <c r="I122" s="181"/>
      <c r="J122" s="182">
        <f t="shared" ref="J122:J134" si="20">ROUND(I122*H122,2)</f>
        <v>0</v>
      </c>
      <c r="K122" s="178" t="s">
        <v>44</v>
      </c>
      <c r="L122" s="42"/>
      <c r="M122" s="183" t="s">
        <v>44</v>
      </c>
      <c r="N122" s="184" t="s">
        <v>53</v>
      </c>
      <c r="O122" s="67"/>
      <c r="P122" s="185">
        <f t="shared" ref="P122:P134" si="21">O122*H122</f>
        <v>0</v>
      </c>
      <c r="Q122" s="185">
        <v>0</v>
      </c>
      <c r="R122" s="185">
        <f t="shared" ref="R122:R134" si="22">Q122*H122</f>
        <v>0</v>
      </c>
      <c r="S122" s="185">
        <v>0</v>
      </c>
      <c r="T122" s="186">
        <f t="shared" ref="T122:T134" si="23"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557</v>
      </c>
      <c r="AT122" s="187" t="s">
        <v>163</v>
      </c>
      <c r="AU122" s="187" t="s">
        <v>90</v>
      </c>
      <c r="AY122" s="19" t="s">
        <v>160</v>
      </c>
      <c r="BE122" s="188">
        <f t="shared" ref="BE122:BE134" si="24">IF(N122="základní",J122,0)</f>
        <v>0</v>
      </c>
      <c r="BF122" s="188">
        <f t="shared" ref="BF122:BF134" si="25">IF(N122="snížená",J122,0)</f>
        <v>0</v>
      </c>
      <c r="BG122" s="188">
        <f t="shared" ref="BG122:BG134" si="26">IF(N122="zákl. přenesená",J122,0)</f>
        <v>0</v>
      </c>
      <c r="BH122" s="188">
        <f t="shared" ref="BH122:BH134" si="27">IF(N122="sníž. přenesená",J122,0)</f>
        <v>0</v>
      </c>
      <c r="BI122" s="188">
        <f t="shared" ref="BI122:BI134" si="28">IF(N122="nulová",J122,0)</f>
        <v>0</v>
      </c>
      <c r="BJ122" s="19" t="s">
        <v>90</v>
      </c>
      <c r="BK122" s="188">
        <f t="shared" ref="BK122:BK134" si="29">ROUND(I122*H122,2)</f>
        <v>0</v>
      </c>
      <c r="BL122" s="19" t="s">
        <v>557</v>
      </c>
      <c r="BM122" s="187" t="s">
        <v>602</v>
      </c>
    </row>
    <row r="123" spans="1:65" s="2" customFormat="1" ht="16.5" customHeight="1">
      <c r="A123" s="37"/>
      <c r="B123" s="38"/>
      <c r="C123" s="176" t="s">
        <v>405</v>
      </c>
      <c r="D123" s="176" t="s">
        <v>163</v>
      </c>
      <c r="E123" s="177" t="s">
        <v>1429</v>
      </c>
      <c r="F123" s="178" t="s">
        <v>1430</v>
      </c>
      <c r="G123" s="179" t="s">
        <v>291</v>
      </c>
      <c r="H123" s="180">
        <v>40</v>
      </c>
      <c r="I123" s="181"/>
      <c r="J123" s="182">
        <f t="shared" si="20"/>
        <v>0</v>
      </c>
      <c r="K123" s="178" t="s">
        <v>44</v>
      </c>
      <c r="L123" s="42"/>
      <c r="M123" s="183" t="s">
        <v>44</v>
      </c>
      <c r="N123" s="184" t="s">
        <v>53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557</v>
      </c>
      <c r="AT123" s="187" t="s">
        <v>163</v>
      </c>
      <c r="AU123" s="187" t="s">
        <v>90</v>
      </c>
      <c r="AY123" s="19" t="s">
        <v>160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19" t="s">
        <v>90</v>
      </c>
      <c r="BK123" s="188">
        <f t="shared" si="29"/>
        <v>0</v>
      </c>
      <c r="BL123" s="19" t="s">
        <v>557</v>
      </c>
      <c r="BM123" s="187" t="s">
        <v>617</v>
      </c>
    </row>
    <row r="124" spans="1:65" s="2" customFormat="1" ht="16.5" customHeight="1">
      <c r="A124" s="37"/>
      <c r="B124" s="38"/>
      <c r="C124" s="176" t="s">
        <v>411</v>
      </c>
      <c r="D124" s="176" t="s">
        <v>163</v>
      </c>
      <c r="E124" s="177" t="s">
        <v>1431</v>
      </c>
      <c r="F124" s="178" t="s">
        <v>1432</v>
      </c>
      <c r="G124" s="179" t="s">
        <v>291</v>
      </c>
      <c r="H124" s="180">
        <v>221</v>
      </c>
      <c r="I124" s="181"/>
      <c r="J124" s="182">
        <f t="shared" si="20"/>
        <v>0</v>
      </c>
      <c r="K124" s="178" t="s">
        <v>44</v>
      </c>
      <c r="L124" s="42"/>
      <c r="M124" s="183" t="s">
        <v>44</v>
      </c>
      <c r="N124" s="184" t="s">
        <v>53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557</v>
      </c>
      <c r="AT124" s="187" t="s">
        <v>163</v>
      </c>
      <c r="AU124" s="187" t="s">
        <v>90</v>
      </c>
      <c r="AY124" s="19" t="s">
        <v>160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19" t="s">
        <v>90</v>
      </c>
      <c r="BK124" s="188">
        <f t="shared" si="29"/>
        <v>0</v>
      </c>
      <c r="BL124" s="19" t="s">
        <v>557</v>
      </c>
      <c r="BM124" s="187" t="s">
        <v>628</v>
      </c>
    </row>
    <row r="125" spans="1:65" s="2" customFormat="1" ht="16.5" customHeight="1">
      <c r="A125" s="37"/>
      <c r="B125" s="38"/>
      <c r="C125" s="176" t="s">
        <v>417</v>
      </c>
      <c r="D125" s="176" t="s">
        <v>163</v>
      </c>
      <c r="E125" s="177" t="s">
        <v>1433</v>
      </c>
      <c r="F125" s="178" t="s">
        <v>1434</v>
      </c>
      <c r="G125" s="179" t="s">
        <v>291</v>
      </c>
      <c r="H125" s="180">
        <v>223</v>
      </c>
      <c r="I125" s="181"/>
      <c r="J125" s="182">
        <f t="shared" si="20"/>
        <v>0</v>
      </c>
      <c r="K125" s="178" t="s">
        <v>44</v>
      </c>
      <c r="L125" s="42"/>
      <c r="M125" s="183" t="s">
        <v>44</v>
      </c>
      <c r="N125" s="184" t="s">
        <v>53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557</v>
      </c>
      <c r="AT125" s="187" t="s">
        <v>163</v>
      </c>
      <c r="AU125" s="187" t="s">
        <v>90</v>
      </c>
      <c r="AY125" s="19" t="s">
        <v>160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19" t="s">
        <v>90</v>
      </c>
      <c r="BK125" s="188">
        <f t="shared" si="29"/>
        <v>0</v>
      </c>
      <c r="BL125" s="19" t="s">
        <v>557</v>
      </c>
      <c r="BM125" s="187" t="s">
        <v>641</v>
      </c>
    </row>
    <row r="126" spans="1:65" s="2" customFormat="1" ht="16.5" customHeight="1">
      <c r="A126" s="37"/>
      <c r="B126" s="38"/>
      <c r="C126" s="176" t="s">
        <v>421</v>
      </c>
      <c r="D126" s="176" t="s">
        <v>163</v>
      </c>
      <c r="E126" s="177" t="s">
        <v>1435</v>
      </c>
      <c r="F126" s="178" t="s">
        <v>1436</v>
      </c>
      <c r="G126" s="179" t="s">
        <v>291</v>
      </c>
      <c r="H126" s="180">
        <v>38</v>
      </c>
      <c r="I126" s="181"/>
      <c r="J126" s="182">
        <f t="shared" si="20"/>
        <v>0</v>
      </c>
      <c r="K126" s="178" t="s">
        <v>44</v>
      </c>
      <c r="L126" s="42"/>
      <c r="M126" s="183" t="s">
        <v>44</v>
      </c>
      <c r="N126" s="184" t="s">
        <v>53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557</v>
      </c>
      <c r="AT126" s="187" t="s">
        <v>163</v>
      </c>
      <c r="AU126" s="187" t="s">
        <v>90</v>
      </c>
      <c r="AY126" s="19" t="s">
        <v>160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19" t="s">
        <v>90</v>
      </c>
      <c r="BK126" s="188">
        <f t="shared" si="29"/>
        <v>0</v>
      </c>
      <c r="BL126" s="19" t="s">
        <v>557</v>
      </c>
      <c r="BM126" s="187" t="s">
        <v>655</v>
      </c>
    </row>
    <row r="127" spans="1:65" s="2" customFormat="1" ht="16.5" customHeight="1">
      <c r="A127" s="37"/>
      <c r="B127" s="38"/>
      <c r="C127" s="176" t="s">
        <v>425</v>
      </c>
      <c r="D127" s="176" t="s">
        <v>163</v>
      </c>
      <c r="E127" s="177" t="s">
        <v>1437</v>
      </c>
      <c r="F127" s="178" t="s">
        <v>1438</v>
      </c>
      <c r="G127" s="179" t="s">
        <v>291</v>
      </c>
      <c r="H127" s="180">
        <v>25</v>
      </c>
      <c r="I127" s="181"/>
      <c r="J127" s="182">
        <f t="shared" si="20"/>
        <v>0</v>
      </c>
      <c r="K127" s="178" t="s">
        <v>44</v>
      </c>
      <c r="L127" s="42"/>
      <c r="M127" s="183" t="s">
        <v>44</v>
      </c>
      <c r="N127" s="184" t="s">
        <v>53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557</v>
      </c>
      <c r="AT127" s="187" t="s">
        <v>163</v>
      </c>
      <c r="AU127" s="187" t="s">
        <v>90</v>
      </c>
      <c r="AY127" s="19" t="s">
        <v>160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19" t="s">
        <v>90</v>
      </c>
      <c r="BK127" s="188">
        <f t="shared" si="29"/>
        <v>0</v>
      </c>
      <c r="BL127" s="19" t="s">
        <v>557</v>
      </c>
      <c r="BM127" s="187" t="s">
        <v>666</v>
      </c>
    </row>
    <row r="128" spans="1:65" s="2" customFormat="1" ht="16.5" customHeight="1">
      <c r="A128" s="37"/>
      <c r="B128" s="38"/>
      <c r="C128" s="176" t="s">
        <v>430</v>
      </c>
      <c r="D128" s="176" t="s">
        <v>163</v>
      </c>
      <c r="E128" s="177" t="s">
        <v>1439</v>
      </c>
      <c r="F128" s="178" t="s">
        <v>1440</v>
      </c>
      <c r="G128" s="179" t="s">
        <v>291</v>
      </c>
      <c r="H128" s="180">
        <v>10</v>
      </c>
      <c r="I128" s="181"/>
      <c r="J128" s="182">
        <f t="shared" si="20"/>
        <v>0</v>
      </c>
      <c r="K128" s="178" t="s">
        <v>44</v>
      </c>
      <c r="L128" s="42"/>
      <c r="M128" s="183" t="s">
        <v>44</v>
      </c>
      <c r="N128" s="184" t="s">
        <v>53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557</v>
      </c>
      <c r="AT128" s="187" t="s">
        <v>163</v>
      </c>
      <c r="AU128" s="187" t="s">
        <v>90</v>
      </c>
      <c r="AY128" s="19" t="s">
        <v>160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19" t="s">
        <v>90</v>
      </c>
      <c r="BK128" s="188">
        <f t="shared" si="29"/>
        <v>0</v>
      </c>
      <c r="BL128" s="19" t="s">
        <v>557</v>
      </c>
      <c r="BM128" s="187" t="s">
        <v>676</v>
      </c>
    </row>
    <row r="129" spans="1:65" s="2" customFormat="1" ht="21.75" customHeight="1">
      <c r="A129" s="37"/>
      <c r="B129" s="38"/>
      <c r="C129" s="176" t="s">
        <v>435</v>
      </c>
      <c r="D129" s="176" t="s">
        <v>163</v>
      </c>
      <c r="E129" s="177" t="s">
        <v>1441</v>
      </c>
      <c r="F129" s="178" t="s">
        <v>1442</v>
      </c>
      <c r="G129" s="179" t="s">
        <v>291</v>
      </c>
      <c r="H129" s="180">
        <v>40</v>
      </c>
      <c r="I129" s="181"/>
      <c r="J129" s="182">
        <f t="shared" si="20"/>
        <v>0</v>
      </c>
      <c r="K129" s="178" t="s">
        <v>44</v>
      </c>
      <c r="L129" s="42"/>
      <c r="M129" s="183" t="s">
        <v>44</v>
      </c>
      <c r="N129" s="184" t="s">
        <v>53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557</v>
      </c>
      <c r="AT129" s="187" t="s">
        <v>163</v>
      </c>
      <c r="AU129" s="187" t="s">
        <v>90</v>
      </c>
      <c r="AY129" s="19" t="s">
        <v>160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19" t="s">
        <v>90</v>
      </c>
      <c r="BK129" s="188">
        <f t="shared" si="29"/>
        <v>0</v>
      </c>
      <c r="BL129" s="19" t="s">
        <v>557</v>
      </c>
      <c r="BM129" s="187" t="s">
        <v>686</v>
      </c>
    </row>
    <row r="130" spans="1:65" s="2" customFormat="1" ht="16.5" customHeight="1">
      <c r="A130" s="37"/>
      <c r="B130" s="38"/>
      <c r="C130" s="176" t="s">
        <v>442</v>
      </c>
      <c r="D130" s="176" t="s">
        <v>163</v>
      </c>
      <c r="E130" s="177" t="s">
        <v>1443</v>
      </c>
      <c r="F130" s="178" t="s">
        <v>1444</v>
      </c>
      <c r="G130" s="179" t="s">
        <v>801</v>
      </c>
      <c r="H130" s="180">
        <v>1</v>
      </c>
      <c r="I130" s="181"/>
      <c r="J130" s="182">
        <f t="shared" si="20"/>
        <v>0</v>
      </c>
      <c r="K130" s="178" t="s">
        <v>44</v>
      </c>
      <c r="L130" s="42"/>
      <c r="M130" s="183" t="s">
        <v>44</v>
      </c>
      <c r="N130" s="184" t="s">
        <v>53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557</v>
      </c>
      <c r="AT130" s="187" t="s">
        <v>163</v>
      </c>
      <c r="AU130" s="187" t="s">
        <v>90</v>
      </c>
      <c r="AY130" s="19" t="s">
        <v>160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19" t="s">
        <v>90</v>
      </c>
      <c r="BK130" s="188">
        <f t="shared" si="29"/>
        <v>0</v>
      </c>
      <c r="BL130" s="19" t="s">
        <v>557</v>
      </c>
      <c r="BM130" s="187" t="s">
        <v>700</v>
      </c>
    </row>
    <row r="131" spans="1:65" s="2" customFormat="1" ht="24.2" customHeight="1">
      <c r="A131" s="37"/>
      <c r="B131" s="38"/>
      <c r="C131" s="176" t="s">
        <v>449</v>
      </c>
      <c r="D131" s="176" t="s">
        <v>163</v>
      </c>
      <c r="E131" s="177" t="s">
        <v>1445</v>
      </c>
      <c r="F131" s="178" t="s">
        <v>1446</v>
      </c>
      <c r="G131" s="179" t="s">
        <v>1192</v>
      </c>
      <c r="H131" s="180">
        <v>45</v>
      </c>
      <c r="I131" s="181"/>
      <c r="J131" s="182">
        <f t="shared" si="20"/>
        <v>0</v>
      </c>
      <c r="K131" s="178" t="s">
        <v>44</v>
      </c>
      <c r="L131" s="42"/>
      <c r="M131" s="183" t="s">
        <v>44</v>
      </c>
      <c r="N131" s="184" t="s">
        <v>53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557</v>
      </c>
      <c r="AT131" s="187" t="s">
        <v>163</v>
      </c>
      <c r="AU131" s="187" t="s">
        <v>90</v>
      </c>
      <c r="AY131" s="19" t="s">
        <v>160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19" t="s">
        <v>90</v>
      </c>
      <c r="BK131" s="188">
        <f t="shared" si="29"/>
        <v>0</v>
      </c>
      <c r="BL131" s="19" t="s">
        <v>557</v>
      </c>
      <c r="BM131" s="187" t="s">
        <v>711</v>
      </c>
    </row>
    <row r="132" spans="1:65" s="2" customFormat="1" ht="16.5" customHeight="1">
      <c r="A132" s="37"/>
      <c r="B132" s="38"/>
      <c r="C132" s="176" t="s">
        <v>456</v>
      </c>
      <c r="D132" s="176" t="s">
        <v>163</v>
      </c>
      <c r="E132" s="177" t="s">
        <v>1447</v>
      </c>
      <c r="F132" s="178" t="s">
        <v>1448</v>
      </c>
      <c r="G132" s="179" t="s">
        <v>1192</v>
      </c>
      <c r="H132" s="180">
        <v>15</v>
      </c>
      <c r="I132" s="181"/>
      <c r="J132" s="182">
        <f t="shared" si="20"/>
        <v>0</v>
      </c>
      <c r="K132" s="178" t="s">
        <v>44</v>
      </c>
      <c r="L132" s="42"/>
      <c r="M132" s="183" t="s">
        <v>44</v>
      </c>
      <c r="N132" s="184" t="s">
        <v>53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557</v>
      </c>
      <c r="AT132" s="187" t="s">
        <v>163</v>
      </c>
      <c r="AU132" s="187" t="s">
        <v>90</v>
      </c>
      <c r="AY132" s="19" t="s">
        <v>160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19" t="s">
        <v>90</v>
      </c>
      <c r="BK132" s="188">
        <f t="shared" si="29"/>
        <v>0</v>
      </c>
      <c r="BL132" s="19" t="s">
        <v>557</v>
      </c>
      <c r="BM132" s="187" t="s">
        <v>721</v>
      </c>
    </row>
    <row r="133" spans="1:65" s="2" customFormat="1" ht="16.5" customHeight="1">
      <c r="A133" s="37"/>
      <c r="B133" s="38"/>
      <c r="C133" s="176" t="s">
        <v>466</v>
      </c>
      <c r="D133" s="176" t="s">
        <v>163</v>
      </c>
      <c r="E133" s="177" t="s">
        <v>1449</v>
      </c>
      <c r="F133" s="178" t="s">
        <v>1450</v>
      </c>
      <c r="G133" s="179" t="s">
        <v>1192</v>
      </c>
      <c r="H133" s="180">
        <v>14</v>
      </c>
      <c r="I133" s="181"/>
      <c r="J133" s="182">
        <f t="shared" si="20"/>
        <v>0</v>
      </c>
      <c r="K133" s="178" t="s">
        <v>44</v>
      </c>
      <c r="L133" s="42"/>
      <c r="M133" s="183" t="s">
        <v>44</v>
      </c>
      <c r="N133" s="184" t="s">
        <v>53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557</v>
      </c>
      <c r="AT133" s="187" t="s">
        <v>163</v>
      </c>
      <c r="AU133" s="187" t="s">
        <v>90</v>
      </c>
      <c r="AY133" s="19" t="s">
        <v>160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19" t="s">
        <v>90</v>
      </c>
      <c r="BK133" s="188">
        <f t="shared" si="29"/>
        <v>0</v>
      </c>
      <c r="BL133" s="19" t="s">
        <v>557</v>
      </c>
      <c r="BM133" s="187" t="s">
        <v>745</v>
      </c>
    </row>
    <row r="134" spans="1:65" s="2" customFormat="1" ht="16.5" customHeight="1">
      <c r="A134" s="37"/>
      <c r="B134" s="38"/>
      <c r="C134" s="176" t="s">
        <v>471</v>
      </c>
      <c r="D134" s="176" t="s">
        <v>163</v>
      </c>
      <c r="E134" s="177" t="s">
        <v>1451</v>
      </c>
      <c r="F134" s="178" t="s">
        <v>1452</v>
      </c>
      <c r="G134" s="179" t="s">
        <v>801</v>
      </c>
      <c r="H134" s="180">
        <v>2</v>
      </c>
      <c r="I134" s="181"/>
      <c r="J134" s="182">
        <f t="shared" si="20"/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557</v>
      </c>
      <c r="AT134" s="187" t="s">
        <v>163</v>
      </c>
      <c r="AU134" s="187" t="s">
        <v>90</v>
      </c>
      <c r="AY134" s="19" t="s">
        <v>160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19" t="s">
        <v>90</v>
      </c>
      <c r="BK134" s="188">
        <f t="shared" si="29"/>
        <v>0</v>
      </c>
      <c r="BL134" s="19" t="s">
        <v>557</v>
      </c>
      <c r="BM134" s="187" t="s">
        <v>765</v>
      </c>
    </row>
    <row r="135" spans="1:65" s="12" customFormat="1" ht="25.9" customHeight="1">
      <c r="B135" s="160"/>
      <c r="C135" s="161"/>
      <c r="D135" s="162" t="s">
        <v>81</v>
      </c>
      <c r="E135" s="163" t="s">
        <v>989</v>
      </c>
      <c r="F135" s="163" t="s">
        <v>990</v>
      </c>
      <c r="G135" s="161"/>
      <c r="H135" s="161"/>
      <c r="I135" s="164"/>
      <c r="J135" s="165">
        <f>BK135</f>
        <v>0</v>
      </c>
      <c r="K135" s="161"/>
      <c r="L135" s="166"/>
      <c r="M135" s="167"/>
      <c r="N135" s="168"/>
      <c r="O135" s="168"/>
      <c r="P135" s="169">
        <f>SUM(P136:P142)</f>
        <v>0</v>
      </c>
      <c r="Q135" s="168"/>
      <c r="R135" s="169">
        <f>SUM(R136:R142)</f>
        <v>0</v>
      </c>
      <c r="S135" s="168"/>
      <c r="T135" s="170">
        <f>SUM(T136:T142)</f>
        <v>0</v>
      </c>
      <c r="AR135" s="171" t="s">
        <v>168</v>
      </c>
      <c r="AT135" s="172" t="s">
        <v>81</v>
      </c>
      <c r="AU135" s="172" t="s">
        <v>82</v>
      </c>
      <c r="AY135" s="171" t="s">
        <v>160</v>
      </c>
      <c r="BK135" s="173">
        <f>SUM(BK136:BK142)</f>
        <v>0</v>
      </c>
    </row>
    <row r="136" spans="1:65" s="2" customFormat="1" ht="16.5" customHeight="1">
      <c r="A136" s="37"/>
      <c r="B136" s="38"/>
      <c r="C136" s="176" t="s">
        <v>477</v>
      </c>
      <c r="D136" s="176" t="s">
        <v>163</v>
      </c>
      <c r="E136" s="177" t="s">
        <v>1007</v>
      </c>
      <c r="F136" s="178" t="s">
        <v>1008</v>
      </c>
      <c r="G136" s="179" t="s">
        <v>801</v>
      </c>
      <c r="H136" s="180">
        <v>1</v>
      </c>
      <c r="I136" s="181"/>
      <c r="J136" s="182">
        <f t="shared" ref="J136:J142" si="30">ROUND(I136*H136,2)</f>
        <v>0</v>
      </c>
      <c r="K136" s="178" t="s">
        <v>44</v>
      </c>
      <c r="L136" s="42"/>
      <c r="M136" s="183" t="s">
        <v>44</v>
      </c>
      <c r="N136" s="184" t="s">
        <v>53</v>
      </c>
      <c r="O136" s="67"/>
      <c r="P136" s="185">
        <f t="shared" ref="P136:P142" si="31">O136*H136</f>
        <v>0</v>
      </c>
      <c r="Q136" s="185">
        <v>0</v>
      </c>
      <c r="R136" s="185">
        <f t="shared" ref="R136:R142" si="32">Q136*H136</f>
        <v>0</v>
      </c>
      <c r="S136" s="185">
        <v>0</v>
      </c>
      <c r="T136" s="186">
        <f t="shared" ref="T136:T142" si="33"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994</v>
      </c>
      <c r="AT136" s="187" t="s">
        <v>163</v>
      </c>
      <c r="AU136" s="187" t="s">
        <v>90</v>
      </c>
      <c r="AY136" s="19" t="s">
        <v>160</v>
      </c>
      <c r="BE136" s="188">
        <f t="shared" ref="BE136:BE142" si="34">IF(N136="základní",J136,0)</f>
        <v>0</v>
      </c>
      <c r="BF136" s="188">
        <f t="shared" ref="BF136:BF142" si="35">IF(N136="snížená",J136,0)</f>
        <v>0</v>
      </c>
      <c r="BG136" s="188">
        <f t="shared" ref="BG136:BG142" si="36">IF(N136="zákl. přenesená",J136,0)</f>
        <v>0</v>
      </c>
      <c r="BH136" s="188">
        <f t="shared" ref="BH136:BH142" si="37">IF(N136="sníž. přenesená",J136,0)</f>
        <v>0</v>
      </c>
      <c r="BI136" s="188">
        <f t="shared" ref="BI136:BI142" si="38">IF(N136="nulová",J136,0)</f>
        <v>0</v>
      </c>
      <c r="BJ136" s="19" t="s">
        <v>90</v>
      </c>
      <c r="BK136" s="188">
        <f t="shared" ref="BK136:BK142" si="39">ROUND(I136*H136,2)</f>
        <v>0</v>
      </c>
      <c r="BL136" s="19" t="s">
        <v>994</v>
      </c>
      <c r="BM136" s="187" t="s">
        <v>1453</v>
      </c>
    </row>
    <row r="137" spans="1:65" s="2" customFormat="1" ht="55.5" customHeight="1">
      <c r="A137" s="37"/>
      <c r="B137" s="38"/>
      <c r="C137" s="176" t="s">
        <v>482</v>
      </c>
      <c r="D137" s="176" t="s">
        <v>163</v>
      </c>
      <c r="E137" s="177" t="s">
        <v>1011</v>
      </c>
      <c r="F137" s="178" t="s">
        <v>1012</v>
      </c>
      <c r="G137" s="179" t="s">
        <v>801</v>
      </c>
      <c r="H137" s="180">
        <v>1</v>
      </c>
      <c r="I137" s="181"/>
      <c r="J137" s="182">
        <f t="shared" si="30"/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 t="shared" si="31"/>
        <v>0</v>
      </c>
      <c r="Q137" s="185">
        <v>0</v>
      </c>
      <c r="R137" s="185">
        <f t="shared" si="32"/>
        <v>0</v>
      </c>
      <c r="S137" s="185">
        <v>0</v>
      </c>
      <c r="T137" s="186">
        <f t="shared" si="3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994</v>
      </c>
      <c r="AT137" s="187" t="s">
        <v>163</v>
      </c>
      <c r="AU137" s="187" t="s">
        <v>90</v>
      </c>
      <c r="AY137" s="19" t="s">
        <v>160</v>
      </c>
      <c r="BE137" s="188">
        <f t="shared" si="34"/>
        <v>0</v>
      </c>
      <c r="BF137" s="188">
        <f t="shared" si="35"/>
        <v>0</v>
      </c>
      <c r="BG137" s="188">
        <f t="shared" si="36"/>
        <v>0</v>
      </c>
      <c r="BH137" s="188">
        <f t="shared" si="37"/>
        <v>0</v>
      </c>
      <c r="BI137" s="188">
        <f t="shared" si="38"/>
        <v>0</v>
      </c>
      <c r="BJ137" s="19" t="s">
        <v>90</v>
      </c>
      <c r="BK137" s="188">
        <f t="shared" si="39"/>
        <v>0</v>
      </c>
      <c r="BL137" s="19" t="s">
        <v>994</v>
      </c>
      <c r="BM137" s="187" t="s">
        <v>1454</v>
      </c>
    </row>
    <row r="138" spans="1:65" s="2" customFormat="1" ht="44.25" customHeight="1">
      <c r="A138" s="37"/>
      <c r="B138" s="38"/>
      <c r="C138" s="176" t="s">
        <v>487</v>
      </c>
      <c r="D138" s="176" t="s">
        <v>163</v>
      </c>
      <c r="E138" s="177" t="s">
        <v>1015</v>
      </c>
      <c r="F138" s="178" t="s">
        <v>1016</v>
      </c>
      <c r="G138" s="179" t="s">
        <v>801</v>
      </c>
      <c r="H138" s="180">
        <v>1</v>
      </c>
      <c r="I138" s="181"/>
      <c r="J138" s="182">
        <f t="shared" si="30"/>
        <v>0</v>
      </c>
      <c r="K138" s="178" t="s">
        <v>44</v>
      </c>
      <c r="L138" s="42"/>
      <c r="M138" s="183" t="s">
        <v>44</v>
      </c>
      <c r="N138" s="184" t="s">
        <v>53</v>
      </c>
      <c r="O138" s="67"/>
      <c r="P138" s="185">
        <f t="shared" si="31"/>
        <v>0</v>
      </c>
      <c r="Q138" s="185">
        <v>0</v>
      </c>
      <c r="R138" s="185">
        <f t="shared" si="32"/>
        <v>0</v>
      </c>
      <c r="S138" s="185">
        <v>0</v>
      </c>
      <c r="T138" s="186">
        <f t="shared" si="3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994</v>
      </c>
      <c r="AT138" s="187" t="s">
        <v>163</v>
      </c>
      <c r="AU138" s="187" t="s">
        <v>90</v>
      </c>
      <c r="AY138" s="19" t="s">
        <v>160</v>
      </c>
      <c r="BE138" s="188">
        <f t="shared" si="34"/>
        <v>0</v>
      </c>
      <c r="BF138" s="188">
        <f t="shared" si="35"/>
        <v>0</v>
      </c>
      <c r="BG138" s="188">
        <f t="shared" si="36"/>
        <v>0</v>
      </c>
      <c r="BH138" s="188">
        <f t="shared" si="37"/>
        <v>0</v>
      </c>
      <c r="BI138" s="188">
        <f t="shared" si="38"/>
        <v>0</v>
      </c>
      <c r="BJ138" s="19" t="s">
        <v>90</v>
      </c>
      <c r="BK138" s="188">
        <f t="shared" si="39"/>
        <v>0</v>
      </c>
      <c r="BL138" s="19" t="s">
        <v>994</v>
      </c>
      <c r="BM138" s="187" t="s">
        <v>1455</v>
      </c>
    </row>
    <row r="139" spans="1:65" s="2" customFormat="1" ht="16.5" customHeight="1">
      <c r="A139" s="37"/>
      <c r="B139" s="38"/>
      <c r="C139" s="176" t="s">
        <v>492</v>
      </c>
      <c r="D139" s="176" t="s">
        <v>163</v>
      </c>
      <c r="E139" s="177" t="s">
        <v>1109</v>
      </c>
      <c r="F139" s="178" t="s">
        <v>1110</v>
      </c>
      <c r="G139" s="179" t="s">
        <v>801</v>
      </c>
      <c r="H139" s="180">
        <v>1</v>
      </c>
      <c r="I139" s="181"/>
      <c r="J139" s="182">
        <f t="shared" si="30"/>
        <v>0</v>
      </c>
      <c r="K139" s="178" t="s">
        <v>44</v>
      </c>
      <c r="L139" s="42"/>
      <c r="M139" s="183" t="s">
        <v>44</v>
      </c>
      <c r="N139" s="184" t="s">
        <v>53</v>
      </c>
      <c r="O139" s="67"/>
      <c r="P139" s="185">
        <f t="shared" si="31"/>
        <v>0</v>
      </c>
      <c r="Q139" s="185">
        <v>0</v>
      </c>
      <c r="R139" s="185">
        <f t="shared" si="32"/>
        <v>0</v>
      </c>
      <c r="S139" s="185">
        <v>0</v>
      </c>
      <c r="T139" s="186">
        <f t="shared" si="3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994</v>
      </c>
      <c r="AT139" s="187" t="s">
        <v>163</v>
      </c>
      <c r="AU139" s="187" t="s">
        <v>90</v>
      </c>
      <c r="AY139" s="19" t="s">
        <v>160</v>
      </c>
      <c r="BE139" s="188">
        <f t="shared" si="34"/>
        <v>0</v>
      </c>
      <c r="BF139" s="188">
        <f t="shared" si="35"/>
        <v>0</v>
      </c>
      <c r="BG139" s="188">
        <f t="shared" si="36"/>
        <v>0</v>
      </c>
      <c r="BH139" s="188">
        <f t="shared" si="37"/>
        <v>0</v>
      </c>
      <c r="BI139" s="188">
        <f t="shared" si="38"/>
        <v>0</v>
      </c>
      <c r="BJ139" s="19" t="s">
        <v>90</v>
      </c>
      <c r="BK139" s="188">
        <f t="shared" si="39"/>
        <v>0</v>
      </c>
      <c r="BL139" s="19" t="s">
        <v>994</v>
      </c>
      <c r="BM139" s="187" t="s">
        <v>1456</v>
      </c>
    </row>
    <row r="140" spans="1:65" s="2" customFormat="1" ht="24.2" customHeight="1">
      <c r="A140" s="37"/>
      <c r="B140" s="38"/>
      <c r="C140" s="176" t="s">
        <v>498</v>
      </c>
      <c r="D140" s="176" t="s">
        <v>163</v>
      </c>
      <c r="E140" s="177" t="s">
        <v>1019</v>
      </c>
      <c r="F140" s="178" t="s">
        <v>1020</v>
      </c>
      <c r="G140" s="179" t="s">
        <v>546</v>
      </c>
      <c r="H140" s="180">
        <v>1</v>
      </c>
      <c r="I140" s="181"/>
      <c r="J140" s="182">
        <f t="shared" si="30"/>
        <v>0</v>
      </c>
      <c r="K140" s="178" t="s">
        <v>44</v>
      </c>
      <c r="L140" s="42"/>
      <c r="M140" s="183" t="s">
        <v>44</v>
      </c>
      <c r="N140" s="184" t="s">
        <v>53</v>
      </c>
      <c r="O140" s="67"/>
      <c r="P140" s="185">
        <f t="shared" si="31"/>
        <v>0</v>
      </c>
      <c r="Q140" s="185">
        <v>0</v>
      </c>
      <c r="R140" s="185">
        <f t="shared" si="32"/>
        <v>0</v>
      </c>
      <c r="S140" s="185">
        <v>0</v>
      </c>
      <c r="T140" s="186">
        <f t="shared" si="3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994</v>
      </c>
      <c r="AT140" s="187" t="s">
        <v>163</v>
      </c>
      <c r="AU140" s="187" t="s">
        <v>90</v>
      </c>
      <c r="AY140" s="19" t="s">
        <v>160</v>
      </c>
      <c r="BE140" s="188">
        <f t="shared" si="34"/>
        <v>0</v>
      </c>
      <c r="BF140" s="188">
        <f t="shared" si="35"/>
        <v>0</v>
      </c>
      <c r="BG140" s="188">
        <f t="shared" si="36"/>
        <v>0</v>
      </c>
      <c r="BH140" s="188">
        <f t="shared" si="37"/>
        <v>0</v>
      </c>
      <c r="BI140" s="188">
        <f t="shared" si="38"/>
        <v>0</v>
      </c>
      <c r="BJ140" s="19" t="s">
        <v>90</v>
      </c>
      <c r="BK140" s="188">
        <f t="shared" si="39"/>
        <v>0</v>
      </c>
      <c r="BL140" s="19" t="s">
        <v>994</v>
      </c>
      <c r="BM140" s="187" t="s">
        <v>1457</v>
      </c>
    </row>
    <row r="141" spans="1:65" s="2" customFormat="1" ht="16.5" customHeight="1">
      <c r="A141" s="37"/>
      <c r="B141" s="38"/>
      <c r="C141" s="176" t="s">
        <v>504</v>
      </c>
      <c r="D141" s="176" t="s">
        <v>163</v>
      </c>
      <c r="E141" s="177" t="s">
        <v>1221</v>
      </c>
      <c r="F141" s="178" t="s">
        <v>1222</v>
      </c>
      <c r="G141" s="179" t="s">
        <v>546</v>
      </c>
      <c r="H141" s="180">
        <v>1</v>
      </c>
      <c r="I141" s="181"/>
      <c r="J141" s="182">
        <f t="shared" si="30"/>
        <v>0</v>
      </c>
      <c r="K141" s="178" t="s">
        <v>44</v>
      </c>
      <c r="L141" s="42"/>
      <c r="M141" s="183" t="s">
        <v>44</v>
      </c>
      <c r="N141" s="184" t="s">
        <v>53</v>
      </c>
      <c r="O141" s="67"/>
      <c r="P141" s="185">
        <f t="shared" si="31"/>
        <v>0</v>
      </c>
      <c r="Q141" s="185">
        <v>0</v>
      </c>
      <c r="R141" s="185">
        <f t="shared" si="32"/>
        <v>0</v>
      </c>
      <c r="S141" s="185">
        <v>0</v>
      </c>
      <c r="T141" s="186">
        <f t="shared" si="3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994</v>
      </c>
      <c r="AT141" s="187" t="s">
        <v>163</v>
      </c>
      <c r="AU141" s="187" t="s">
        <v>90</v>
      </c>
      <c r="AY141" s="19" t="s">
        <v>160</v>
      </c>
      <c r="BE141" s="188">
        <f t="shared" si="34"/>
        <v>0</v>
      </c>
      <c r="BF141" s="188">
        <f t="shared" si="35"/>
        <v>0</v>
      </c>
      <c r="BG141" s="188">
        <f t="shared" si="36"/>
        <v>0</v>
      </c>
      <c r="BH141" s="188">
        <f t="shared" si="37"/>
        <v>0</v>
      </c>
      <c r="BI141" s="188">
        <f t="shared" si="38"/>
        <v>0</v>
      </c>
      <c r="BJ141" s="19" t="s">
        <v>90</v>
      </c>
      <c r="BK141" s="188">
        <f t="shared" si="39"/>
        <v>0</v>
      </c>
      <c r="BL141" s="19" t="s">
        <v>994</v>
      </c>
      <c r="BM141" s="187" t="s">
        <v>1458</v>
      </c>
    </row>
    <row r="142" spans="1:65" s="2" customFormat="1" ht="33" customHeight="1">
      <c r="A142" s="37"/>
      <c r="B142" s="38"/>
      <c r="C142" s="176" t="s">
        <v>513</v>
      </c>
      <c r="D142" s="176" t="s">
        <v>163</v>
      </c>
      <c r="E142" s="177" t="s">
        <v>1023</v>
      </c>
      <c r="F142" s="178" t="s">
        <v>1024</v>
      </c>
      <c r="G142" s="179" t="s">
        <v>546</v>
      </c>
      <c r="H142" s="180">
        <v>1</v>
      </c>
      <c r="I142" s="181"/>
      <c r="J142" s="182">
        <f t="shared" si="30"/>
        <v>0</v>
      </c>
      <c r="K142" s="178" t="s">
        <v>44</v>
      </c>
      <c r="L142" s="42"/>
      <c r="M142" s="249" t="s">
        <v>44</v>
      </c>
      <c r="N142" s="250" t="s">
        <v>53</v>
      </c>
      <c r="O142" s="251"/>
      <c r="P142" s="252">
        <f t="shared" si="31"/>
        <v>0</v>
      </c>
      <c r="Q142" s="252">
        <v>0</v>
      </c>
      <c r="R142" s="252">
        <f t="shared" si="32"/>
        <v>0</v>
      </c>
      <c r="S142" s="252">
        <v>0</v>
      </c>
      <c r="T142" s="253">
        <f t="shared" si="3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994</v>
      </c>
      <c r="AT142" s="187" t="s">
        <v>163</v>
      </c>
      <c r="AU142" s="187" t="s">
        <v>90</v>
      </c>
      <c r="AY142" s="19" t="s">
        <v>160</v>
      </c>
      <c r="BE142" s="188">
        <f t="shared" si="34"/>
        <v>0</v>
      </c>
      <c r="BF142" s="188">
        <f t="shared" si="35"/>
        <v>0</v>
      </c>
      <c r="BG142" s="188">
        <f t="shared" si="36"/>
        <v>0</v>
      </c>
      <c r="BH142" s="188">
        <f t="shared" si="37"/>
        <v>0</v>
      </c>
      <c r="BI142" s="188">
        <f t="shared" si="38"/>
        <v>0</v>
      </c>
      <c r="BJ142" s="19" t="s">
        <v>90</v>
      </c>
      <c r="BK142" s="188">
        <f t="shared" si="39"/>
        <v>0</v>
      </c>
      <c r="BL142" s="19" t="s">
        <v>994</v>
      </c>
      <c r="BM142" s="187" t="s">
        <v>1459</v>
      </c>
    </row>
    <row r="143" spans="1:65" s="2" customFormat="1" ht="6.95" customHeight="1">
      <c r="A143" s="37"/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42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algorithmName="SHA-512" hashValue="nYfrVNZ1wrepWd2D+82BOu8er13l8teXJLLVeV/P2dCYDAc68fBUpOw87JiCNaQ9WPmP2nlN7NTIRFEK+omckg==" saltValue="+zqG1PPzKK9gI3/hPLtWXM58qBEMeHDzjbcIHk93sXH1qIvo0RT0dvnudfYftOFSKWKh2qxBITJ3jdJe6ewfHQ==" spinCount="100000" sheet="1" objects="1" scenarios="1" formatColumns="0" formatRows="0" autoFilter="0"/>
  <autoFilter ref="C82:K142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17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107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1460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4" t="s">
        <v>44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ROUND(J86,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ROUND((SUM(BE86:BE216)),  2)</f>
        <v>0</v>
      </c>
      <c r="G33" s="37"/>
      <c r="H33" s="37"/>
      <c r="I33" s="121">
        <v>0.21</v>
      </c>
      <c r="J33" s="120">
        <f>ROUND(((SUM(BE86:BE216))*I33),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ROUND((SUM(BF86:BF216)),  2)</f>
        <v>0</v>
      </c>
      <c r="G34" s="37"/>
      <c r="H34" s="37"/>
      <c r="I34" s="121">
        <v>0.15</v>
      </c>
      <c r="J34" s="120">
        <f>ROUND(((SUM(BF86:BF216))*I34),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ROUND((SUM(BG86:BG216)),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ROUND((SUM(BH86:BH216)),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ROUND((SUM(BI86:BI216)),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D1.04.700 - ESIL - Silnoproudá elektrotechnika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J86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1461</v>
      </c>
      <c r="E60" s="140"/>
      <c r="F60" s="140"/>
      <c r="G60" s="140"/>
      <c r="H60" s="140"/>
      <c r="I60" s="140"/>
      <c r="J60" s="141">
        <f>J87</f>
        <v>0</v>
      </c>
      <c r="K60" s="138"/>
      <c r="L60" s="142"/>
    </row>
    <row r="61" spans="1:47" s="9" customFormat="1" ht="24.95" customHeight="1">
      <c r="B61" s="137"/>
      <c r="C61" s="138"/>
      <c r="D61" s="139" t="s">
        <v>1462</v>
      </c>
      <c r="E61" s="140"/>
      <c r="F61" s="140"/>
      <c r="G61" s="140"/>
      <c r="H61" s="140"/>
      <c r="I61" s="140"/>
      <c r="J61" s="141">
        <f>J97</f>
        <v>0</v>
      </c>
      <c r="K61" s="138"/>
      <c r="L61" s="142"/>
    </row>
    <row r="62" spans="1:47" s="9" customFormat="1" ht="24.95" customHeight="1">
      <c r="B62" s="137"/>
      <c r="C62" s="138"/>
      <c r="D62" s="139" t="s">
        <v>1463</v>
      </c>
      <c r="E62" s="140"/>
      <c r="F62" s="140"/>
      <c r="G62" s="140"/>
      <c r="H62" s="140"/>
      <c r="I62" s="140"/>
      <c r="J62" s="141">
        <f>J172</f>
        <v>0</v>
      </c>
      <c r="K62" s="138"/>
      <c r="L62" s="142"/>
    </row>
    <row r="63" spans="1:47" s="9" customFormat="1" ht="24.95" customHeight="1">
      <c r="B63" s="137"/>
      <c r="C63" s="138"/>
      <c r="D63" s="139" t="s">
        <v>1464</v>
      </c>
      <c r="E63" s="140"/>
      <c r="F63" s="140"/>
      <c r="G63" s="140"/>
      <c r="H63" s="140"/>
      <c r="I63" s="140"/>
      <c r="J63" s="141">
        <f>J181</f>
        <v>0</v>
      </c>
      <c r="K63" s="138"/>
      <c r="L63" s="142"/>
    </row>
    <row r="64" spans="1:47" s="9" customFormat="1" ht="24.95" customHeight="1">
      <c r="B64" s="137"/>
      <c r="C64" s="138"/>
      <c r="D64" s="139" t="s">
        <v>1465</v>
      </c>
      <c r="E64" s="140"/>
      <c r="F64" s="140"/>
      <c r="G64" s="140"/>
      <c r="H64" s="140"/>
      <c r="I64" s="140"/>
      <c r="J64" s="141">
        <f>J193</f>
        <v>0</v>
      </c>
      <c r="K64" s="138"/>
      <c r="L64" s="142"/>
    </row>
    <row r="65" spans="1:31" s="9" customFormat="1" ht="24.95" customHeight="1">
      <c r="B65" s="137"/>
      <c r="C65" s="138"/>
      <c r="D65" s="139" t="s">
        <v>1466</v>
      </c>
      <c r="E65" s="140"/>
      <c r="F65" s="140"/>
      <c r="G65" s="140"/>
      <c r="H65" s="140"/>
      <c r="I65" s="140"/>
      <c r="J65" s="141">
        <f>J205</f>
        <v>0</v>
      </c>
      <c r="K65" s="138"/>
      <c r="L65" s="142"/>
    </row>
    <row r="66" spans="1:31" s="9" customFormat="1" ht="24.95" customHeight="1">
      <c r="B66" s="137"/>
      <c r="C66" s="138"/>
      <c r="D66" s="139" t="s">
        <v>144</v>
      </c>
      <c r="E66" s="140"/>
      <c r="F66" s="140"/>
      <c r="G66" s="140"/>
      <c r="H66" s="140"/>
      <c r="I66" s="140"/>
      <c r="J66" s="141">
        <f>J207</f>
        <v>0</v>
      </c>
      <c r="K66" s="138"/>
      <c r="L66" s="142"/>
    </row>
    <row r="67" spans="1:31" s="2" customFormat="1" ht="21.75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6.95" customHeight="1">
      <c r="A68" s="37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pans="1:31" s="2" customFormat="1" ht="6.95" customHeight="1">
      <c r="A72" s="37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24.95" customHeight="1">
      <c r="A73" s="37"/>
      <c r="B73" s="38"/>
      <c r="C73" s="25" t="s">
        <v>145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1" t="s">
        <v>16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385" t="str">
        <f>E7</f>
        <v>Stavební úpravy CT</v>
      </c>
      <c r="F76" s="386"/>
      <c r="G76" s="386"/>
      <c r="H76" s="386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115</v>
      </c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38" t="str">
        <f>E9</f>
        <v>D1.04.700 - ESIL - Silnoproudá elektrotechnika</v>
      </c>
      <c r="F78" s="387"/>
      <c r="G78" s="387"/>
      <c r="H78" s="387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1" t="s">
        <v>22</v>
      </c>
      <c r="D80" s="39"/>
      <c r="E80" s="39"/>
      <c r="F80" s="29" t="str">
        <f>F12</f>
        <v>Česká Lípa</v>
      </c>
      <c r="G80" s="39"/>
      <c r="H80" s="39"/>
      <c r="I80" s="31" t="s">
        <v>24</v>
      </c>
      <c r="J80" s="62" t="str">
        <f>IF(J12="","",J12)</f>
        <v>4. 5. 2023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25.7" customHeight="1">
      <c r="A82" s="37"/>
      <c r="B82" s="38"/>
      <c r="C82" s="31" t="s">
        <v>30</v>
      </c>
      <c r="D82" s="39"/>
      <c r="E82" s="39"/>
      <c r="F82" s="29" t="str">
        <f>E15</f>
        <v>Nemocnice s poliklinikou Česká Lípa,a.s.</v>
      </c>
      <c r="G82" s="39"/>
      <c r="H82" s="39"/>
      <c r="I82" s="31" t="s">
        <v>38</v>
      </c>
      <c r="J82" s="35" t="str">
        <f>E21</f>
        <v>STORING spol.s r.o., Liberec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1" t="s">
        <v>36</v>
      </c>
      <c r="D83" s="39"/>
      <c r="E83" s="39"/>
      <c r="F83" s="29" t="str">
        <f>IF(E18="","",E18)</f>
        <v>Vyplň údaj</v>
      </c>
      <c r="G83" s="39"/>
      <c r="H83" s="39"/>
      <c r="I83" s="31" t="s">
        <v>43</v>
      </c>
      <c r="J83" s="35" t="str">
        <f>E24</f>
        <v>Zuzana Morávková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49"/>
      <c r="B85" s="150"/>
      <c r="C85" s="151" t="s">
        <v>146</v>
      </c>
      <c r="D85" s="152" t="s">
        <v>67</v>
      </c>
      <c r="E85" s="152" t="s">
        <v>63</v>
      </c>
      <c r="F85" s="152" t="s">
        <v>64</v>
      </c>
      <c r="G85" s="152" t="s">
        <v>147</v>
      </c>
      <c r="H85" s="152" t="s">
        <v>148</v>
      </c>
      <c r="I85" s="152" t="s">
        <v>149</v>
      </c>
      <c r="J85" s="152" t="s">
        <v>119</v>
      </c>
      <c r="K85" s="153" t="s">
        <v>150</v>
      </c>
      <c r="L85" s="154"/>
      <c r="M85" s="71" t="s">
        <v>44</v>
      </c>
      <c r="N85" s="72" t="s">
        <v>52</v>
      </c>
      <c r="O85" s="72" t="s">
        <v>151</v>
      </c>
      <c r="P85" s="72" t="s">
        <v>152</v>
      </c>
      <c r="Q85" s="72" t="s">
        <v>153</v>
      </c>
      <c r="R85" s="72" t="s">
        <v>154</v>
      </c>
      <c r="S85" s="72" t="s">
        <v>155</v>
      </c>
      <c r="T85" s="73" t="s">
        <v>156</v>
      </c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</row>
    <row r="86" spans="1:65" s="2" customFormat="1" ht="22.9" customHeight="1">
      <c r="A86" s="37"/>
      <c r="B86" s="38"/>
      <c r="C86" s="78" t="s">
        <v>157</v>
      </c>
      <c r="D86" s="39"/>
      <c r="E86" s="39"/>
      <c r="F86" s="39"/>
      <c r="G86" s="39"/>
      <c r="H86" s="39"/>
      <c r="I86" s="39"/>
      <c r="J86" s="155">
        <f>BK86</f>
        <v>0</v>
      </c>
      <c r="K86" s="39"/>
      <c r="L86" s="42"/>
      <c r="M86" s="74"/>
      <c r="N86" s="156"/>
      <c r="O86" s="75"/>
      <c r="P86" s="157">
        <f>P87+P97+P172+P181+P193+P205+P207</f>
        <v>0</v>
      </c>
      <c r="Q86" s="75"/>
      <c r="R86" s="157">
        <f>R87+R97+R172+R181+R193+R205+R207</f>
        <v>0</v>
      </c>
      <c r="S86" s="75"/>
      <c r="T86" s="158">
        <f>T87+T97+T172+T181+T193+T205+T207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9" t="s">
        <v>81</v>
      </c>
      <c r="AU86" s="19" t="s">
        <v>120</v>
      </c>
      <c r="BK86" s="159">
        <f>BK87+BK97+BK172+BK181+BK193+BK205+BK207</f>
        <v>0</v>
      </c>
    </row>
    <row r="87" spans="1:65" s="12" customFormat="1" ht="25.9" customHeight="1">
      <c r="B87" s="160"/>
      <c r="C87" s="161"/>
      <c r="D87" s="162" t="s">
        <v>81</v>
      </c>
      <c r="E87" s="163" t="s">
        <v>1467</v>
      </c>
      <c r="F87" s="163" t="s">
        <v>1468</v>
      </c>
      <c r="G87" s="161"/>
      <c r="H87" s="161"/>
      <c r="I87" s="164"/>
      <c r="J87" s="165">
        <f>BK87</f>
        <v>0</v>
      </c>
      <c r="K87" s="161"/>
      <c r="L87" s="166"/>
      <c r="M87" s="167"/>
      <c r="N87" s="168"/>
      <c r="O87" s="168"/>
      <c r="P87" s="169">
        <f>SUM(P88:P96)</f>
        <v>0</v>
      </c>
      <c r="Q87" s="168"/>
      <c r="R87" s="169">
        <f>SUM(R88:R96)</f>
        <v>0</v>
      </c>
      <c r="S87" s="168"/>
      <c r="T87" s="170">
        <f>SUM(T88:T96)</f>
        <v>0</v>
      </c>
      <c r="AR87" s="171" t="s">
        <v>90</v>
      </c>
      <c r="AT87" s="172" t="s">
        <v>81</v>
      </c>
      <c r="AU87" s="172" t="s">
        <v>82</v>
      </c>
      <c r="AY87" s="171" t="s">
        <v>160</v>
      </c>
      <c r="BK87" s="173">
        <f>SUM(BK88:BK96)</f>
        <v>0</v>
      </c>
    </row>
    <row r="88" spans="1:65" s="2" customFormat="1" ht="44.25" customHeight="1">
      <c r="A88" s="37"/>
      <c r="B88" s="38"/>
      <c r="C88" s="176" t="s">
        <v>90</v>
      </c>
      <c r="D88" s="176" t="s">
        <v>163</v>
      </c>
      <c r="E88" s="177" t="s">
        <v>1469</v>
      </c>
      <c r="F88" s="178" t="s">
        <v>1470</v>
      </c>
      <c r="G88" s="179" t="s">
        <v>801</v>
      </c>
      <c r="H88" s="180">
        <v>2</v>
      </c>
      <c r="I88" s="181"/>
      <c r="J88" s="182">
        <f t="shared" ref="J88:J96" si="0">ROUND(I88*H88,2)</f>
        <v>0</v>
      </c>
      <c r="K88" s="178" t="s">
        <v>44</v>
      </c>
      <c r="L88" s="42"/>
      <c r="M88" s="183" t="s">
        <v>44</v>
      </c>
      <c r="N88" s="184" t="s">
        <v>53</v>
      </c>
      <c r="O88" s="67"/>
      <c r="P88" s="185">
        <f t="shared" ref="P88:P96" si="1">O88*H88</f>
        <v>0</v>
      </c>
      <c r="Q88" s="185">
        <v>0</v>
      </c>
      <c r="R88" s="185">
        <f t="shared" ref="R88:R96" si="2">Q88*H88</f>
        <v>0</v>
      </c>
      <c r="S88" s="185">
        <v>0</v>
      </c>
      <c r="T88" s="186">
        <f t="shared" ref="T88:T96" si="3"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277</v>
      </c>
      <c r="AT88" s="187" t="s">
        <v>163</v>
      </c>
      <c r="AU88" s="187" t="s">
        <v>90</v>
      </c>
      <c r="AY88" s="19" t="s">
        <v>160</v>
      </c>
      <c r="BE88" s="188">
        <f t="shared" ref="BE88:BE96" si="4">IF(N88="základní",J88,0)</f>
        <v>0</v>
      </c>
      <c r="BF88" s="188">
        <f t="shared" ref="BF88:BF96" si="5">IF(N88="snížená",J88,0)</f>
        <v>0</v>
      </c>
      <c r="BG88" s="188">
        <f t="shared" ref="BG88:BG96" si="6">IF(N88="zákl. přenesená",J88,0)</f>
        <v>0</v>
      </c>
      <c r="BH88" s="188">
        <f t="shared" ref="BH88:BH96" si="7">IF(N88="sníž. přenesená",J88,0)</f>
        <v>0</v>
      </c>
      <c r="BI88" s="188">
        <f t="shared" ref="BI88:BI96" si="8">IF(N88="nulová",J88,0)</f>
        <v>0</v>
      </c>
      <c r="BJ88" s="19" t="s">
        <v>90</v>
      </c>
      <c r="BK88" s="188">
        <f t="shared" ref="BK88:BK96" si="9">ROUND(I88*H88,2)</f>
        <v>0</v>
      </c>
      <c r="BL88" s="19" t="s">
        <v>277</v>
      </c>
      <c r="BM88" s="187" t="s">
        <v>92</v>
      </c>
    </row>
    <row r="89" spans="1:65" s="2" customFormat="1" ht="44.25" customHeight="1">
      <c r="A89" s="37"/>
      <c r="B89" s="38"/>
      <c r="C89" s="176" t="s">
        <v>92</v>
      </c>
      <c r="D89" s="176" t="s">
        <v>163</v>
      </c>
      <c r="E89" s="177" t="s">
        <v>1471</v>
      </c>
      <c r="F89" s="178" t="s">
        <v>1472</v>
      </c>
      <c r="G89" s="179" t="s">
        <v>801</v>
      </c>
      <c r="H89" s="180">
        <v>6</v>
      </c>
      <c r="I89" s="181"/>
      <c r="J89" s="182">
        <f t="shared" si="0"/>
        <v>0</v>
      </c>
      <c r="K89" s="178" t="s">
        <v>44</v>
      </c>
      <c r="L89" s="42"/>
      <c r="M89" s="183" t="s">
        <v>44</v>
      </c>
      <c r="N89" s="184" t="s">
        <v>53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277</v>
      </c>
      <c r="AT89" s="187" t="s">
        <v>163</v>
      </c>
      <c r="AU89" s="187" t="s">
        <v>90</v>
      </c>
      <c r="AY89" s="19" t="s">
        <v>160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90</v>
      </c>
      <c r="BK89" s="188">
        <f t="shared" si="9"/>
        <v>0</v>
      </c>
      <c r="BL89" s="19" t="s">
        <v>277</v>
      </c>
      <c r="BM89" s="187" t="s">
        <v>168</v>
      </c>
    </row>
    <row r="90" spans="1:65" s="2" customFormat="1" ht="24.2" customHeight="1">
      <c r="A90" s="37"/>
      <c r="B90" s="38"/>
      <c r="C90" s="176" t="s">
        <v>161</v>
      </c>
      <c r="D90" s="176" t="s">
        <v>163</v>
      </c>
      <c r="E90" s="177" t="s">
        <v>1473</v>
      </c>
      <c r="F90" s="178" t="s">
        <v>1474</v>
      </c>
      <c r="G90" s="179" t="s">
        <v>801</v>
      </c>
      <c r="H90" s="180">
        <v>4</v>
      </c>
      <c r="I90" s="181"/>
      <c r="J90" s="182">
        <f t="shared" si="0"/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277</v>
      </c>
      <c r="AT90" s="187" t="s">
        <v>163</v>
      </c>
      <c r="AU90" s="187" t="s">
        <v>90</v>
      </c>
      <c r="AY90" s="19" t="s">
        <v>160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90</v>
      </c>
      <c r="BK90" s="188">
        <f t="shared" si="9"/>
        <v>0</v>
      </c>
      <c r="BL90" s="19" t="s">
        <v>277</v>
      </c>
      <c r="BM90" s="187" t="s">
        <v>198</v>
      </c>
    </row>
    <row r="91" spans="1:65" s="2" customFormat="1" ht="24.2" customHeight="1">
      <c r="A91" s="37"/>
      <c r="B91" s="38"/>
      <c r="C91" s="176" t="s">
        <v>168</v>
      </c>
      <c r="D91" s="176" t="s">
        <v>163</v>
      </c>
      <c r="E91" s="177" t="s">
        <v>1475</v>
      </c>
      <c r="F91" s="178" t="s">
        <v>1476</v>
      </c>
      <c r="G91" s="179" t="s">
        <v>801</v>
      </c>
      <c r="H91" s="180">
        <v>2</v>
      </c>
      <c r="I91" s="181"/>
      <c r="J91" s="182">
        <f t="shared" si="0"/>
        <v>0</v>
      </c>
      <c r="K91" s="178" t="s">
        <v>44</v>
      </c>
      <c r="L91" s="42"/>
      <c r="M91" s="183" t="s">
        <v>44</v>
      </c>
      <c r="N91" s="184" t="s">
        <v>53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277</v>
      </c>
      <c r="AT91" s="187" t="s">
        <v>163</v>
      </c>
      <c r="AU91" s="187" t="s">
        <v>90</v>
      </c>
      <c r="AY91" s="19" t="s">
        <v>160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90</v>
      </c>
      <c r="BK91" s="188">
        <f t="shared" si="9"/>
        <v>0</v>
      </c>
      <c r="BL91" s="19" t="s">
        <v>277</v>
      </c>
      <c r="BM91" s="187" t="s">
        <v>210</v>
      </c>
    </row>
    <row r="92" spans="1:65" s="2" customFormat="1" ht="16.5" customHeight="1">
      <c r="A92" s="37"/>
      <c r="B92" s="38"/>
      <c r="C92" s="176" t="s">
        <v>193</v>
      </c>
      <c r="D92" s="176" t="s">
        <v>163</v>
      </c>
      <c r="E92" s="177" t="s">
        <v>1477</v>
      </c>
      <c r="F92" s="178" t="s">
        <v>1478</v>
      </c>
      <c r="G92" s="179" t="s">
        <v>801</v>
      </c>
      <c r="H92" s="180">
        <v>14</v>
      </c>
      <c r="I92" s="181"/>
      <c r="J92" s="182">
        <f t="shared" si="0"/>
        <v>0</v>
      </c>
      <c r="K92" s="178" t="s">
        <v>44</v>
      </c>
      <c r="L92" s="42"/>
      <c r="M92" s="183" t="s">
        <v>44</v>
      </c>
      <c r="N92" s="184" t="s">
        <v>53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277</v>
      </c>
      <c r="AT92" s="187" t="s">
        <v>163</v>
      </c>
      <c r="AU92" s="187" t="s">
        <v>90</v>
      </c>
      <c r="AY92" s="19" t="s">
        <v>160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90</v>
      </c>
      <c r="BK92" s="188">
        <f t="shared" si="9"/>
        <v>0</v>
      </c>
      <c r="BL92" s="19" t="s">
        <v>277</v>
      </c>
      <c r="BM92" s="187" t="s">
        <v>232</v>
      </c>
    </row>
    <row r="93" spans="1:65" s="2" customFormat="1" ht="44.25" customHeight="1">
      <c r="A93" s="37"/>
      <c r="B93" s="38"/>
      <c r="C93" s="176" t="s">
        <v>198</v>
      </c>
      <c r="D93" s="176" t="s">
        <v>163</v>
      </c>
      <c r="E93" s="177" t="s">
        <v>1479</v>
      </c>
      <c r="F93" s="178" t="s">
        <v>1480</v>
      </c>
      <c r="G93" s="179" t="s">
        <v>801</v>
      </c>
      <c r="H93" s="180">
        <v>2</v>
      </c>
      <c r="I93" s="181"/>
      <c r="J93" s="182">
        <f t="shared" si="0"/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277</v>
      </c>
      <c r="AT93" s="187" t="s">
        <v>163</v>
      </c>
      <c r="AU93" s="187" t="s">
        <v>90</v>
      </c>
      <c r="AY93" s="19" t="s">
        <v>160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90</v>
      </c>
      <c r="BK93" s="188">
        <f t="shared" si="9"/>
        <v>0</v>
      </c>
      <c r="BL93" s="19" t="s">
        <v>277</v>
      </c>
      <c r="BM93" s="187" t="s">
        <v>245</v>
      </c>
    </row>
    <row r="94" spans="1:65" s="2" customFormat="1" ht="44.25" customHeight="1">
      <c r="A94" s="37"/>
      <c r="B94" s="38"/>
      <c r="C94" s="176" t="s">
        <v>203</v>
      </c>
      <c r="D94" s="176" t="s">
        <v>163</v>
      </c>
      <c r="E94" s="177" t="s">
        <v>1481</v>
      </c>
      <c r="F94" s="178" t="s">
        <v>1482</v>
      </c>
      <c r="G94" s="179" t="s">
        <v>801</v>
      </c>
      <c r="H94" s="180">
        <v>2</v>
      </c>
      <c r="I94" s="181"/>
      <c r="J94" s="182">
        <f t="shared" si="0"/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277</v>
      </c>
      <c r="AT94" s="187" t="s">
        <v>163</v>
      </c>
      <c r="AU94" s="187" t="s">
        <v>90</v>
      </c>
      <c r="AY94" s="19" t="s">
        <v>160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90</v>
      </c>
      <c r="BK94" s="188">
        <f t="shared" si="9"/>
        <v>0</v>
      </c>
      <c r="BL94" s="19" t="s">
        <v>277</v>
      </c>
      <c r="BM94" s="187" t="s">
        <v>256</v>
      </c>
    </row>
    <row r="95" spans="1:65" s="2" customFormat="1" ht="16.5" customHeight="1">
      <c r="A95" s="37"/>
      <c r="B95" s="38"/>
      <c r="C95" s="176" t="s">
        <v>210</v>
      </c>
      <c r="D95" s="176" t="s">
        <v>163</v>
      </c>
      <c r="E95" s="177" t="s">
        <v>1483</v>
      </c>
      <c r="F95" s="178" t="s">
        <v>1484</v>
      </c>
      <c r="G95" s="179" t="s">
        <v>801</v>
      </c>
      <c r="H95" s="180">
        <v>4</v>
      </c>
      <c r="I95" s="181"/>
      <c r="J95" s="182">
        <f t="shared" si="0"/>
        <v>0</v>
      </c>
      <c r="K95" s="178" t="s">
        <v>44</v>
      </c>
      <c r="L95" s="42"/>
      <c r="M95" s="183" t="s">
        <v>44</v>
      </c>
      <c r="N95" s="184" t="s">
        <v>53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277</v>
      </c>
      <c r="AT95" s="187" t="s">
        <v>163</v>
      </c>
      <c r="AU95" s="187" t="s">
        <v>90</v>
      </c>
      <c r="AY95" s="19" t="s">
        <v>160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90</v>
      </c>
      <c r="BK95" s="188">
        <f t="shared" si="9"/>
        <v>0</v>
      </c>
      <c r="BL95" s="19" t="s">
        <v>277</v>
      </c>
      <c r="BM95" s="187" t="s">
        <v>277</v>
      </c>
    </row>
    <row r="96" spans="1:65" s="2" customFormat="1" ht="16.5" customHeight="1">
      <c r="A96" s="37"/>
      <c r="B96" s="38"/>
      <c r="C96" s="176" t="s">
        <v>217</v>
      </c>
      <c r="D96" s="176" t="s">
        <v>163</v>
      </c>
      <c r="E96" s="177" t="s">
        <v>1485</v>
      </c>
      <c r="F96" s="178" t="s">
        <v>1486</v>
      </c>
      <c r="G96" s="179" t="s">
        <v>801</v>
      </c>
      <c r="H96" s="180">
        <v>1</v>
      </c>
      <c r="I96" s="181"/>
      <c r="J96" s="182">
        <f t="shared" si="0"/>
        <v>0</v>
      </c>
      <c r="K96" s="178" t="s">
        <v>44</v>
      </c>
      <c r="L96" s="42"/>
      <c r="M96" s="183" t="s">
        <v>44</v>
      </c>
      <c r="N96" s="184" t="s">
        <v>53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277</v>
      </c>
      <c r="AT96" s="187" t="s">
        <v>163</v>
      </c>
      <c r="AU96" s="187" t="s">
        <v>90</v>
      </c>
      <c r="AY96" s="19" t="s">
        <v>160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90</v>
      </c>
      <c r="BK96" s="188">
        <f t="shared" si="9"/>
        <v>0</v>
      </c>
      <c r="BL96" s="19" t="s">
        <v>277</v>
      </c>
      <c r="BM96" s="187" t="s">
        <v>296</v>
      </c>
    </row>
    <row r="97" spans="1:65" s="12" customFormat="1" ht="25.9" customHeight="1">
      <c r="B97" s="160"/>
      <c r="C97" s="161"/>
      <c r="D97" s="162" t="s">
        <v>81</v>
      </c>
      <c r="E97" s="163" t="s">
        <v>1487</v>
      </c>
      <c r="F97" s="163" t="s">
        <v>1488</v>
      </c>
      <c r="G97" s="161"/>
      <c r="H97" s="161"/>
      <c r="I97" s="164"/>
      <c r="J97" s="165">
        <f>BK97</f>
        <v>0</v>
      </c>
      <c r="K97" s="161"/>
      <c r="L97" s="166"/>
      <c r="M97" s="167"/>
      <c r="N97" s="168"/>
      <c r="O97" s="168"/>
      <c r="P97" s="169">
        <f>SUM(P98:P171)</f>
        <v>0</v>
      </c>
      <c r="Q97" s="168"/>
      <c r="R97" s="169">
        <f>SUM(R98:R171)</f>
        <v>0</v>
      </c>
      <c r="S97" s="168"/>
      <c r="T97" s="170">
        <f>SUM(T98:T171)</f>
        <v>0</v>
      </c>
      <c r="AR97" s="171" t="s">
        <v>90</v>
      </c>
      <c r="AT97" s="172" t="s">
        <v>81</v>
      </c>
      <c r="AU97" s="172" t="s">
        <v>82</v>
      </c>
      <c r="AY97" s="171" t="s">
        <v>160</v>
      </c>
      <c r="BK97" s="173">
        <f>SUM(BK98:BK171)</f>
        <v>0</v>
      </c>
    </row>
    <row r="98" spans="1:65" s="2" customFormat="1" ht="24.2" customHeight="1">
      <c r="A98" s="37"/>
      <c r="B98" s="38"/>
      <c r="C98" s="176" t="s">
        <v>232</v>
      </c>
      <c r="D98" s="176" t="s">
        <v>163</v>
      </c>
      <c r="E98" s="177" t="s">
        <v>1489</v>
      </c>
      <c r="F98" s="178" t="s">
        <v>1490</v>
      </c>
      <c r="G98" s="179" t="s">
        <v>801</v>
      </c>
      <c r="H98" s="180">
        <v>4</v>
      </c>
      <c r="I98" s="181"/>
      <c r="J98" s="182">
        <f t="shared" ref="J98:J129" si="10">ROUND(I98*H98,2)</f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 t="shared" ref="P98:P129" si="11">O98*H98</f>
        <v>0</v>
      </c>
      <c r="Q98" s="185">
        <v>0</v>
      </c>
      <c r="R98" s="185">
        <f t="shared" ref="R98:R129" si="12">Q98*H98</f>
        <v>0</v>
      </c>
      <c r="S98" s="185">
        <v>0</v>
      </c>
      <c r="T98" s="186">
        <f t="shared" ref="T98:T129" si="13"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277</v>
      </c>
      <c r="AT98" s="187" t="s">
        <v>163</v>
      </c>
      <c r="AU98" s="187" t="s">
        <v>90</v>
      </c>
      <c r="AY98" s="19" t="s">
        <v>160</v>
      </c>
      <c r="BE98" s="188">
        <f t="shared" ref="BE98:BE129" si="14">IF(N98="základní",J98,0)</f>
        <v>0</v>
      </c>
      <c r="BF98" s="188">
        <f t="shared" ref="BF98:BF129" si="15">IF(N98="snížená",J98,0)</f>
        <v>0</v>
      </c>
      <c r="BG98" s="188">
        <f t="shared" ref="BG98:BG129" si="16">IF(N98="zákl. přenesená",J98,0)</f>
        <v>0</v>
      </c>
      <c r="BH98" s="188">
        <f t="shared" ref="BH98:BH129" si="17">IF(N98="sníž. přenesená",J98,0)</f>
        <v>0</v>
      </c>
      <c r="BI98" s="188">
        <f t="shared" ref="BI98:BI129" si="18">IF(N98="nulová",J98,0)</f>
        <v>0</v>
      </c>
      <c r="BJ98" s="19" t="s">
        <v>90</v>
      </c>
      <c r="BK98" s="188">
        <f t="shared" ref="BK98:BK129" si="19">ROUND(I98*H98,2)</f>
        <v>0</v>
      </c>
      <c r="BL98" s="19" t="s">
        <v>277</v>
      </c>
      <c r="BM98" s="187" t="s">
        <v>310</v>
      </c>
    </row>
    <row r="99" spans="1:65" s="2" customFormat="1" ht="24.2" customHeight="1">
      <c r="A99" s="37"/>
      <c r="B99" s="38"/>
      <c r="C99" s="176" t="s">
        <v>239</v>
      </c>
      <c r="D99" s="176" t="s">
        <v>163</v>
      </c>
      <c r="E99" s="177" t="s">
        <v>1491</v>
      </c>
      <c r="F99" s="178" t="s">
        <v>1492</v>
      </c>
      <c r="G99" s="179" t="s">
        <v>801</v>
      </c>
      <c r="H99" s="180">
        <v>4</v>
      </c>
      <c r="I99" s="181"/>
      <c r="J99" s="182">
        <f t="shared" si="10"/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 t="shared" si="11"/>
        <v>0</v>
      </c>
      <c r="Q99" s="185">
        <v>0</v>
      </c>
      <c r="R99" s="185">
        <f t="shared" si="12"/>
        <v>0</v>
      </c>
      <c r="S99" s="185">
        <v>0</v>
      </c>
      <c r="T99" s="186">
        <f t="shared" si="1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277</v>
      </c>
      <c r="AT99" s="187" t="s">
        <v>163</v>
      </c>
      <c r="AU99" s="187" t="s">
        <v>90</v>
      </c>
      <c r="AY99" s="19" t="s">
        <v>160</v>
      </c>
      <c r="BE99" s="188">
        <f t="shared" si="14"/>
        <v>0</v>
      </c>
      <c r="BF99" s="188">
        <f t="shared" si="15"/>
        <v>0</v>
      </c>
      <c r="BG99" s="188">
        <f t="shared" si="16"/>
        <v>0</v>
      </c>
      <c r="BH99" s="188">
        <f t="shared" si="17"/>
        <v>0</v>
      </c>
      <c r="BI99" s="188">
        <f t="shared" si="18"/>
        <v>0</v>
      </c>
      <c r="BJ99" s="19" t="s">
        <v>90</v>
      </c>
      <c r="BK99" s="188">
        <f t="shared" si="19"/>
        <v>0</v>
      </c>
      <c r="BL99" s="19" t="s">
        <v>277</v>
      </c>
      <c r="BM99" s="187" t="s">
        <v>322</v>
      </c>
    </row>
    <row r="100" spans="1:65" s="2" customFormat="1" ht="55.5" customHeight="1">
      <c r="A100" s="37"/>
      <c r="B100" s="38"/>
      <c r="C100" s="176" t="s">
        <v>245</v>
      </c>
      <c r="D100" s="176" t="s">
        <v>163</v>
      </c>
      <c r="E100" s="177" t="s">
        <v>1493</v>
      </c>
      <c r="F100" s="178" t="s">
        <v>1494</v>
      </c>
      <c r="G100" s="179" t="s">
        <v>801</v>
      </c>
      <c r="H100" s="180">
        <v>2</v>
      </c>
      <c r="I100" s="181"/>
      <c r="J100" s="182">
        <f t="shared" si="10"/>
        <v>0</v>
      </c>
      <c r="K100" s="178" t="s">
        <v>44</v>
      </c>
      <c r="L100" s="42"/>
      <c r="M100" s="183" t="s">
        <v>44</v>
      </c>
      <c r="N100" s="184" t="s">
        <v>53</v>
      </c>
      <c r="O100" s="67"/>
      <c r="P100" s="185">
        <f t="shared" si="11"/>
        <v>0</v>
      </c>
      <c r="Q100" s="185">
        <v>0</v>
      </c>
      <c r="R100" s="185">
        <f t="shared" si="12"/>
        <v>0</v>
      </c>
      <c r="S100" s="185">
        <v>0</v>
      </c>
      <c r="T100" s="186">
        <f t="shared" si="1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277</v>
      </c>
      <c r="AT100" s="187" t="s">
        <v>163</v>
      </c>
      <c r="AU100" s="187" t="s">
        <v>90</v>
      </c>
      <c r="AY100" s="19" t="s">
        <v>160</v>
      </c>
      <c r="BE100" s="188">
        <f t="shared" si="14"/>
        <v>0</v>
      </c>
      <c r="BF100" s="188">
        <f t="shared" si="15"/>
        <v>0</v>
      </c>
      <c r="BG100" s="188">
        <f t="shared" si="16"/>
        <v>0</v>
      </c>
      <c r="BH100" s="188">
        <f t="shared" si="17"/>
        <v>0</v>
      </c>
      <c r="BI100" s="188">
        <f t="shared" si="18"/>
        <v>0</v>
      </c>
      <c r="BJ100" s="19" t="s">
        <v>90</v>
      </c>
      <c r="BK100" s="188">
        <f t="shared" si="19"/>
        <v>0</v>
      </c>
      <c r="BL100" s="19" t="s">
        <v>277</v>
      </c>
      <c r="BM100" s="187" t="s">
        <v>332</v>
      </c>
    </row>
    <row r="101" spans="1:65" s="2" customFormat="1" ht="24.2" customHeight="1">
      <c r="A101" s="37"/>
      <c r="B101" s="38"/>
      <c r="C101" s="176" t="s">
        <v>250</v>
      </c>
      <c r="D101" s="176" t="s">
        <v>163</v>
      </c>
      <c r="E101" s="177" t="s">
        <v>1495</v>
      </c>
      <c r="F101" s="178" t="s">
        <v>1496</v>
      </c>
      <c r="G101" s="179" t="s">
        <v>801</v>
      </c>
      <c r="H101" s="180">
        <v>2</v>
      </c>
      <c r="I101" s="181"/>
      <c r="J101" s="182">
        <f t="shared" si="10"/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 t="shared" si="11"/>
        <v>0</v>
      </c>
      <c r="Q101" s="185">
        <v>0</v>
      </c>
      <c r="R101" s="185">
        <f t="shared" si="12"/>
        <v>0</v>
      </c>
      <c r="S101" s="185">
        <v>0</v>
      </c>
      <c r="T101" s="186">
        <f t="shared" si="1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277</v>
      </c>
      <c r="AT101" s="187" t="s">
        <v>163</v>
      </c>
      <c r="AU101" s="187" t="s">
        <v>90</v>
      </c>
      <c r="AY101" s="19" t="s">
        <v>160</v>
      </c>
      <c r="BE101" s="188">
        <f t="shared" si="14"/>
        <v>0</v>
      </c>
      <c r="BF101" s="188">
        <f t="shared" si="15"/>
        <v>0</v>
      </c>
      <c r="BG101" s="188">
        <f t="shared" si="16"/>
        <v>0</v>
      </c>
      <c r="BH101" s="188">
        <f t="shared" si="17"/>
        <v>0</v>
      </c>
      <c r="BI101" s="188">
        <f t="shared" si="18"/>
        <v>0</v>
      </c>
      <c r="BJ101" s="19" t="s">
        <v>90</v>
      </c>
      <c r="BK101" s="188">
        <f t="shared" si="19"/>
        <v>0</v>
      </c>
      <c r="BL101" s="19" t="s">
        <v>277</v>
      </c>
      <c r="BM101" s="187" t="s">
        <v>342</v>
      </c>
    </row>
    <row r="102" spans="1:65" s="2" customFormat="1" ht="37.9" customHeight="1">
      <c r="A102" s="37"/>
      <c r="B102" s="38"/>
      <c r="C102" s="176" t="s">
        <v>256</v>
      </c>
      <c r="D102" s="176" t="s">
        <v>163</v>
      </c>
      <c r="E102" s="177" t="s">
        <v>1497</v>
      </c>
      <c r="F102" s="178" t="s">
        <v>1498</v>
      </c>
      <c r="G102" s="179" t="s">
        <v>801</v>
      </c>
      <c r="H102" s="180">
        <v>2</v>
      </c>
      <c r="I102" s="181"/>
      <c r="J102" s="182">
        <f t="shared" si="10"/>
        <v>0</v>
      </c>
      <c r="K102" s="178" t="s">
        <v>44</v>
      </c>
      <c r="L102" s="42"/>
      <c r="M102" s="183" t="s">
        <v>44</v>
      </c>
      <c r="N102" s="184" t="s">
        <v>53</v>
      </c>
      <c r="O102" s="67"/>
      <c r="P102" s="185">
        <f t="shared" si="11"/>
        <v>0</v>
      </c>
      <c r="Q102" s="185">
        <v>0</v>
      </c>
      <c r="R102" s="185">
        <f t="shared" si="12"/>
        <v>0</v>
      </c>
      <c r="S102" s="185">
        <v>0</v>
      </c>
      <c r="T102" s="186">
        <f t="shared" si="1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277</v>
      </c>
      <c r="AT102" s="187" t="s">
        <v>163</v>
      </c>
      <c r="AU102" s="187" t="s">
        <v>90</v>
      </c>
      <c r="AY102" s="19" t="s">
        <v>160</v>
      </c>
      <c r="BE102" s="188">
        <f t="shared" si="14"/>
        <v>0</v>
      </c>
      <c r="BF102" s="188">
        <f t="shared" si="15"/>
        <v>0</v>
      </c>
      <c r="BG102" s="188">
        <f t="shared" si="16"/>
        <v>0</v>
      </c>
      <c r="BH102" s="188">
        <f t="shared" si="17"/>
        <v>0</v>
      </c>
      <c r="BI102" s="188">
        <f t="shared" si="18"/>
        <v>0</v>
      </c>
      <c r="BJ102" s="19" t="s">
        <v>90</v>
      </c>
      <c r="BK102" s="188">
        <f t="shared" si="19"/>
        <v>0</v>
      </c>
      <c r="BL102" s="19" t="s">
        <v>277</v>
      </c>
      <c r="BM102" s="187" t="s">
        <v>352</v>
      </c>
    </row>
    <row r="103" spans="1:65" s="2" customFormat="1" ht="16.5" customHeight="1">
      <c r="A103" s="37"/>
      <c r="B103" s="38"/>
      <c r="C103" s="176" t="s">
        <v>8</v>
      </c>
      <c r="D103" s="176" t="s">
        <v>163</v>
      </c>
      <c r="E103" s="177" t="s">
        <v>1499</v>
      </c>
      <c r="F103" s="178" t="s">
        <v>1500</v>
      </c>
      <c r="G103" s="179" t="s">
        <v>801</v>
      </c>
      <c r="H103" s="180">
        <v>2</v>
      </c>
      <c r="I103" s="181"/>
      <c r="J103" s="182">
        <f t="shared" si="10"/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 t="shared" si="11"/>
        <v>0</v>
      </c>
      <c r="Q103" s="185">
        <v>0</v>
      </c>
      <c r="R103" s="185">
        <f t="shared" si="12"/>
        <v>0</v>
      </c>
      <c r="S103" s="185">
        <v>0</v>
      </c>
      <c r="T103" s="186">
        <f t="shared" si="1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277</v>
      </c>
      <c r="AT103" s="187" t="s">
        <v>163</v>
      </c>
      <c r="AU103" s="187" t="s">
        <v>90</v>
      </c>
      <c r="AY103" s="19" t="s">
        <v>160</v>
      </c>
      <c r="BE103" s="188">
        <f t="shared" si="14"/>
        <v>0</v>
      </c>
      <c r="BF103" s="188">
        <f t="shared" si="15"/>
        <v>0</v>
      </c>
      <c r="BG103" s="188">
        <f t="shared" si="16"/>
        <v>0</v>
      </c>
      <c r="BH103" s="188">
        <f t="shared" si="17"/>
        <v>0</v>
      </c>
      <c r="BI103" s="188">
        <f t="shared" si="18"/>
        <v>0</v>
      </c>
      <c r="BJ103" s="19" t="s">
        <v>90</v>
      </c>
      <c r="BK103" s="188">
        <f t="shared" si="19"/>
        <v>0</v>
      </c>
      <c r="BL103" s="19" t="s">
        <v>277</v>
      </c>
      <c r="BM103" s="187" t="s">
        <v>364</v>
      </c>
    </row>
    <row r="104" spans="1:65" s="2" customFormat="1" ht="49.15" customHeight="1">
      <c r="A104" s="37"/>
      <c r="B104" s="38"/>
      <c r="C104" s="176" t="s">
        <v>277</v>
      </c>
      <c r="D104" s="176" t="s">
        <v>163</v>
      </c>
      <c r="E104" s="177" t="s">
        <v>1501</v>
      </c>
      <c r="F104" s="178" t="s">
        <v>1502</v>
      </c>
      <c r="G104" s="179" t="s">
        <v>801</v>
      </c>
      <c r="H104" s="180">
        <v>2</v>
      </c>
      <c r="I104" s="181"/>
      <c r="J104" s="182">
        <f t="shared" si="10"/>
        <v>0</v>
      </c>
      <c r="K104" s="178" t="s">
        <v>44</v>
      </c>
      <c r="L104" s="42"/>
      <c r="M104" s="183" t="s">
        <v>44</v>
      </c>
      <c r="N104" s="184" t="s">
        <v>53</v>
      </c>
      <c r="O104" s="67"/>
      <c r="P104" s="185">
        <f t="shared" si="11"/>
        <v>0</v>
      </c>
      <c r="Q104" s="185">
        <v>0</v>
      </c>
      <c r="R104" s="185">
        <f t="shared" si="12"/>
        <v>0</v>
      </c>
      <c r="S104" s="185">
        <v>0</v>
      </c>
      <c r="T104" s="186">
        <f t="shared" si="1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277</v>
      </c>
      <c r="AT104" s="187" t="s">
        <v>163</v>
      </c>
      <c r="AU104" s="187" t="s">
        <v>90</v>
      </c>
      <c r="AY104" s="19" t="s">
        <v>160</v>
      </c>
      <c r="BE104" s="188">
        <f t="shared" si="14"/>
        <v>0</v>
      </c>
      <c r="BF104" s="188">
        <f t="shared" si="15"/>
        <v>0</v>
      </c>
      <c r="BG104" s="188">
        <f t="shared" si="16"/>
        <v>0</v>
      </c>
      <c r="BH104" s="188">
        <f t="shared" si="17"/>
        <v>0</v>
      </c>
      <c r="BI104" s="188">
        <f t="shared" si="18"/>
        <v>0</v>
      </c>
      <c r="BJ104" s="19" t="s">
        <v>90</v>
      </c>
      <c r="BK104" s="188">
        <f t="shared" si="19"/>
        <v>0</v>
      </c>
      <c r="BL104" s="19" t="s">
        <v>277</v>
      </c>
      <c r="BM104" s="187" t="s">
        <v>376</v>
      </c>
    </row>
    <row r="105" spans="1:65" s="2" customFormat="1" ht="24.2" customHeight="1">
      <c r="A105" s="37"/>
      <c r="B105" s="38"/>
      <c r="C105" s="176" t="s">
        <v>288</v>
      </c>
      <c r="D105" s="176" t="s">
        <v>163</v>
      </c>
      <c r="E105" s="177" t="s">
        <v>1503</v>
      </c>
      <c r="F105" s="178" t="s">
        <v>1504</v>
      </c>
      <c r="G105" s="179" t="s">
        <v>801</v>
      </c>
      <c r="H105" s="180">
        <v>1</v>
      </c>
      <c r="I105" s="181"/>
      <c r="J105" s="182">
        <f t="shared" si="10"/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 t="shared" si="11"/>
        <v>0</v>
      </c>
      <c r="Q105" s="185">
        <v>0</v>
      </c>
      <c r="R105" s="185">
        <f t="shared" si="12"/>
        <v>0</v>
      </c>
      <c r="S105" s="185">
        <v>0</v>
      </c>
      <c r="T105" s="186">
        <f t="shared" si="1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277</v>
      </c>
      <c r="AT105" s="187" t="s">
        <v>163</v>
      </c>
      <c r="AU105" s="187" t="s">
        <v>90</v>
      </c>
      <c r="AY105" s="19" t="s">
        <v>160</v>
      </c>
      <c r="BE105" s="188">
        <f t="shared" si="14"/>
        <v>0</v>
      </c>
      <c r="BF105" s="188">
        <f t="shared" si="15"/>
        <v>0</v>
      </c>
      <c r="BG105" s="188">
        <f t="shared" si="16"/>
        <v>0</v>
      </c>
      <c r="BH105" s="188">
        <f t="shared" si="17"/>
        <v>0</v>
      </c>
      <c r="BI105" s="188">
        <f t="shared" si="18"/>
        <v>0</v>
      </c>
      <c r="BJ105" s="19" t="s">
        <v>90</v>
      </c>
      <c r="BK105" s="188">
        <f t="shared" si="19"/>
        <v>0</v>
      </c>
      <c r="BL105" s="19" t="s">
        <v>277</v>
      </c>
      <c r="BM105" s="187" t="s">
        <v>388</v>
      </c>
    </row>
    <row r="106" spans="1:65" s="2" customFormat="1" ht="24.2" customHeight="1">
      <c r="A106" s="37"/>
      <c r="B106" s="38"/>
      <c r="C106" s="176" t="s">
        <v>296</v>
      </c>
      <c r="D106" s="176" t="s">
        <v>163</v>
      </c>
      <c r="E106" s="177" t="s">
        <v>1505</v>
      </c>
      <c r="F106" s="178" t="s">
        <v>1506</v>
      </c>
      <c r="G106" s="179" t="s">
        <v>801</v>
      </c>
      <c r="H106" s="180">
        <v>3</v>
      </c>
      <c r="I106" s="181"/>
      <c r="J106" s="182">
        <f t="shared" si="10"/>
        <v>0</v>
      </c>
      <c r="K106" s="178" t="s">
        <v>44</v>
      </c>
      <c r="L106" s="42"/>
      <c r="M106" s="183" t="s">
        <v>44</v>
      </c>
      <c r="N106" s="184" t="s">
        <v>53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277</v>
      </c>
      <c r="AT106" s="187" t="s">
        <v>163</v>
      </c>
      <c r="AU106" s="187" t="s">
        <v>90</v>
      </c>
      <c r="AY106" s="19" t="s">
        <v>160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19" t="s">
        <v>90</v>
      </c>
      <c r="BK106" s="188">
        <f t="shared" si="19"/>
        <v>0</v>
      </c>
      <c r="BL106" s="19" t="s">
        <v>277</v>
      </c>
      <c r="BM106" s="187" t="s">
        <v>399</v>
      </c>
    </row>
    <row r="107" spans="1:65" s="2" customFormat="1" ht="66.75" customHeight="1">
      <c r="A107" s="37"/>
      <c r="B107" s="38"/>
      <c r="C107" s="176" t="s">
        <v>304</v>
      </c>
      <c r="D107" s="176" t="s">
        <v>163</v>
      </c>
      <c r="E107" s="177" t="s">
        <v>1507</v>
      </c>
      <c r="F107" s="178" t="s">
        <v>1508</v>
      </c>
      <c r="G107" s="179" t="s">
        <v>801</v>
      </c>
      <c r="H107" s="180">
        <v>4</v>
      </c>
      <c r="I107" s="181"/>
      <c r="J107" s="182">
        <f t="shared" si="10"/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277</v>
      </c>
      <c r="AT107" s="187" t="s">
        <v>163</v>
      </c>
      <c r="AU107" s="187" t="s">
        <v>90</v>
      </c>
      <c r="AY107" s="19" t="s">
        <v>160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19" t="s">
        <v>90</v>
      </c>
      <c r="BK107" s="188">
        <f t="shared" si="19"/>
        <v>0</v>
      </c>
      <c r="BL107" s="19" t="s">
        <v>277</v>
      </c>
      <c r="BM107" s="187" t="s">
        <v>411</v>
      </c>
    </row>
    <row r="108" spans="1:65" s="2" customFormat="1" ht="24.2" customHeight="1">
      <c r="A108" s="37"/>
      <c r="B108" s="38"/>
      <c r="C108" s="176" t="s">
        <v>310</v>
      </c>
      <c r="D108" s="176" t="s">
        <v>163</v>
      </c>
      <c r="E108" s="177" t="s">
        <v>1509</v>
      </c>
      <c r="F108" s="178" t="s">
        <v>1510</v>
      </c>
      <c r="G108" s="179" t="s">
        <v>801</v>
      </c>
      <c r="H108" s="180">
        <v>4</v>
      </c>
      <c r="I108" s="181"/>
      <c r="J108" s="182">
        <f t="shared" si="10"/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277</v>
      </c>
      <c r="AT108" s="187" t="s">
        <v>163</v>
      </c>
      <c r="AU108" s="187" t="s">
        <v>90</v>
      </c>
      <c r="AY108" s="19" t="s">
        <v>160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19" t="s">
        <v>90</v>
      </c>
      <c r="BK108" s="188">
        <f t="shared" si="19"/>
        <v>0</v>
      </c>
      <c r="BL108" s="19" t="s">
        <v>277</v>
      </c>
      <c r="BM108" s="187" t="s">
        <v>421</v>
      </c>
    </row>
    <row r="109" spans="1:65" s="2" customFormat="1" ht="76.349999999999994" customHeight="1">
      <c r="A109" s="37"/>
      <c r="B109" s="38"/>
      <c r="C109" s="176" t="s">
        <v>7</v>
      </c>
      <c r="D109" s="176" t="s">
        <v>163</v>
      </c>
      <c r="E109" s="177" t="s">
        <v>1511</v>
      </c>
      <c r="F109" s="178" t="s">
        <v>1512</v>
      </c>
      <c r="G109" s="179" t="s">
        <v>801</v>
      </c>
      <c r="H109" s="180">
        <v>5</v>
      </c>
      <c r="I109" s="181"/>
      <c r="J109" s="182">
        <f t="shared" si="10"/>
        <v>0</v>
      </c>
      <c r="K109" s="178" t="s">
        <v>44</v>
      </c>
      <c r="L109" s="42"/>
      <c r="M109" s="183" t="s">
        <v>44</v>
      </c>
      <c r="N109" s="184" t="s">
        <v>53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277</v>
      </c>
      <c r="AT109" s="187" t="s">
        <v>163</v>
      </c>
      <c r="AU109" s="187" t="s">
        <v>90</v>
      </c>
      <c r="AY109" s="19" t="s">
        <v>160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19" t="s">
        <v>90</v>
      </c>
      <c r="BK109" s="188">
        <f t="shared" si="19"/>
        <v>0</v>
      </c>
      <c r="BL109" s="19" t="s">
        <v>277</v>
      </c>
      <c r="BM109" s="187" t="s">
        <v>430</v>
      </c>
    </row>
    <row r="110" spans="1:65" s="2" customFormat="1" ht="76.349999999999994" customHeight="1">
      <c r="A110" s="37"/>
      <c r="B110" s="38"/>
      <c r="C110" s="176" t="s">
        <v>322</v>
      </c>
      <c r="D110" s="176" t="s">
        <v>163</v>
      </c>
      <c r="E110" s="177" t="s">
        <v>1513</v>
      </c>
      <c r="F110" s="178" t="s">
        <v>1514</v>
      </c>
      <c r="G110" s="179" t="s">
        <v>801</v>
      </c>
      <c r="H110" s="180">
        <v>1</v>
      </c>
      <c r="I110" s="181"/>
      <c r="J110" s="182">
        <f t="shared" si="10"/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277</v>
      </c>
      <c r="AT110" s="187" t="s">
        <v>163</v>
      </c>
      <c r="AU110" s="187" t="s">
        <v>90</v>
      </c>
      <c r="AY110" s="19" t="s">
        <v>160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19" t="s">
        <v>90</v>
      </c>
      <c r="BK110" s="188">
        <f t="shared" si="19"/>
        <v>0</v>
      </c>
      <c r="BL110" s="19" t="s">
        <v>277</v>
      </c>
      <c r="BM110" s="187" t="s">
        <v>442</v>
      </c>
    </row>
    <row r="111" spans="1:65" s="2" customFormat="1" ht="76.349999999999994" customHeight="1">
      <c r="A111" s="37"/>
      <c r="B111" s="38"/>
      <c r="C111" s="176" t="s">
        <v>327</v>
      </c>
      <c r="D111" s="176" t="s">
        <v>163</v>
      </c>
      <c r="E111" s="177" t="s">
        <v>1515</v>
      </c>
      <c r="F111" s="178" t="s">
        <v>1516</v>
      </c>
      <c r="G111" s="179" t="s">
        <v>801</v>
      </c>
      <c r="H111" s="180">
        <v>10</v>
      </c>
      <c r="I111" s="181"/>
      <c r="J111" s="182">
        <f t="shared" si="10"/>
        <v>0</v>
      </c>
      <c r="K111" s="178" t="s">
        <v>44</v>
      </c>
      <c r="L111" s="42"/>
      <c r="M111" s="183" t="s">
        <v>44</v>
      </c>
      <c r="N111" s="184" t="s">
        <v>53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277</v>
      </c>
      <c r="AT111" s="187" t="s">
        <v>163</v>
      </c>
      <c r="AU111" s="187" t="s">
        <v>90</v>
      </c>
      <c r="AY111" s="19" t="s">
        <v>160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19" t="s">
        <v>90</v>
      </c>
      <c r="BK111" s="188">
        <f t="shared" si="19"/>
        <v>0</v>
      </c>
      <c r="BL111" s="19" t="s">
        <v>277</v>
      </c>
      <c r="BM111" s="187" t="s">
        <v>456</v>
      </c>
    </row>
    <row r="112" spans="1:65" s="2" customFormat="1" ht="76.349999999999994" customHeight="1">
      <c r="A112" s="37"/>
      <c r="B112" s="38"/>
      <c r="C112" s="176" t="s">
        <v>332</v>
      </c>
      <c r="D112" s="176" t="s">
        <v>163</v>
      </c>
      <c r="E112" s="177" t="s">
        <v>1517</v>
      </c>
      <c r="F112" s="178" t="s">
        <v>1518</v>
      </c>
      <c r="G112" s="179" t="s">
        <v>801</v>
      </c>
      <c r="H112" s="180">
        <v>6</v>
      </c>
      <c r="I112" s="181"/>
      <c r="J112" s="182">
        <f t="shared" si="10"/>
        <v>0</v>
      </c>
      <c r="K112" s="178" t="s">
        <v>44</v>
      </c>
      <c r="L112" s="42"/>
      <c r="M112" s="183" t="s">
        <v>44</v>
      </c>
      <c r="N112" s="184" t="s">
        <v>53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277</v>
      </c>
      <c r="AT112" s="187" t="s">
        <v>163</v>
      </c>
      <c r="AU112" s="187" t="s">
        <v>90</v>
      </c>
      <c r="AY112" s="19" t="s">
        <v>160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19" t="s">
        <v>90</v>
      </c>
      <c r="BK112" s="188">
        <f t="shared" si="19"/>
        <v>0</v>
      </c>
      <c r="BL112" s="19" t="s">
        <v>277</v>
      </c>
      <c r="BM112" s="187" t="s">
        <v>471</v>
      </c>
    </row>
    <row r="113" spans="1:65" s="2" customFormat="1" ht="76.349999999999994" customHeight="1">
      <c r="A113" s="37"/>
      <c r="B113" s="38"/>
      <c r="C113" s="176" t="s">
        <v>337</v>
      </c>
      <c r="D113" s="176" t="s">
        <v>163</v>
      </c>
      <c r="E113" s="177" t="s">
        <v>1519</v>
      </c>
      <c r="F113" s="178" t="s">
        <v>1520</v>
      </c>
      <c r="G113" s="179" t="s">
        <v>801</v>
      </c>
      <c r="H113" s="180">
        <v>2</v>
      </c>
      <c r="I113" s="181"/>
      <c r="J113" s="182">
        <f t="shared" si="10"/>
        <v>0</v>
      </c>
      <c r="K113" s="178" t="s">
        <v>44</v>
      </c>
      <c r="L113" s="42"/>
      <c r="M113" s="183" t="s">
        <v>44</v>
      </c>
      <c r="N113" s="184" t="s">
        <v>53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277</v>
      </c>
      <c r="AT113" s="187" t="s">
        <v>163</v>
      </c>
      <c r="AU113" s="187" t="s">
        <v>90</v>
      </c>
      <c r="AY113" s="19" t="s">
        <v>160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19" t="s">
        <v>90</v>
      </c>
      <c r="BK113" s="188">
        <f t="shared" si="19"/>
        <v>0</v>
      </c>
      <c r="BL113" s="19" t="s">
        <v>277</v>
      </c>
      <c r="BM113" s="187" t="s">
        <v>482</v>
      </c>
    </row>
    <row r="114" spans="1:65" s="2" customFormat="1" ht="24.2" customHeight="1">
      <c r="A114" s="37"/>
      <c r="B114" s="38"/>
      <c r="C114" s="176" t="s">
        <v>342</v>
      </c>
      <c r="D114" s="176" t="s">
        <v>163</v>
      </c>
      <c r="E114" s="177" t="s">
        <v>1521</v>
      </c>
      <c r="F114" s="178" t="s">
        <v>1522</v>
      </c>
      <c r="G114" s="179" t="s">
        <v>801</v>
      </c>
      <c r="H114" s="180">
        <v>24</v>
      </c>
      <c r="I114" s="181"/>
      <c r="J114" s="182">
        <f t="shared" si="10"/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277</v>
      </c>
      <c r="AT114" s="187" t="s">
        <v>163</v>
      </c>
      <c r="AU114" s="187" t="s">
        <v>90</v>
      </c>
      <c r="AY114" s="19" t="s">
        <v>160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19" t="s">
        <v>90</v>
      </c>
      <c r="BK114" s="188">
        <f t="shared" si="19"/>
        <v>0</v>
      </c>
      <c r="BL114" s="19" t="s">
        <v>277</v>
      </c>
      <c r="BM114" s="187" t="s">
        <v>492</v>
      </c>
    </row>
    <row r="115" spans="1:65" s="2" customFormat="1" ht="66.75" customHeight="1">
      <c r="A115" s="37"/>
      <c r="B115" s="38"/>
      <c r="C115" s="176" t="s">
        <v>347</v>
      </c>
      <c r="D115" s="176" t="s">
        <v>163</v>
      </c>
      <c r="E115" s="177" t="s">
        <v>1523</v>
      </c>
      <c r="F115" s="178" t="s">
        <v>1524</v>
      </c>
      <c r="G115" s="179" t="s">
        <v>801</v>
      </c>
      <c r="H115" s="180">
        <v>3</v>
      </c>
      <c r="I115" s="181"/>
      <c r="J115" s="182">
        <f t="shared" si="10"/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277</v>
      </c>
      <c r="AT115" s="187" t="s">
        <v>163</v>
      </c>
      <c r="AU115" s="187" t="s">
        <v>90</v>
      </c>
      <c r="AY115" s="19" t="s">
        <v>160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19" t="s">
        <v>90</v>
      </c>
      <c r="BK115" s="188">
        <f t="shared" si="19"/>
        <v>0</v>
      </c>
      <c r="BL115" s="19" t="s">
        <v>277</v>
      </c>
      <c r="BM115" s="187" t="s">
        <v>504</v>
      </c>
    </row>
    <row r="116" spans="1:65" s="2" customFormat="1" ht="24.2" customHeight="1">
      <c r="A116" s="37"/>
      <c r="B116" s="38"/>
      <c r="C116" s="176" t="s">
        <v>352</v>
      </c>
      <c r="D116" s="176" t="s">
        <v>163</v>
      </c>
      <c r="E116" s="177" t="s">
        <v>1525</v>
      </c>
      <c r="F116" s="178" t="s">
        <v>1526</v>
      </c>
      <c r="G116" s="179" t="s">
        <v>801</v>
      </c>
      <c r="H116" s="180">
        <v>3</v>
      </c>
      <c r="I116" s="181"/>
      <c r="J116" s="182">
        <f t="shared" si="10"/>
        <v>0</v>
      </c>
      <c r="K116" s="178" t="s">
        <v>44</v>
      </c>
      <c r="L116" s="42"/>
      <c r="M116" s="183" t="s">
        <v>44</v>
      </c>
      <c r="N116" s="184" t="s">
        <v>53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277</v>
      </c>
      <c r="AT116" s="187" t="s">
        <v>163</v>
      </c>
      <c r="AU116" s="187" t="s">
        <v>90</v>
      </c>
      <c r="AY116" s="19" t="s">
        <v>160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19" t="s">
        <v>90</v>
      </c>
      <c r="BK116" s="188">
        <f t="shared" si="19"/>
        <v>0</v>
      </c>
      <c r="BL116" s="19" t="s">
        <v>277</v>
      </c>
      <c r="BM116" s="187" t="s">
        <v>519</v>
      </c>
    </row>
    <row r="117" spans="1:65" s="2" customFormat="1" ht="24.2" customHeight="1">
      <c r="A117" s="37"/>
      <c r="B117" s="38"/>
      <c r="C117" s="176" t="s">
        <v>357</v>
      </c>
      <c r="D117" s="176" t="s">
        <v>163</v>
      </c>
      <c r="E117" s="177" t="s">
        <v>1527</v>
      </c>
      <c r="F117" s="178" t="s">
        <v>1528</v>
      </c>
      <c r="G117" s="179" t="s">
        <v>801</v>
      </c>
      <c r="H117" s="180">
        <v>7</v>
      </c>
      <c r="I117" s="181"/>
      <c r="J117" s="182">
        <f t="shared" si="10"/>
        <v>0</v>
      </c>
      <c r="K117" s="178" t="s">
        <v>44</v>
      </c>
      <c r="L117" s="42"/>
      <c r="M117" s="183" t="s">
        <v>44</v>
      </c>
      <c r="N117" s="184" t="s">
        <v>53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277</v>
      </c>
      <c r="AT117" s="187" t="s">
        <v>163</v>
      </c>
      <c r="AU117" s="187" t="s">
        <v>90</v>
      </c>
      <c r="AY117" s="19" t="s">
        <v>160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19" t="s">
        <v>90</v>
      </c>
      <c r="BK117" s="188">
        <f t="shared" si="19"/>
        <v>0</v>
      </c>
      <c r="BL117" s="19" t="s">
        <v>277</v>
      </c>
      <c r="BM117" s="187" t="s">
        <v>529</v>
      </c>
    </row>
    <row r="118" spans="1:65" s="2" customFormat="1" ht="33" customHeight="1">
      <c r="A118" s="37"/>
      <c r="B118" s="38"/>
      <c r="C118" s="176" t="s">
        <v>364</v>
      </c>
      <c r="D118" s="176" t="s">
        <v>163</v>
      </c>
      <c r="E118" s="177" t="s">
        <v>1529</v>
      </c>
      <c r="F118" s="178" t="s">
        <v>1530</v>
      </c>
      <c r="G118" s="179" t="s">
        <v>801</v>
      </c>
      <c r="H118" s="180">
        <v>7</v>
      </c>
      <c r="I118" s="181"/>
      <c r="J118" s="182">
        <f t="shared" si="10"/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277</v>
      </c>
      <c r="AT118" s="187" t="s">
        <v>163</v>
      </c>
      <c r="AU118" s="187" t="s">
        <v>90</v>
      </c>
      <c r="AY118" s="19" t="s">
        <v>160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19" t="s">
        <v>90</v>
      </c>
      <c r="BK118" s="188">
        <f t="shared" si="19"/>
        <v>0</v>
      </c>
      <c r="BL118" s="19" t="s">
        <v>277</v>
      </c>
      <c r="BM118" s="187" t="s">
        <v>539</v>
      </c>
    </row>
    <row r="119" spans="1:65" s="2" customFormat="1" ht="24.2" customHeight="1">
      <c r="A119" s="37"/>
      <c r="B119" s="38"/>
      <c r="C119" s="176" t="s">
        <v>370</v>
      </c>
      <c r="D119" s="176" t="s">
        <v>163</v>
      </c>
      <c r="E119" s="177" t="s">
        <v>1531</v>
      </c>
      <c r="F119" s="178" t="s">
        <v>1532</v>
      </c>
      <c r="G119" s="179" t="s">
        <v>801</v>
      </c>
      <c r="H119" s="180">
        <v>1</v>
      </c>
      <c r="I119" s="181"/>
      <c r="J119" s="182">
        <f t="shared" si="10"/>
        <v>0</v>
      </c>
      <c r="K119" s="178" t="s">
        <v>44</v>
      </c>
      <c r="L119" s="42"/>
      <c r="M119" s="183" t="s">
        <v>44</v>
      </c>
      <c r="N119" s="184" t="s">
        <v>53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277</v>
      </c>
      <c r="AT119" s="187" t="s">
        <v>163</v>
      </c>
      <c r="AU119" s="187" t="s">
        <v>90</v>
      </c>
      <c r="AY119" s="19" t="s">
        <v>160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19" t="s">
        <v>90</v>
      </c>
      <c r="BK119" s="188">
        <f t="shared" si="19"/>
        <v>0</v>
      </c>
      <c r="BL119" s="19" t="s">
        <v>277</v>
      </c>
      <c r="BM119" s="187" t="s">
        <v>549</v>
      </c>
    </row>
    <row r="120" spans="1:65" s="2" customFormat="1" ht="16.5" customHeight="1">
      <c r="A120" s="37"/>
      <c r="B120" s="38"/>
      <c r="C120" s="176" t="s">
        <v>376</v>
      </c>
      <c r="D120" s="176" t="s">
        <v>163</v>
      </c>
      <c r="E120" s="177" t="s">
        <v>1533</v>
      </c>
      <c r="F120" s="178" t="s">
        <v>1534</v>
      </c>
      <c r="G120" s="179" t="s">
        <v>801</v>
      </c>
      <c r="H120" s="180">
        <v>1</v>
      </c>
      <c r="I120" s="181"/>
      <c r="J120" s="182">
        <f t="shared" si="10"/>
        <v>0</v>
      </c>
      <c r="K120" s="178" t="s">
        <v>44</v>
      </c>
      <c r="L120" s="42"/>
      <c r="M120" s="183" t="s">
        <v>44</v>
      </c>
      <c r="N120" s="184" t="s">
        <v>53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277</v>
      </c>
      <c r="AT120" s="187" t="s">
        <v>163</v>
      </c>
      <c r="AU120" s="187" t="s">
        <v>90</v>
      </c>
      <c r="AY120" s="19" t="s">
        <v>160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19" t="s">
        <v>90</v>
      </c>
      <c r="BK120" s="188">
        <f t="shared" si="19"/>
        <v>0</v>
      </c>
      <c r="BL120" s="19" t="s">
        <v>277</v>
      </c>
      <c r="BM120" s="187" t="s">
        <v>557</v>
      </c>
    </row>
    <row r="121" spans="1:65" s="2" customFormat="1" ht="16.5" customHeight="1">
      <c r="A121" s="37"/>
      <c r="B121" s="38"/>
      <c r="C121" s="176" t="s">
        <v>381</v>
      </c>
      <c r="D121" s="176" t="s">
        <v>163</v>
      </c>
      <c r="E121" s="177" t="s">
        <v>1535</v>
      </c>
      <c r="F121" s="178" t="s">
        <v>1536</v>
      </c>
      <c r="G121" s="179" t="s">
        <v>291</v>
      </c>
      <c r="H121" s="180">
        <v>40</v>
      </c>
      <c r="I121" s="181"/>
      <c r="J121" s="182">
        <f t="shared" si="10"/>
        <v>0</v>
      </c>
      <c r="K121" s="178" t="s">
        <v>44</v>
      </c>
      <c r="L121" s="42"/>
      <c r="M121" s="183" t="s">
        <v>44</v>
      </c>
      <c r="N121" s="184" t="s">
        <v>53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277</v>
      </c>
      <c r="AT121" s="187" t="s">
        <v>163</v>
      </c>
      <c r="AU121" s="187" t="s">
        <v>90</v>
      </c>
      <c r="AY121" s="19" t="s">
        <v>160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19" t="s">
        <v>90</v>
      </c>
      <c r="BK121" s="188">
        <f t="shared" si="19"/>
        <v>0</v>
      </c>
      <c r="BL121" s="19" t="s">
        <v>277</v>
      </c>
      <c r="BM121" s="187" t="s">
        <v>565</v>
      </c>
    </row>
    <row r="122" spans="1:65" s="2" customFormat="1" ht="16.5" customHeight="1">
      <c r="A122" s="37"/>
      <c r="B122" s="38"/>
      <c r="C122" s="176" t="s">
        <v>388</v>
      </c>
      <c r="D122" s="176" t="s">
        <v>163</v>
      </c>
      <c r="E122" s="177" t="s">
        <v>1537</v>
      </c>
      <c r="F122" s="178" t="s">
        <v>1538</v>
      </c>
      <c r="G122" s="179" t="s">
        <v>801</v>
      </c>
      <c r="H122" s="180">
        <v>40</v>
      </c>
      <c r="I122" s="181"/>
      <c r="J122" s="182">
        <f t="shared" si="10"/>
        <v>0</v>
      </c>
      <c r="K122" s="178" t="s">
        <v>44</v>
      </c>
      <c r="L122" s="42"/>
      <c r="M122" s="183" t="s">
        <v>44</v>
      </c>
      <c r="N122" s="184" t="s">
        <v>53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277</v>
      </c>
      <c r="AT122" s="187" t="s">
        <v>163</v>
      </c>
      <c r="AU122" s="187" t="s">
        <v>90</v>
      </c>
      <c r="AY122" s="19" t="s">
        <v>160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19" t="s">
        <v>90</v>
      </c>
      <c r="BK122" s="188">
        <f t="shared" si="19"/>
        <v>0</v>
      </c>
      <c r="BL122" s="19" t="s">
        <v>277</v>
      </c>
      <c r="BM122" s="187" t="s">
        <v>576</v>
      </c>
    </row>
    <row r="123" spans="1:65" s="2" customFormat="1" ht="16.5" customHeight="1">
      <c r="A123" s="37"/>
      <c r="B123" s="38"/>
      <c r="C123" s="176" t="s">
        <v>394</v>
      </c>
      <c r="D123" s="176" t="s">
        <v>163</v>
      </c>
      <c r="E123" s="177" t="s">
        <v>1539</v>
      </c>
      <c r="F123" s="178" t="s">
        <v>1540</v>
      </c>
      <c r="G123" s="179" t="s">
        <v>291</v>
      </c>
      <c r="H123" s="180">
        <v>160</v>
      </c>
      <c r="I123" s="181"/>
      <c r="J123" s="182">
        <f t="shared" si="10"/>
        <v>0</v>
      </c>
      <c r="K123" s="178" t="s">
        <v>44</v>
      </c>
      <c r="L123" s="42"/>
      <c r="M123" s="183" t="s">
        <v>44</v>
      </c>
      <c r="N123" s="184" t="s">
        <v>53</v>
      </c>
      <c r="O123" s="67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277</v>
      </c>
      <c r="AT123" s="187" t="s">
        <v>163</v>
      </c>
      <c r="AU123" s="187" t="s">
        <v>90</v>
      </c>
      <c r="AY123" s="19" t="s">
        <v>160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19" t="s">
        <v>90</v>
      </c>
      <c r="BK123" s="188">
        <f t="shared" si="19"/>
        <v>0</v>
      </c>
      <c r="BL123" s="19" t="s">
        <v>277</v>
      </c>
      <c r="BM123" s="187" t="s">
        <v>589</v>
      </c>
    </row>
    <row r="124" spans="1:65" s="2" customFormat="1" ht="16.5" customHeight="1">
      <c r="A124" s="37"/>
      <c r="B124" s="38"/>
      <c r="C124" s="176" t="s">
        <v>399</v>
      </c>
      <c r="D124" s="176" t="s">
        <v>163</v>
      </c>
      <c r="E124" s="177" t="s">
        <v>1541</v>
      </c>
      <c r="F124" s="178" t="s">
        <v>1542</v>
      </c>
      <c r="G124" s="179" t="s">
        <v>291</v>
      </c>
      <c r="H124" s="180">
        <v>225</v>
      </c>
      <c r="I124" s="181"/>
      <c r="J124" s="182">
        <f t="shared" si="10"/>
        <v>0</v>
      </c>
      <c r="K124" s="178" t="s">
        <v>44</v>
      </c>
      <c r="L124" s="42"/>
      <c r="M124" s="183" t="s">
        <v>44</v>
      </c>
      <c r="N124" s="184" t="s">
        <v>53</v>
      </c>
      <c r="O124" s="67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277</v>
      </c>
      <c r="AT124" s="187" t="s">
        <v>163</v>
      </c>
      <c r="AU124" s="187" t="s">
        <v>90</v>
      </c>
      <c r="AY124" s="19" t="s">
        <v>160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19" t="s">
        <v>90</v>
      </c>
      <c r="BK124" s="188">
        <f t="shared" si="19"/>
        <v>0</v>
      </c>
      <c r="BL124" s="19" t="s">
        <v>277</v>
      </c>
      <c r="BM124" s="187" t="s">
        <v>602</v>
      </c>
    </row>
    <row r="125" spans="1:65" s="2" customFormat="1" ht="16.5" customHeight="1">
      <c r="A125" s="37"/>
      <c r="B125" s="38"/>
      <c r="C125" s="176" t="s">
        <v>405</v>
      </c>
      <c r="D125" s="176" t="s">
        <v>163</v>
      </c>
      <c r="E125" s="177" t="s">
        <v>1543</v>
      </c>
      <c r="F125" s="178" t="s">
        <v>1544</v>
      </c>
      <c r="G125" s="179" t="s">
        <v>801</v>
      </c>
      <c r="H125" s="180">
        <v>385</v>
      </c>
      <c r="I125" s="181"/>
      <c r="J125" s="182">
        <f t="shared" si="10"/>
        <v>0</v>
      </c>
      <c r="K125" s="178" t="s">
        <v>44</v>
      </c>
      <c r="L125" s="42"/>
      <c r="M125" s="183" t="s">
        <v>44</v>
      </c>
      <c r="N125" s="184" t="s">
        <v>53</v>
      </c>
      <c r="O125" s="67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277</v>
      </c>
      <c r="AT125" s="187" t="s">
        <v>163</v>
      </c>
      <c r="AU125" s="187" t="s">
        <v>90</v>
      </c>
      <c r="AY125" s="19" t="s">
        <v>160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19" t="s">
        <v>90</v>
      </c>
      <c r="BK125" s="188">
        <f t="shared" si="19"/>
        <v>0</v>
      </c>
      <c r="BL125" s="19" t="s">
        <v>277</v>
      </c>
      <c r="BM125" s="187" t="s">
        <v>617</v>
      </c>
    </row>
    <row r="126" spans="1:65" s="2" customFormat="1" ht="16.5" customHeight="1">
      <c r="A126" s="37"/>
      <c r="B126" s="38"/>
      <c r="C126" s="176" t="s">
        <v>411</v>
      </c>
      <c r="D126" s="176" t="s">
        <v>163</v>
      </c>
      <c r="E126" s="177" t="s">
        <v>1545</v>
      </c>
      <c r="F126" s="178" t="s">
        <v>1546</v>
      </c>
      <c r="G126" s="179" t="s">
        <v>291</v>
      </c>
      <c r="H126" s="180">
        <v>35</v>
      </c>
      <c r="I126" s="181"/>
      <c r="J126" s="182">
        <f t="shared" si="10"/>
        <v>0</v>
      </c>
      <c r="K126" s="178" t="s">
        <v>44</v>
      </c>
      <c r="L126" s="42"/>
      <c r="M126" s="183" t="s">
        <v>44</v>
      </c>
      <c r="N126" s="184" t="s">
        <v>53</v>
      </c>
      <c r="O126" s="67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277</v>
      </c>
      <c r="AT126" s="187" t="s">
        <v>163</v>
      </c>
      <c r="AU126" s="187" t="s">
        <v>90</v>
      </c>
      <c r="AY126" s="19" t="s">
        <v>160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19" t="s">
        <v>90</v>
      </c>
      <c r="BK126" s="188">
        <f t="shared" si="19"/>
        <v>0</v>
      </c>
      <c r="BL126" s="19" t="s">
        <v>277</v>
      </c>
      <c r="BM126" s="187" t="s">
        <v>628</v>
      </c>
    </row>
    <row r="127" spans="1:65" s="2" customFormat="1" ht="16.5" customHeight="1">
      <c r="A127" s="37"/>
      <c r="B127" s="38"/>
      <c r="C127" s="176" t="s">
        <v>417</v>
      </c>
      <c r="D127" s="176" t="s">
        <v>163</v>
      </c>
      <c r="E127" s="177" t="s">
        <v>1547</v>
      </c>
      <c r="F127" s="178" t="s">
        <v>1548</v>
      </c>
      <c r="G127" s="179" t="s">
        <v>291</v>
      </c>
      <c r="H127" s="180">
        <v>35</v>
      </c>
      <c r="I127" s="181"/>
      <c r="J127" s="182">
        <f t="shared" si="10"/>
        <v>0</v>
      </c>
      <c r="K127" s="178" t="s">
        <v>44</v>
      </c>
      <c r="L127" s="42"/>
      <c r="M127" s="183" t="s">
        <v>44</v>
      </c>
      <c r="N127" s="184" t="s">
        <v>53</v>
      </c>
      <c r="O127" s="67"/>
      <c r="P127" s="185">
        <f t="shared" si="11"/>
        <v>0</v>
      </c>
      <c r="Q127" s="185">
        <v>0</v>
      </c>
      <c r="R127" s="185">
        <f t="shared" si="12"/>
        <v>0</v>
      </c>
      <c r="S127" s="185">
        <v>0</v>
      </c>
      <c r="T127" s="186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277</v>
      </c>
      <c r="AT127" s="187" t="s">
        <v>163</v>
      </c>
      <c r="AU127" s="187" t="s">
        <v>90</v>
      </c>
      <c r="AY127" s="19" t="s">
        <v>160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19" t="s">
        <v>90</v>
      </c>
      <c r="BK127" s="188">
        <f t="shared" si="19"/>
        <v>0</v>
      </c>
      <c r="BL127" s="19" t="s">
        <v>277</v>
      </c>
      <c r="BM127" s="187" t="s">
        <v>641</v>
      </c>
    </row>
    <row r="128" spans="1:65" s="2" customFormat="1" ht="16.5" customHeight="1">
      <c r="A128" s="37"/>
      <c r="B128" s="38"/>
      <c r="C128" s="176" t="s">
        <v>421</v>
      </c>
      <c r="D128" s="176" t="s">
        <v>163</v>
      </c>
      <c r="E128" s="177" t="s">
        <v>1549</v>
      </c>
      <c r="F128" s="178" t="s">
        <v>1550</v>
      </c>
      <c r="G128" s="179" t="s">
        <v>291</v>
      </c>
      <c r="H128" s="180">
        <v>120</v>
      </c>
      <c r="I128" s="181"/>
      <c r="J128" s="182">
        <f t="shared" si="10"/>
        <v>0</v>
      </c>
      <c r="K128" s="178" t="s">
        <v>44</v>
      </c>
      <c r="L128" s="42"/>
      <c r="M128" s="183" t="s">
        <v>44</v>
      </c>
      <c r="N128" s="184" t="s">
        <v>53</v>
      </c>
      <c r="O128" s="67"/>
      <c r="P128" s="185">
        <f t="shared" si="11"/>
        <v>0</v>
      </c>
      <c r="Q128" s="185">
        <v>0</v>
      </c>
      <c r="R128" s="185">
        <f t="shared" si="12"/>
        <v>0</v>
      </c>
      <c r="S128" s="185">
        <v>0</v>
      </c>
      <c r="T128" s="186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277</v>
      </c>
      <c r="AT128" s="187" t="s">
        <v>163</v>
      </c>
      <c r="AU128" s="187" t="s">
        <v>90</v>
      </c>
      <c r="AY128" s="19" t="s">
        <v>160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19" t="s">
        <v>90</v>
      </c>
      <c r="BK128" s="188">
        <f t="shared" si="19"/>
        <v>0</v>
      </c>
      <c r="BL128" s="19" t="s">
        <v>277</v>
      </c>
      <c r="BM128" s="187" t="s">
        <v>655</v>
      </c>
    </row>
    <row r="129" spans="1:65" s="2" customFormat="1" ht="16.5" customHeight="1">
      <c r="A129" s="37"/>
      <c r="B129" s="38"/>
      <c r="C129" s="176" t="s">
        <v>425</v>
      </c>
      <c r="D129" s="176" t="s">
        <v>163</v>
      </c>
      <c r="E129" s="177" t="s">
        <v>1551</v>
      </c>
      <c r="F129" s="178" t="s">
        <v>1552</v>
      </c>
      <c r="G129" s="179" t="s">
        <v>291</v>
      </c>
      <c r="H129" s="180">
        <v>120</v>
      </c>
      <c r="I129" s="181"/>
      <c r="J129" s="182">
        <f t="shared" si="10"/>
        <v>0</v>
      </c>
      <c r="K129" s="178" t="s">
        <v>44</v>
      </c>
      <c r="L129" s="42"/>
      <c r="M129" s="183" t="s">
        <v>44</v>
      </c>
      <c r="N129" s="184" t="s">
        <v>53</v>
      </c>
      <c r="O129" s="67"/>
      <c r="P129" s="185">
        <f t="shared" si="11"/>
        <v>0</v>
      </c>
      <c r="Q129" s="185">
        <v>0</v>
      </c>
      <c r="R129" s="185">
        <f t="shared" si="12"/>
        <v>0</v>
      </c>
      <c r="S129" s="185">
        <v>0</v>
      </c>
      <c r="T129" s="186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277</v>
      </c>
      <c r="AT129" s="187" t="s">
        <v>163</v>
      </c>
      <c r="AU129" s="187" t="s">
        <v>90</v>
      </c>
      <c r="AY129" s="19" t="s">
        <v>160</v>
      </c>
      <c r="BE129" s="188">
        <f t="shared" si="14"/>
        <v>0</v>
      </c>
      <c r="BF129" s="188">
        <f t="shared" si="15"/>
        <v>0</v>
      </c>
      <c r="BG129" s="188">
        <f t="shared" si="16"/>
        <v>0</v>
      </c>
      <c r="BH129" s="188">
        <f t="shared" si="17"/>
        <v>0</v>
      </c>
      <c r="BI129" s="188">
        <f t="shared" si="18"/>
        <v>0</v>
      </c>
      <c r="BJ129" s="19" t="s">
        <v>90</v>
      </c>
      <c r="BK129" s="188">
        <f t="shared" si="19"/>
        <v>0</v>
      </c>
      <c r="BL129" s="19" t="s">
        <v>277</v>
      </c>
      <c r="BM129" s="187" t="s">
        <v>666</v>
      </c>
    </row>
    <row r="130" spans="1:65" s="2" customFormat="1" ht="16.5" customHeight="1">
      <c r="A130" s="37"/>
      <c r="B130" s="38"/>
      <c r="C130" s="176" t="s">
        <v>430</v>
      </c>
      <c r="D130" s="176" t="s">
        <v>163</v>
      </c>
      <c r="E130" s="177" t="s">
        <v>1553</v>
      </c>
      <c r="F130" s="178" t="s">
        <v>1554</v>
      </c>
      <c r="G130" s="179" t="s">
        <v>291</v>
      </c>
      <c r="H130" s="180">
        <v>45</v>
      </c>
      <c r="I130" s="181"/>
      <c r="J130" s="182">
        <f t="shared" ref="J130:J161" si="20">ROUND(I130*H130,2)</f>
        <v>0</v>
      </c>
      <c r="K130" s="178" t="s">
        <v>44</v>
      </c>
      <c r="L130" s="42"/>
      <c r="M130" s="183" t="s">
        <v>44</v>
      </c>
      <c r="N130" s="184" t="s">
        <v>53</v>
      </c>
      <c r="O130" s="67"/>
      <c r="P130" s="185">
        <f t="shared" ref="P130:P161" si="21">O130*H130</f>
        <v>0</v>
      </c>
      <c r="Q130" s="185">
        <v>0</v>
      </c>
      <c r="R130" s="185">
        <f t="shared" ref="R130:R161" si="22">Q130*H130</f>
        <v>0</v>
      </c>
      <c r="S130" s="185">
        <v>0</v>
      </c>
      <c r="T130" s="186">
        <f t="shared" ref="T130:T161" si="23"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277</v>
      </c>
      <c r="AT130" s="187" t="s">
        <v>163</v>
      </c>
      <c r="AU130" s="187" t="s">
        <v>90</v>
      </c>
      <c r="AY130" s="19" t="s">
        <v>160</v>
      </c>
      <c r="BE130" s="188">
        <f t="shared" ref="BE130:BE161" si="24">IF(N130="základní",J130,0)</f>
        <v>0</v>
      </c>
      <c r="BF130" s="188">
        <f t="shared" ref="BF130:BF161" si="25">IF(N130="snížená",J130,0)</f>
        <v>0</v>
      </c>
      <c r="BG130" s="188">
        <f t="shared" ref="BG130:BG161" si="26">IF(N130="zákl. přenesená",J130,0)</f>
        <v>0</v>
      </c>
      <c r="BH130" s="188">
        <f t="shared" ref="BH130:BH161" si="27">IF(N130="sníž. přenesená",J130,0)</f>
        <v>0</v>
      </c>
      <c r="BI130" s="188">
        <f t="shared" ref="BI130:BI161" si="28">IF(N130="nulová",J130,0)</f>
        <v>0</v>
      </c>
      <c r="BJ130" s="19" t="s">
        <v>90</v>
      </c>
      <c r="BK130" s="188">
        <f t="shared" ref="BK130:BK161" si="29">ROUND(I130*H130,2)</f>
        <v>0</v>
      </c>
      <c r="BL130" s="19" t="s">
        <v>277</v>
      </c>
      <c r="BM130" s="187" t="s">
        <v>676</v>
      </c>
    </row>
    <row r="131" spans="1:65" s="2" customFormat="1" ht="16.5" customHeight="1">
      <c r="A131" s="37"/>
      <c r="B131" s="38"/>
      <c r="C131" s="176" t="s">
        <v>435</v>
      </c>
      <c r="D131" s="176" t="s">
        <v>163</v>
      </c>
      <c r="E131" s="177" t="s">
        <v>1555</v>
      </c>
      <c r="F131" s="178" t="s">
        <v>1556</v>
      </c>
      <c r="G131" s="179" t="s">
        <v>291</v>
      </c>
      <c r="H131" s="180">
        <v>45</v>
      </c>
      <c r="I131" s="181"/>
      <c r="J131" s="182">
        <f t="shared" si="20"/>
        <v>0</v>
      </c>
      <c r="K131" s="178" t="s">
        <v>44</v>
      </c>
      <c r="L131" s="42"/>
      <c r="M131" s="183" t="s">
        <v>44</v>
      </c>
      <c r="N131" s="184" t="s">
        <v>53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277</v>
      </c>
      <c r="AT131" s="187" t="s">
        <v>163</v>
      </c>
      <c r="AU131" s="187" t="s">
        <v>90</v>
      </c>
      <c r="AY131" s="19" t="s">
        <v>160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19" t="s">
        <v>90</v>
      </c>
      <c r="BK131" s="188">
        <f t="shared" si="29"/>
        <v>0</v>
      </c>
      <c r="BL131" s="19" t="s">
        <v>277</v>
      </c>
      <c r="BM131" s="187" t="s">
        <v>686</v>
      </c>
    </row>
    <row r="132" spans="1:65" s="2" customFormat="1" ht="24.2" customHeight="1">
      <c r="A132" s="37"/>
      <c r="B132" s="38"/>
      <c r="C132" s="176" t="s">
        <v>442</v>
      </c>
      <c r="D132" s="176" t="s">
        <v>163</v>
      </c>
      <c r="E132" s="177" t="s">
        <v>1557</v>
      </c>
      <c r="F132" s="178" t="s">
        <v>1558</v>
      </c>
      <c r="G132" s="179" t="s">
        <v>291</v>
      </c>
      <c r="H132" s="180">
        <v>75</v>
      </c>
      <c r="I132" s="181"/>
      <c r="J132" s="182">
        <f t="shared" si="20"/>
        <v>0</v>
      </c>
      <c r="K132" s="178" t="s">
        <v>44</v>
      </c>
      <c r="L132" s="42"/>
      <c r="M132" s="183" t="s">
        <v>44</v>
      </c>
      <c r="N132" s="184" t="s">
        <v>53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277</v>
      </c>
      <c r="AT132" s="187" t="s">
        <v>163</v>
      </c>
      <c r="AU132" s="187" t="s">
        <v>90</v>
      </c>
      <c r="AY132" s="19" t="s">
        <v>160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19" t="s">
        <v>90</v>
      </c>
      <c r="BK132" s="188">
        <f t="shared" si="29"/>
        <v>0</v>
      </c>
      <c r="BL132" s="19" t="s">
        <v>277</v>
      </c>
      <c r="BM132" s="187" t="s">
        <v>700</v>
      </c>
    </row>
    <row r="133" spans="1:65" s="2" customFormat="1" ht="24.2" customHeight="1">
      <c r="A133" s="37"/>
      <c r="B133" s="38"/>
      <c r="C133" s="176" t="s">
        <v>449</v>
      </c>
      <c r="D133" s="176" t="s">
        <v>163</v>
      </c>
      <c r="E133" s="177" t="s">
        <v>1559</v>
      </c>
      <c r="F133" s="178" t="s">
        <v>1560</v>
      </c>
      <c r="G133" s="179" t="s">
        <v>291</v>
      </c>
      <c r="H133" s="180">
        <v>150</v>
      </c>
      <c r="I133" s="181"/>
      <c r="J133" s="182">
        <f t="shared" si="20"/>
        <v>0</v>
      </c>
      <c r="K133" s="178" t="s">
        <v>44</v>
      </c>
      <c r="L133" s="42"/>
      <c r="M133" s="183" t="s">
        <v>44</v>
      </c>
      <c r="N133" s="184" t="s">
        <v>53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277</v>
      </c>
      <c r="AT133" s="187" t="s">
        <v>163</v>
      </c>
      <c r="AU133" s="187" t="s">
        <v>90</v>
      </c>
      <c r="AY133" s="19" t="s">
        <v>160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19" t="s">
        <v>90</v>
      </c>
      <c r="BK133" s="188">
        <f t="shared" si="29"/>
        <v>0</v>
      </c>
      <c r="BL133" s="19" t="s">
        <v>277</v>
      </c>
      <c r="BM133" s="187" t="s">
        <v>711</v>
      </c>
    </row>
    <row r="134" spans="1:65" s="2" customFormat="1" ht="16.5" customHeight="1">
      <c r="A134" s="37"/>
      <c r="B134" s="38"/>
      <c r="C134" s="176" t="s">
        <v>456</v>
      </c>
      <c r="D134" s="176" t="s">
        <v>163</v>
      </c>
      <c r="E134" s="177" t="s">
        <v>1561</v>
      </c>
      <c r="F134" s="178" t="s">
        <v>1562</v>
      </c>
      <c r="G134" s="179" t="s">
        <v>801</v>
      </c>
      <c r="H134" s="180">
        <v>225</v>
      </c>
      <c r="I134" s="181"/>
      <c r="J134" s="182">
        <f t="shared" si="20"/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277</v>
      </c>
      <c r="AT134" s="187" t="s">
        <v>163</v>
      </c>
      <c r="AU134" s="187" t="s">
        <v>90</v>
      </c>
      <c r="AY134" s="19" t="s">
        <v>160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19" t="s">
        <v>90</v>
      </c>
      <c r="BK134" s="188">
        <f t="shared" si="29"/>
        <v>0</v>
      </c>
      <c r="BL134" s="19" t="s">
        <v>277</v>
      </c>
      <c r="BM134" s="187" t="s">
        <v>721</v>
      </c>
    </row>
    <row r="135" spans="1:65" s="2" customFormat="1" ht="24.2" customHeight="1">
      <c r="A135" s="37"/>
      <c r="B135" s="38"/>
      <c r="C135" s="176" t="s">
        <v>466</v>
      </c>
      <c r="D135" s="176" t="s">
        <v>163</v>
      </c>
      <c r="E135" s="177" t="s">
        <v>1563</v>
      </c>
      <c r="F135" s="178" t="s">
        <v>1564</v>
      </c>
      <c r="G135" s="179" t="s">
        <v>291</v>
      </c>
      <c r="H135" s="180">
        <v>35</v>
      </c>
      <c r="I135" s="181"/>
      <c r="J135" s="182">
        <f t="shared" si="20"/>
        <v>0</v>
      </c>
      <c r="K135" s="178" t="s">
        <v>44</v>
      </c>
      <c r="L135" s="42"/>
      <c r="M135" s="183" t="s">
        <v>44</v>
      </c>
      <c r="N135" s="184" t="s">
        <v>53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277</v>
      </c>
      <c r="AT135" s="187" t="s">
        <v>163</v>
      </c>
      <c r="AU135" s="187" t="s">
        <v>90</v>
      </c>
      <c r="AY135" s="19" t="s">
        <v>160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19" t="s">
        <v>90</v>
      </c>
      <c r="BK135" s="188">
        <f t="shared" si="29"/>
        <v>0</v>
      </c>
      <c r="BL135" s="19" t="s">
        <v>277</v>
      </c>
      <c r="BM135" s="187" t="s">
        <v>733</v>
      </c>
    </row>
    <row r="136" spans="1:65" s="2" customFormat="1" ht="16.5" customHeight="1">
      <c r="A136" s="37"/>
      <c r="B136" s="38"/>
      <c r="C136" s="176" t="s">
        <v>471</v>
      </c>
      <c r="D136" s="176" t="s">
        <v>163</v>
      </c>
      <c r="E136" s="177" t="s">
        <v>1565</v>
      </c>
      <c r="F136" s="178" t="s">
        <v>1566</v>
      </c>
      <c r="G136" s="179" t="s">
        <v>801</v>
      </c>
      <c r="H136" s="180">
        <v>35</v>
      </c>
      <c r="I136" s="181"/>
      <c r="J136" s="182">
        <f t="shared" si="20"/>
        <v>0</v>
      </c>
      <c r="K136" s="178" t="s">
        <v>44</v>
      </c>
      <c r="L136" s="42"/>
      <c r="M136" s="183" t="s">
        <v>44</v>
      </c>
      <c r="N136" s="184" t="s">
        <v>53</v>
      </c>
      <c r="O136" s="67"/>
      <c r="P136" s="185">
        <f t="shared" si="21"/>
        <v>0</v>
      </c>
      <c r="Q136" s="185">
        <v>0</v>
      </c>
      <c r="R136" s="185">
        <f t="shared" si="22"/>
        <v>0</v>
      </c>
      <c r="S136" s="185">
        <v>0</v>
      </c>
      <c r="T136" s="186">
        <f t="shared" si="2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277</v>
      </c>
      <c r="AT136" s="187" t="s">
        <v>163</v>
      </c>
      <c r="AU136" s="187" t="s">
        <v>90</v>
      </c>
      <c r="AY136" s="19" t="s">
        <v>160</v>
      </c>
      <c r="BE136" s="188">
        <f t="shared" si="24"/>
        <v>0</v>
      </c>
      <c r="BF136" s="188">
        <f t="shared" si="25"/>
        <v>0</v>
      </c>
      <c r="BG136" s="188">
        <f t="shared" si="26"/>
        <v>0</v>
      </c>
      <c r="BH136" s="188">
        <f t="shared" si="27"/>
        <v>0</v>
      </c>
      <c r="BI136" s="188">
        <f t="shared" si="28"/>
        <v>0</v>
      </c>
      <c r="BJ136" s="19" t="s">
        <v>90</v>
      </c>
      <c r="BK136" s="188">
        <f t="shared" si="29"/>
        <v>0</v>
      </c>
      <c r="BL136" s="19" t="s">
        <v>277</v>
      </c>
      <c r="BM136" s="187" t="s">
        <v>745</v>
      </c>
    </row>
    <row r="137" spans="1:65" s="2" customFormat="1" ht="24.2" customHeight="1">
      <c r="A137" s="37"/>
      <c r="B137" s="38"/>
      <c r="C137" s="176" t="s">
        <v>477</v>
      </c>
      <c r="D137" s="176" t="s">
        <v>163</v>
      </c>
      <c r="E137" s="177" t="s">
        <v>1567</v>
      </c>
      <c r="F137" s="178" t="s">
        <v>1568</v>
      </c>
      <c r="G137" s="179" t="s">
        <v>291</v>
      </c>
      <c r="H137" s="180">
        <v>25</v>
      </c>
      <c r="I137" s="181"/>
      <c r="J137" s="182">
        <f t="shared" si="20"/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 t="shared" si="21"/>
        <v>0</v>
      </c>
      <c r="Q137" s="185">
        <v>0</v>
      </c>
      <c r="R137" s="185">
        <f t="shared" si="22"/>
        <v>0</v>
      </c>
      <c r="S137" s="185">
        <v>0</v>
      </c>
      <c r="T137" s="186">
        <f t="shared" si="2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277</v>
      </c>
      <c r="AT137" s="187" t="s">
        <v>163</v>
      </c>
      <c r="AU137" s="187" t="s">
        <v>90</v>
      </c>
      <c r="AY137" s="19" t="s">
        <v>160</v>
      </c>
      <c r="BE137" s="188">
        <f t="shared" si="24"/>
        <v>0</v>
      </c>
      <c r="BF137" s="188">
        <f t="shared" si="25"/>
        <v>0</v>
      </c>
      <c r="BG137" s="188">
        <f t="shared" si="26"/>
        <v>0</v>
      </c>
      <c r="BH137" s="188">
        <f t="shared" si="27"/>
        <v>0</v>
      </c>
      <c r="BI137" s="188">
        <f t="shared" si="28"/>
        <v>0</v>
      </c>
      <c r="BJ137" s="19" t="s">
        <v>90</v>
      </c>
      <c r="BK137" s="188">
        <f t="shared" si="29"/>
        <v>0</v>
      </c>
      <c r="BL137" s="19" t="s">
        <v>277</v>
      </c>
      <c r="BM137" s="187" t="s">
        <v>755</v>
      </c>
    </row>
    <row r="138" spans="1:65" s="2" customFormat="1" ht="16.5" customHeight="1">
      <c r="A138" s="37"/>
      <c r="B138" s="38"/>
      <c r="C138" s="176" t="s">
        <v>482</v>
      </c>
      <c r="D138" s="176" t="s">
        <v>163</v>
      </c>
      <c r="E138" s="177" t="s">
        <v>1569</v>
      </c>
      <c r="F138" s="178" t="s">
        <v>1570</v>
      </c>
      <c r="G138" s="179" t="s">
        <v>801</v>
      </c>
      <c r="H138" s="180">
        <v>25</v>
      </c>
      <c r="I138" s="181"/>
      <c r="J138" s="182">
        <f t="shared" si="20"/>
        <v>0</v>
      </c>
      <c r="K138" s="178" t="s">
        <v>44</v>
      </c>
      <c r="L138" s="42"/>
      <c r="M138" s="183" t="s">
        <v>44</v>
      </c>
      <c r="N138" s="184" t="s">
        <v>53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277</v>
      </c>
      <c r="AT138" s="187" t="s">
        <v>163</v>
      </c>
      <c r="AU138" s="187" t="s">
        <v>90</v>
      </c>
      <c r="AY138" s="19" t="s">
        <v>160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19" t="s">
        <v>90</v>
      </c>
      <c r="BK138" s="188">
        <f t="shared" si="29"/>
        <v>0</v>
      </c>
      <c r="BL138" s="19" t="s">
        <v>277</v>
      </c>
      <c r="BM138" s="187" t="s">
        <v>765</v>
      </c>
    </row>
    <row r="139" spans="1:65" s="2" customFormat="1" ht="24.2" customHeight="1">
      <c r="A139" s="37"/>
      <c r="B139" s="38"/>
      <c r="C139" s="176" t="s">
        <v>487</v>
      </c>
      <c r="D139" s="176" t="s">
        <v>163</v>
      </c>
      <c r="E139" s="177" t="s">
        <v>1571</v>
      </c>
      <c r="F139" s="178" t="s">
        <v>1572</v>
      </c>
      <c r="G139" s="179" t="s">
        <v>166</v>
      </c>
      <c r="H139" s="180">
        <v>0.2</v>
      </c>
      <c r="I139" s="181"/>
      <c r="J139" s="182">
        <f t="shared" si="20"/>
        <v>0</v>
      </c>
      <c r="K139" s="178" t="s">
        <v>44</v>
      </c>
      <c r="L139" s="42"/>
      <c r="M139" s="183" t="s">
        <v>44</v>
      </c>
      <c r="N139" s="184" t="s">
        <v>53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277</v>
      </c>
      <c r="AT139" s="187" t="s">
        <v>163</v>
      </c>
      <c r="AU139" s="187" t="s">
        <v>90</v>
      </c>
      <c r="AY139" s="19" t="s">
        <v>160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19" t="s">
        <v>90</v>
      </c>
      <c r="BK139" s="188">
        <f t="shared" si="29"/>
        <v>0</v>
      </c>
      <c r="BL139" s="19" t="s">
        <v>277</v>
      </c>
      <c r="BM139" s="187" t="s">
        <v>773</v>
      </c>
    </row>
    <row r="140" spans="1:65" s="2" customFormat="1" ht="24.2" customHeight="1">
      <c r="A140" s="37"/>
      <c r="B140" s="38"/>
      <c r="C140" s="176" t="s">
        <v>492</v>
      </c>
      <c r="D140" s="176" t="s">
        <v>163</v>
      </c>
      <c r="E140" s="177" t="s">
        <v>1573</v>
      </c>
      <c r="F140" s="178" t="s">
        <v>1574</v>
      </c>
      <c r="G140" s="179" t="s">
        <v>166</v>
      </c>
      <c r="H140" s="180">
        <v>0.2</v>
      </c>
      <c r="I140" s="181"/>
      <c r="J140" s="182">
        <f t="shared" si="20"/>
        <v>0</v>
      </c>
      <c r="K140" s="178" t="s">
        <v>44</v>
      </c>
      <c r="L140" s="42"/>
      <c r="M140" s="183" t="s">
        <v>44</v>
      </c>
      <c r="N140" s="184" t="s">
        <v>53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277</v>
      </c>
      <c r="AT140" s="187" t="s">
        <v>163</v>
      </c>
      <c r="AU140" s="187" t="s">
        <v>90</v>
      </c>
      <c r="AY140" s="19" t="s">
        <v>160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19" t="s">
        <v>90</v>
      </c>
      <c r="BK140" s="188">
        <f t="shared" si="29"/>
        <v>0</v>
      </c>
      <c r="BL140" s="19" t="s">
        <v>277</v>
      </c>
      <c r="BM140" s="187" t="s">
        <v>781</v>
      </c>
    </row>
    <row r="141" spans="1:65" s="2" customFormat="1" ht="37.9" customHeight="1">
      <c r="A141" s="37"/>
      <c r="B141" s="38"/>
      <c r="C141" s="176" t="s">
        <v>498</v>
      </c>
      <c r="D141" s="176" t="s">
        <v>163</v>
      </c>
      <c r="E141" s="177" t="s">
        <v>1575</v>
      </c>
      <c r="F141" s="178" t="s">
        <v>1576</v>
      </c>
      <c r="G141" s="179" t="s">
        <v>801</v>
      </c>
      <c r="H141" s="180">
        <v>95</v>
      </c>
      <c r="I141" s="181"/>
      <c r="J141" s="182">
        <f t="shared" si="20"/>
        <v>0</v>
      </c>
      <c r="K141" s="178" t="s">
        <v>44</v>
      </c>
      <c r="L141" s="42"/>
      <c r="M141" s="183" t="s">
        <v>44</v>
      </c>
      <c r="N141" s="184" t="s">
        <v>53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277</v>
      </c>
      <c r="AT141" s="187" t="s">
        <v>163</v>
      </c>
      <c r="AU141" s="187" t="s">
        <v>90</v>
      </c>
      <c r="AY141" s="19" t="s">
        <v>160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19" t="s">
        <v>90</v>
      </c>
      <c r="BK141" s="188">
        <f t="shared" si="29"/>
        <v>0</v>
      </c>
      <c r="BL141" s="19" t="s">
        <v>277</v>
      </c>
      <c r="BM141" s="187" t="s">
        <v>792</v>
      </c>
    </row>
    <row r="142" spans="1:65" s="2" customFormat="1" ht="16.5" customHeight="1">
      <c r="A142" s="37"/>
      <c r="B142" s="38"/>
      <c r="C142" s="176" t="s">
        <v>504</v>
      </c>
      <c r="D142" s="176" t="s">
        <v>163</v>
      </c>
      <c r="E142" s="177" t="s">
        <v>1577</v>
      </c>
      <c r="F142" s="178" t="s">
        <v>1578</v>
      </c>
      <c r="G142" s="179" t="s">
        <v>801</v>
      </c>
      <c r="H142" s="180">
        <v>95</v>
      </c>
      <c r="I142" s="181"/>
      <c r="J142" s="182">
        <f t="shared" si="20"/>
        <v>0</v>
      </c>
      <c r="K142" s="178" t="s">
        <v>44</v>
      </c>
      <c r="L142" s="42"/>
      <c r="M142" s="183" t="s">
        <v>44</v>
      </c>
      <c r="N142" s="184" t="s">
        <v>53</v>
      </c>
      <c r="O142" s="67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277</v>
      </c>
      <c r="AT142" s="187" t="s">
        <v>163</v>
      </c>
      <c r="AU142" s="187" t="s">
        <v>90</v>
      </c>
      <c r="AY142" s="19" t="s">
        <v>160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19" t="s">
        <v>90</v>
      </c>
      <c r="BK142" s="188">
        <f t="shared" si="29"/>
        <v>0</v>
      </c>
      <c r="BL142" s="19" t="s">
        <v>277</v>
      </c>
      <c r="BM142" s="187" t="s">
        <v>803</v>
      </c>
    </row>
    <row r="143" spans="1:65" s="2" customFormat="1" ht="16.5" customHeight="1">
      <c r="A143" s="37"/>
      <c r="B143" s="38"/>
      <c r="C143" s="176" t="s">
        <v>513</v>
      </c>
      <c r="D143" s="176" t="s">
        <v>163</v>
      </c>
      <c r="E143" s="177" t="s">
        <v>1579</v>
      </c>
      <c r="F143" s="178" t="s">
        <v>1580</v>
      </c>
      <c r="G143" s="179" t="s">
        <v>291</v>
      </c>
      <c r="H143" s="180">
        <v>75</v>
      </c>
      <c r="I143" s="181"/>
      <c r="J143" s="182">
        <f t="shared" si="20"/>
        <v>0</v>
      </c>
      <c r="K143" s="178" t="s">
        <v>44</v>
      </c>
      <c r="L143" s="42"/>
      <c r="M143" s="183" t="s">
        <v>44</v>
      </c>
      <c r="N143" s="184" t="s">
        <v>53</v>
      </c>
      <c r="O143" s="67"/>
      <c r="P143" s="185">
        <f t="shared" si="21"/>
        <v>0</v>
      </c>
      <c r="Q143" s="185">
        <v>0</v>
      </c>
      <c r="R143" s="185">
        <f t="shared" si="22"/>
        <v>0</v>
      </c>
      <c r="S143" s="185">
        <v>0</v>
      </c>
      <c r="T143" s="186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277</v>
      </c>
      <c r="AT143" s="187" t="s">
        <v>163</v>
      </c>
      <c r="AU143" s="187" t="s">
        <v>90</v>
      </c>
      <c r="AY143" s="19" t="s">
        <v>160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19" t="s">
        <v>90</v>
      </c>
      <c r="BK143" s="188">
        <f t="shared" si="29"/>
        <v>0</v>
      </c>
      <c r="BL143" s="19" t="s">
        <v>277</v>
      </c>
      <c r="BM143" s="187" t="s">
        <v>811</v>
      </c>
    </row>
    <row r="144" spans="1:65" s="2" customFormat="1" ht="16.5" customHeight="1">
      <c r="A144" s="37"/>
      <c r="B144" s="38"/>
      <c r="C144" s="176" t="s">
        <v>519</v>
      </c>
      <c r="D144" s="176" t="s">
        <v>163</v>
      </c>
      <c r="E144" s="177" t="s">
        <v>1581</v>
      </c>
      <c r="F144" s="178" t="s">
        <v>1582</v>
      </c>
      <c r="G144" s="179" t="s">
        <v>291</v>
      </c>
      <c r="H144" s="180">
        <v>75</v>
      </c>
      <c r="I144" s="181"/>
      <c r="J144" s="182">
        <f t="shared" si="20"/>
        <v>0</v>
      </c>
      <c r="K144" s="178" t="s">
        <v>44</v>
      </c>
      <c r="L144" s="42"/>
      <c r="M144" s="183" t="s">
        <v>44</v>
      </c>
      <c r="N144" s="184" t="s">
        <v>53</v>
      </c>
      <c r="O144" s="67"/>
      <c r="P144" s="185">
        <f t="shared" si="21"/>
        <v>0</v>
      </c>
      <c r="Q144" s="185">
        <v>0</v>
      </c>
      <c r="R144" s="185">
        <f t="shared" si="22"/>
        <v>0</v>
      </c>
      <c r="S144" s="185">
        <v>0</v>
      </c>
      <c r="T144" s="186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277</v>
      </c>
      <c r="AT144" s="187" t="s">
        <v>163</v>
      </c>
      <c r="AU144" s="187" t="s">
        <v>90</v>
      </c>
      <c r="AY144" s="19" t="s">
        <v>160</v>
      </c>
      <c r="BE144" s="188">
        <f t="shared" si="24"/>
        <v>0</v>
      </c>
      <c r="BF144" s="188">
        <f t="shared" si="25"/>
        <v>0</v>
      </c>
      <c r="BG144" s="188">
        <f t="shared" si="26"/>
        <v>0</v>
      </c>
      <c r="BH144" s="188">
        <f t="shared" si="27"/>
        <v>0</v>
      </c>
      <c r="BI144" s="188">
        <f t="shared" si="28"/>
        <v>0</v>
      </c>
      <c r="BJ144" s="19" t="s">
        <v>90</v>
      </c>
      <c r="BK144" s="188">
        <f t="shared" si="29"/>
        <v>0</v>
      </c>
      <c r="BL144" s="19" t="s">
        <v>277</v>
      </c>
      <c r="BM144" s="187" t="s">
        <v>824</v>
      </c>
    </row>
    <row r="145" spans="1:65" s="2" customFormat="1" ht="55.5" customHeight="1">
      <c r="A145" s="37"/>
      <c r="B145" s="38"/>
      <c r="C145" s="176" t="s">
        <v>524</v>
      </c>
      <c r="D145" s="176" t="s">
        <v>163</v>
      </c>
      <c r="E145" s="177" t="s">
        <v>1583</v>
      </c>
      <c r="F145" s="178" t="s">
        <v>1584</v>
      </c>
      <c r="G145" s="179" t="s">
        <v>291</v>
      </c>
      <c r="H145" s="180">
        <v>24</v>
      </c>
      <c r="I145" s="181"/>
      <c r="J145" s="182">
        <f t="shared" si="20"/>
        <v>0</v>
      </c>
      <c r="K145" s="178" t="s">
        <v>44</v>
      </c>
      <c r="L145" s="42"/>
      <c r="M145" s="183" t="s">
        <v>44</v>
      </c>
      <c r="N145" s="184" t="s">
        <v>53</v>
      </c>
      <c r="O145" s="67"/>
      <c r="P145" s="185">
        <f t="shared" si="21"/>
        <v>0</v>
      </c>
      <c r="Q145" s="185">
        <v>0</v>
      </c>
      <c r="R145" s="185">
        <f t="shared" si="22"/>
        <v>0</v>
      </c>
      <c r="S145" s="185">
        <v>0</v>
      </c>
      <c r="T145" s="186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277</v>
      </c>
      <c r="AT145" s="187" t="s">
        <v>163</v>
      </c>
      <c r="AU145" s="187" t="s">
        <v>90</v>
      </c>
      <c r="AY145" s="19" t="s">
        <v>160</v>
      </c>
      <c r="BE145" s="188">
        <f t="shared" si="24"/>
        <v>0</v>
      </c>
      <c r="BF145" s="188">
        <f t="shared" si="25"/>
        <v>0</v>
      </c>
      <c r="BG145" s="188">
        <f t="shared" si="26"/>
        <v>0</v>
      </c>
      <c r="BH145" s="188">
        <f t="shared" si="27"/>
        <v>0</v>
      </c>
      <c r="BI145" s="188">
        <f t="shared" si="28"/>
        <v>0</v>
      </c>
      <c r="BJ145" s="19" t="s">
        <v>90</v>
      </c>
      <c r="BK145" s="188">
        <f t="shared" si="29"/>
        <v>0</v>
      </c>
      <c r="BL145" s="19" t="s">
        <v>277</v>
      </c>
      <c r="BM145" s="187" t="s">
        <v>837</v>
      </c>
    </row>
    <row r="146" spans="1:65" s="2" customFormat="1" ht="24.2" customHeight="1">
      <c r="A146" s="37"/>
      <c r="B146" s="38"/>
      <c r="C146" s="176" t="s">
        <v>529</v>
      </c>
      <c r="D146" s="176" t="s">
        <v>163</v>
      </c>
      <c r="E146" s="177" t="s">
        <v>1585</v>
      </c>
      <c r="F146" s="178" t="s">
        <v>1586</v>
      </c>
      <c r="G146" s="179" t="s">
        <v>801</v>
      </c>
      <c r="H146" s="180">
        <v>24</v>
      </c>
      <c r="I146" s="181"/>
      <c r="J146" s="182">
        <f t="shared" si="20"/>
        <v>0</v>
      </c>
      <c r="K146" s="178" t="s">
        <v>44</v>
      </c>
      <c r="L146" s="42"/>
      <c r="M146" s="183" t="s">
        <v>44</v>
      </c>
      <c r="N146" s="184" t="s">
        <v>53</v>
      </c>
      <c r="O146" s="67"/>
      <c r="P146" s="185">
        <f t="shared" si="21"/>
        <v>0</v>
      </c>
      <c r="Q146" s="185">
        <v>0</v>
      </c>
      <c r="R146" s="185">
        <f t="shared" si="22"/>
        <v>0</v>
      </c>
      <c r="S146" s="185">
        <v>0</v>
      </c>
      <c r="T146" s="186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277</v>
      </c>
      <c r="AT146" s="187" t="s">
        <v>163</v>
      </c>
      <c r="AU146" s="187" t="s">
        <v>90</v>
      </c>
      <c r="AY146" s="19" t="s">
        <v>160</v>
      </c>
      <c r="BE146" s="188">
        <f t="shared" si="24"/>
        <v>0</v>
      </c>
      <c r="BF146" s="188">
        <f t="shared" si="25"/>
        <v>0</v>
      </c>
      <c r="BG146" s="188">
        <f t="shared" si="26"/>
        <v>0</v>
      </c>
      <c r="BH146" s="188">
        <f t="shared" si="27"/>
        <v>0</v>
      </c>
      <c r="BI146" s="188">
        <f t="shared" si="28"/>
        <v>0</v>
      </c>
      <c r="BJ146" s="19" t="s">
        <v>90</v>
      </c>
      <c r="BK146" s="188">
        <f t="shared" si="29"/>
        <v>0</v>
      </c>
      <c r="BL146" s="19" t="s">
        <v>277</v>
      </c>
      <c r="BM146" s="187" t="s">
        <v>847</v>
      </c>
    </row>
    <row r="147" spans="1:65" s="2" customFormat="1" ht="16.5" customHeight="1">
      <c r="A147" s="37"/>
      <c r="B147" s="38"/>
      <c r="C147" s="176" t="s">
        <v>535</v>
      </c>
      <c r="D147" s="176" t="s">
        <v>163</v>
      </c>
      <c r="E147" s="177" t="s">
        <v>1587</v>
      </c>
      <c r="F147" s="178" t="s">
        <v>1588</v>
      </c>
      <c r="G147" s="179" t="s">
        <v>801</v>
      </c>
      <c r="H147" s="180">
        <v>2</v>
      </c>
      <c r="I147" s="181"/>
      <c r="J147" s="182">
        <f t="shared" si="20"/>
        <v>0</v>
      </c>
      <c r="K147" s="178" t="s">
        <v>44</v>
      </c>
      <c r="L147" s="42"/>
      <c r="M147" s="183" t="s">
        <v>44</v>
      </c>
      <c r="N147" s="184" t="s">
        <v>53</v>
      </c>
      <c r="O147" s="67"/>
      <c r="P147" s="185">
        <f t="shared" si="21"/>
        <v>0</v>
      </c>
      <c r="Q147" s="185">
        <v>0</v>
      </c>
      <c r="R147" s="185">
        <f t="shared" si="22"/>
        <v>0</v>
      </c>
      <c r="S147" s="185">
        <v>0</v>
      </c>
      <c r="T147" s="186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277</v>
      </c>
      <c r="AT147" s="187" t="s">
        <v>163</v>
      </c>
      <c r="AU147" s="187" t="s">
        <v>90</v>
      </c>
      <c r="AY147" s="19" t="s">
        <v>160</v>
      </c>
      <c r="BE147" s="188">
        <f t="shared" si="24"/>
        <v>0</v>
      </c>
      <c r="BF147" s="188">
        <f t="shared" si="25"/>
        <v>0</v>
      </c>
      <c r="BG147" s="188">
        <f t="shared" si="26"/>
        <v>0</v>
      </c>
      <c r="BH147" s="188">
        <f t="shared" si="27"/>
        <v>0</v>
      </c>
      <c r="BI147" s="188">
        <f t="shared" si="28"/>
        <v>0</v>
      </c>
      <c r="BJ147" s="19" t="s">
        <v>90</v>
      </c>
      <c r="BK147" s="188">
        <f t="shared" si="29"/>
        <v>0</v>
      </c>
      <c r="BL147" s="19" t="s">
        <v>277</v>
      </c>
      <c r="BM147" s="187" t="s">
        <v>859</v>
      </c>
    </row>
    <row r="148" spans="1:65" s="2" customFormat="1" ht="16.5" customHeight="1">
      <c r="A148" s="37"/>
      <c r="B148" s="38"/>
      <c r="C148" s="176" t="s">
        <v>539</v>
      </c>
      <c r="D148" s="176" t="s">
        <v>163</v>
      </c>
      <c r="E148" s="177" t="s">
        <v>1589</v>
      </c>
      <c r="F148" s="178" t="s">
        <v>1590</v>
      </c>
      <c r="G148" s="179" t="s">
        <v>801</v>
      </c>
      <c r="H148" s="180">
        <v>400</v>
      </c>
      <c r="I148" s="181"/>
      <c r="J148" s="182">
        <f t="shared" si="20"/>
        <v>0</v>
      </c>
      <c r="K148" s="178" t="s">
        <v>44</v>
      </c>
      <c r="L148" s="42"/>
      <c r="M148" s="183" t="s">
        <v>44</v>
      </c>
      <c r="N148" s="184" t="s">
        <v>53</v>
      </c>
      <c r="O148" s="67"/>
      <c r="P148" s="185">
        <f t="shared" si="21"/>
        <v>0</v>
      </c>
      <c r="Q148" s="185">
        <v>0</v>
      </c>
      <c r="R148" s="185">
        <f t="shared" si="22"/>
        <v>0</v>
      </c>
      <c r="S148" s="185">
        <v>0</v>
      </c>
      <c r="T148" s="186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277</v>
      </c>
      <c r="AT148" s="187" t="s">
        <v>163</v>
      </c>
      <c r="AU148" s="187" t="s">
        <v>90</v>
      </c>
      <c r="AY148" s="19" t="s">
        <v>160</v>
      </c>
      <c r="BE148" s="188">
        <f t="shared" si="24"/>
        <v>0</v>
      </c>
      <c r="BF148" s="188">
        <f t="shared" si="25"/>
        <v>0</v>
      </c>
      <c r="BG148" s="188">
        <f t="shared" si="26"/>
        <v>0</v>
      </c>
      <c r="BH148" s="188">
        <f t="shared" si="27"/>
        <v>0</v>
      </c>
      <c r="BI148" s="188">
        <f t="shared" si="28"/>
        <v>0</v>
      </c>
      <c r="BJ148" s="19" t="s">
        <v>90</v>
      </c>
      <c r="BK148" s="188">
        <f t="shared" si="29"/>
        <v>0</v>
      </c>
      <c r="BL148" s="19" t="s">
        <v>277</v>
      </c>
      <c r="BM148" s="187" t="s">
        <v>871</v>
      </c>
    </row>
    <row r="149" spans="1:65" s="2" customFormat="1" ht="16.5" customHeight="1">
      <c r="A149" s="37"/>
      <c r="B149" s="38"/>
      <c r="C149" s="176" t="s">
        <v>543</v>
      </c>
      <c r="D149" s="176" t="s">
        <v>163</v>
      </c>
      <c r="E149" s="177" t="s">
        <v>1591</v>
      </c>
      <c r="F149" s="178" t="s">
        <v>1592</v>
      </c>
      <c r="G149" s="179" t="s">
        <v>801</v>
      </c>
      <c r="H149" s="180">
        <v>15</v>
      </c>
      <c r="I149" s="181"/>
      <c r="J149" s="182">
        <f t="shared" si="20"/>
        <v>0</v>
      </c>
      <c r="K149" s="178" t="s">
        <v>44</v>
      </c>
      <c r="L149" s="42"/>
      <c r="M149" s="183" t="s">
        <v>44</v>
      </c>
      <c r="N149" s="184" t="s">
        <v>53</v>
      </c>
      <c r="O149" s="67"/>
      <c r="P149" s="185">
        <f t="shared" si="21"/>
        <v>0</v>
      </c>
      <c r="Q149" s="185">
        <v>0</v>
      </c>
      <c r="R149" s="185">
        <f t="shared" si="22"/>
        <v>0</v>
      </c>
      <c r="S149" s="185">
        <v>0</v>
      </c>
      <c r="T149" s="186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277</v>
      </c>
      <c r="AT149" s="187" t="s">
        <v>163</v>
      </c>
      <c r="AU149" s="187" t="s">
        <v>90</v>
      </c>
      <c r="AY149" s="19" t="s">
        <v>160</v>
      </c>
      <c r="BE149" s="188">
        <f t="shared" si="24"/>
        <v>0</v>
      </c>
      <c r="BF149" s="188">
        <f t="shared" si="25"/>
        <v>0</v>
      </c>
      <c r="BG149" s="188">
        <f t="shared" si="26"/>
        <v>0</v>
      </c>
      <c r="BH149" s="188">
        <f t="shared" si="27"/>
        <v>0</v>
      </c>
      <c r="BI149" s="188">
        <f t="shared" si="28"/>
        <v>0</v>
      </c>
      <c r="BJ149" s="19" t="s">
        <v>90</v>
      </c>
      <c r="BK149" s="188">
        <f t="shared" si="29"/>
        <v>0</v>
      </c>
      <c r="BL149" s="19" t="s">
        <v>277</v>
      </c>
      <c r="BM149" s="187" t="s">
        <v>879</v>
      </c>
    </row>
    <row r="150" spans="1:65" s="2" customFormat="1" ht="16.5" customHeight="1">
      <c r="A150" s="37"/>
      <c r="B150" s="38"/>
      <c r="C150" s="176" t="s">
        <v>549</v>
      </c>
      <c r="D150" s="176" t="s">
        <v>163</v>
      </c>
      <c r="E150" s="177" t="s">
        <v>1593</v>
      </c>
      <c r="F150" s="178" t="s">
        <v>1594</v>
      </c>
      <c r="G150" s="179" t="s">
        <v>801</v>
      </c>
      <c r="H150" s="180">
        <v>40</v>
      </c>
      <c r="I150" s="181"/>
      <c r="J150" s="182">
        <f t="shared" si="20"/>
        <v>0</v>
      </c>
      <c r="K150" s="178" t="s">
        <v>44</v>
      </c>
      <c r="L150" s="42"/>
      <c r="M150" s="183" t="s">
        <v>44</v>
      </c>
      <c r="N150" s="184" t="s">
        <v>53</v>
      </c>
      <c r="O150" s="67"/>
      <c r="P150" s="185">
        <f t="shared" si="21"/>
        <v>0</v>
      </c>
      <c r="Q150" s="185">
        <v>0</v>
      </c>
      <c r="R150" s="185">
        <f t="shared" si="22"/>
        <v>0</v>
      </c>
      <c r="S150" s="185">
        <v>0</v>
      </c>
      <c r="T150" s="186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277</v>
      </c>
      <c r="AT150" s="187" t="s">
        <v>163</v>
      </c>
      <c r="AU150" s="187" t="s">
        <v>90</v>
      </c>
      <c r="AY150" s="19" t="s">
        <v>160</v>
      </c>
      <c r="BE150" s="188">
        <f t="shared" si="24"/>
        <v>0</v>
      </c>
      <c r="BF150" s="188">
        <f t="shared" si="25"/>
        <v>0</v>
      </c>
      <c r="BG150" s="188">
        <f t="shared" si="26"/>
        <v>0</v>
      </c>
      <c r="BH150" s="188">
        <f t="shared" si="27"/>
        <v>0</v>
      </c>
      <c r="BI150" s="188">
        <f t="shared" si="28"/>
        <v>0</v>
      </c>
      <c r="BJ150" s="19" t="s">
        <v>90</v>
      </c>
      <c r="BK150" s="188">
        <f t="shared" si="29"/>
        <v>0</v>
      </c>
      <c r="BL150" s="19" t="s">
        <v>277</v>
      </c>
      <c r="BM150" s="187" t="s">
        <v>891</v>
      </c>
    </row>
    <row r="151" spans="1:65" s="2" customFormat="1" ht="16.5" customHeight="1">
      <c r="A151" s="37"/>
      <c r="B151" s="38"/>
      <c r="C151" s="176" t="s">
        <v>553</v>
      </c>
      <c r="D151" s="176" t="s">
        <v>163</v>
      </c>
      <c r="E151" s="177" t="s">
        <v>1595</v>
      </c>
      <c r="F151" s="178" t="s">
        <v>1596</v>
      </c>
      <c r="G151" s="179" t="s">
        <v>801</v>
      </c>
      <c r="H151" s="180">
        <v>55</v>
      </c>
      <c r="I151" s="181"/>
      <c r="J151" s="182">
        <f t="shared" si="20"/>
        <v>0</v>
      </c>
      <c r="K151" s="178" t="s">
        <v>44</v>
      </c>
      <c r="L151" s="42"/>
      <c r="M151" s="183" t="s">
        <v>44</v>
      </c>
      <c r="N151" s="184" t="s">
        <v>53</v>
      </c>
      <c r="O151" s="67"/>
      <c r="P151" s="185">
        <f t="shared" si="21"/>
        <v>0</v>
      </c>
      <c r="Q151" s="185">
        <v>0</v>
      </c>
      <c r="R151" s="185">
        <f t="shared" si="22"/>
        <v>0</v>
      </c>
      <c r="S151" s="185">
        <v>0</v>
      </c>
      <c r="T151" s="186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277</v>
      </c>
      <c r="AT151" s="187" t="s">
        <v>163</v>
      </c>
      <c r="AU151" s="187" t="s">
        <v>90</v>
      </c>
      <c r="AY151" s="19" t="s">
        <v>160</v>
      </c>
      <c r="BE151" s="188">
        <f t="shared" si="24"/>
        <v>0</v>
      </c>
      <c r="BF151" s="188">
        <f t="shared" si="25"/>
        <v>0</v>
      </c>
      <c r="BG151" s="188">
        <f t="shared" si="26"/>
        <v>0</v>
      </c>
      <c r="BH151" s="188">
        <f t="shared" si="27"/>
        <v>0</v>
      </c>
      <c r="BI151" s="188">
        <f t="shared" si="28"/>
        <v>0</v>
      </c>
      <c r="BJ151" s="19" t="s">
        <v>90</v>
      </c>
      <c r="BK151" s="188">
        <f t="shared" si="29"/>
        <v>0</v>
      </c>
      <c r="BL151" s="19" t="s">
        <v>277</v>
      </c>
      <c r="BM151" s="187" t="s">
        <v>904</v>
      </c>
    </row>
    <row r="152" spans="1:65" s="2" customFormat="1" ht="16.5" customHeight="1">
      <c r="A152" s="37"/>
      <c r="B152" s="38"/>
      <c r="C152" s="176" t="s">
        <v>557</v>
      </c>
      <c r="D152" s="176" t="s">
        <v>163</v>
      </c>
      <c r="E152" s="177" t="s">
        <v>1597</v>
      </c>
      <c r="F152" s="178" t="s">
        <v>1598</v>
      </c>
      <c r="G152" s="179" t="s">
        <v>801</v>
      </c>
      <c r="H152" s="180">
        <v>50</v>
      </c>
      <c r="I152" s="181"/>
      <c r="J152" s="182">
        <f t="shared" si="20"/>
        <v>0</v>
      </c>
      <c r="K152" s="178" t="s">
        <v>44</v>
      </c>
      <c r="L152" s="42"/>
      <c r="M152" s="183" t="s">
        <v>44</v>
      </c>
      <c r="N152" s="184" t="s">
        <v>53</v>
      </c>
      <c r="O152" s="67"/>
      <c r="P152" s="185">
        <f t="shared" si="21"/>
        <v>0</v>
      </c>
      <c r="Q152" s="185">
        <v>0</v>
      </c>
      <c r="R152" s="185">
        <f t="shared" si="22"/>
        <v>0</v>
      </c>
      <c r="S152" s="185">
        <v>0</v>
      </c>
      <c r="T152" s="186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277</v>
      </c>
      <c r="AT152" s="187" t="s">
        <v>163</v>
      </c>
      <c r="AU152" s="187" t="s">
        <v>90</v>
      </c>
      <c r="AY152" s="19" t="s">
        <v>160</v>
      </c>
      <c r="BE152" s="188">
        <f t="shared" si="24"/>
        <v>0</v>
      </c>
      <c r="BF152" s="188">
        <f t="shared" si="25"/>
        <v>0</v>
      </c>
      <c r="BG152" s="188">
        <f t="shared" si="26"/>
        <v>0</v>
      </c>
      <c r="BH152" s="188">
        <f t="shared" si="27"/>
        <v>0</v>
      </c>
      <c r="BI152" s="188">
        <f t="shared" si="28"/>
        <v>0</v>
      </c>
      <c r="BJ152" s="19" t="s">
        <v>90</v>
      </c>
      <c r="BK152" s="188">
        <f t="shared" si="29"/>
        <v>0</v>
      </c>
      <c r="BL152" s="19" t="s">
        <v>277</v>
      </c>
      <c r="BM152" s="187" t="s">
        <v>914</v>
      </c>
    </row>
    <row r="153" spans="1:65" s="2" customFormat="1" ht="16.5" customHeight="1">
      <c r="A153" s="37"/>
      <c r="B153" s="38"/>
      <c r="C153" s="176" t="s">
        <v>561</v>
      </c>
      <c r="D153" s="176" t="s">
        <v>163</v>
      </c>
      <c r="E153" s="177" t="s">
        <v>1599</v>
      </c>
      <c r="F153" s="178" t="s">
        <v>1600</v>
      </c>
      <c r="G153" s="179" t="s">
        <v>801</v>
      </c>
      <c r="H153" s="180">
        <v>50</v>
      </c>
      <c r="I153" s="181"/>
      <c r="J153" s="182">
        <f t="shared" si="20"/>
        <v>0</v>
      </c>
      <c r="K153" s="178" t="s">
        <v>44</v>
      </c>
      <c r="L153" s="42"/>
      <c r="M153" s="183" t="s">
        <v>44</v>
      </c>
      <c r="N153" s="184" t="s">
        <v>53</v>
      </c>
      <c r="O153" s="67"/>
      <c r="P153" s="185">
        <f t="shared" si="21"/>
        <v>0</v>
      </c>
      <c r="Q153" s="185">
        <v>0</v>
      </c>
      <c r="R153" s="185">
        <f t="shared" si="22"/>
        <v>0</v>
      </c>
      <c r="S153" s="185">
        <v>0</v>
      </c>
      <c r="T153" s="186">
        <f t="shared" si="23"/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277</v>
      </c>
      <c r="AT153" s="187" t="s">
        <v>163</v>
      </c>
      <c r="AU153" s="187" t="s">
        <v>90</v>
      </c>
      <c r="AY153" s="19" t="s">
        <v>160</v>
      </c>
      <c r="BE153" s="188">
        <f t="shared" si="24"/>
        <v>0</v>
      </c>
      <c r="BF153" s="188">
        <f t="shared" si="25"/>
        <v>0</v>
      </c>
      <c r="BG153" s="188">
        <f t="shared" si="26"/>
        <v>0</v>
      </c>
      <c r="BH153" s="188">
        <f t="shared" si="27"/>
        <v>0</v>
      </c>
      <c r="BI153" s="188">
        <f t="shared" si="28"/>
        <v>0</v>
      </c>
      <c r="BJ153" s="19" t="s">
        <v>90</v>
      </c>
      <c r="BK153" s="188">
        <f t="shared" si="29"/>
        <v>0</v>
      </c>
      <c r="BL153" s="19" t="s">
        <v>277</v>
      </c>
      <c r="BM153" s="187" t="s">
        <v>926</v>
      </c>
    </row>
    <row r="154" spans="1:65" s="2" customFormat="1" ht="24.2" customHeight="1">
      <c r="A154" s="37"/>
      <c r="B154" s="38"/>
      <c r="C154" s="176" t="s">
        <v>565</v>
      </c>
      <c r="D154" s="176" t="s">
        <v>163</v>
      </c>
      <c r="E154" s="177" t="s">
        <v>1601</v>
      </c>
      <c r="F154" s="178" t="s">
        <v>1602</v>
      </c>
      <c r="G154" s="179" t="s">
        <v>801</v>
      </c>
      <c r="H154" s="180">
        <v>4</v>
      </c>
      <c r="I154" s="181"/>
      <c r="J154" s="182">
        <f t="shared" si="20"/>
        <v>0</v>
      </c>
      <c r="K154" s="178" t="s">
        <v>44</v>
      </c>
      <c r="L154" s="42"/>
      <c r="M154" s="183" t="s">
        <v>44</v>
      </c>
      <c r="N154" s="184" t="s">
        <v>53</v>
      </c>
      <c r="O154" s="67"/>
      <c r="P154" s="185">
        <f t="shared" si="21"/>
        <v>0</v>
      </c>
      <c r="Q154" s="185">
        <v>0</v>
      </c>
      <c r="R154" s="185">
        <f t="shared" si="22"/>
        <v>0</v>
      </c>
      <c r="S154" s="185">
        <v>0</v>
      </c>
      <c r="T154" s="186">
        <f t="shared" si="23"/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277</v>
      </c>
      <c r="AT154" s="187" t="s">
        <v>163</v>
      </c>
      <c r="AU154" s="187" t="s">
        <v>90</v>
      </c>
      <c r="AY154" s="19" t="s">
        <v>160</v>
      </c>
      <c r="BE154" s="188">
        <f t="shared" si="24"/>
        <v>0</v>
      </c>
      <c r="BF154" s="188">
        <f t="shared" si="25"/>
        <v>0</v>
      </c>
      <c r="BG154" s="188">
        <f t="shared" si="26"/>
        <v>0</v>
      </c>
      <c r="BH154" s="188">
        <f t="shared" si="27"/>
        <v>0</v>
      </c>
      <c r="BI154" s="188">
        <f t="shared" si="28"/>
        <v>0</v>
      </c>
      <c r="BJ154" s="19" t="s">
        <v>90</v>
      </c>
      <c r="BK154" s="188">
        <f t="shared" si="29"/>
        <v>0</v>
      </c>
      <c r="BL154" s="19" t="s">
        <v>277</v>
      </c>
      <c r="BM154" s="187" t="s">
        <v>940</v>
      </c>
    </row>
    <row r="155" spans="1:65" s="2" customFormat="1" ht="24.2" customHeight="1">
      <c r="A155" s="37"/>
      <c r="B155" s="38"/>
      <c r="C155" s="176" t="s">
        <v>569</v>
      </c>
      <c r="D155" s="176" t="s">
        <v>163</v>
      </c>
      <c r="E155" s="177" t="s">
        <v>1603</v>
      </c>
      <c r="F155" s="178" t="s">
        <v>1604</v>
      </c>
      <c r="G155" s="179" t="s">
        <v>801</v>
      </c>
      <c r="H155" s="180">
        <v>2</v>
      </c>
      <c r="I155" s="181"/>
      <c r="J155" s="182">
        <f t="shared" si="20"/>
        <v>0</v>
      </c>
      <c r="K155" s="178" t="s">
        <v>44</v>
      </c>
      <c r="L155" s="42"/>
      <c r="M155" s="183" t="s">
        <v>44</v>
      </c>
      <c r="N155" s="184" t="s">
        <v>53</v>
      </c>
      <c r="O155" s="67"/>
      <c r="P155" s="185">
        <f t="shared" si="21"/>
        <v>0</v>
      </c>
      <c r="Q155" s="185">
        <v>0</v>
      </c>
      <c r="R155" s="185">
        <f t="shared" si="22"/>
        <v>0</v>
      </c>
      <c r="S155" s="185">
        <v>0</v>
      </c>
      <c r="T155" s="186">
        <f t="shared" si="23"/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277</v>
      </c>
      <c r="AT155" s="187" t="s">
        <v>163</v>
      </c>
      <c r="AU155" s="187" t="s">
        <v>90</v>
      </c>
      <c r="AY155" s="19" t="s">
        <v>160</v>
      </c>
      <c r="BE155" s="188">
        <f t="shared" si="24"/>
        <v>0</v>
      </c>
      <c r="BF155" s="188">
        <f t="shared" si="25"/>
        <v>0</v>
      </c>
      <c r="BG155" s="188">
        <f t="shared" si="26"/>
        <v>0</v>
      </c>
      <c r="BH155" s="188">
        <f t="shared" si="27"/>
        <v>0</v>
      </c>
      <c r="BI155" s="188">
        <f t="shared" si="28"/>
        <v>0</v>
      </c>
      <c r="BJ155" s="19" t="s">
        <v>90</v>
      </c>
      <c r="BK155" s="188">
        <f t="shared" si="29"/>
        <v>0</v>
      </c>
      <c r="BL155" s="19" t="s">
        <v>277</v>
      </c>
      <c r="BM155" s="187" t="s">
        <v>950</v>
      </c>
    </row>
    <row r="156" spans="1:65" s="2" customFormat="1" ht="24.2" customHeight="1">
      <c r="A156" s="37"/>
      <c r="B156" s="38"/>
      <c r="C156" s="176" t="s">
        <v>576</v>
      </c>
      <c r="D156" s="176" t="s">
        <v>163</v>
      </c>
      <c r="E156" s="177" t="s">
        <v>1605</v>
      </c>
      <c r="F156" s="178" t="s">
        <v>1606</v>
      </c>
      <c r="G156" s="179" t="s">
        <v>166</v>
      </c>
      <c r="H156" s="180">
        <v>10</v>
      </c>
      <c r="I156" s="181"/>
      <c r="J156" s="182">
        <f t="shared" si="20"/>
        <v>0</v>
      </c>
      <c r="K156" s="178" t="s">
        <v>44</v>
      </c>
      <c r="L156" s="42"/>
      <c r="M156" s="183" t="s">
        <v>44</v>
      </c>
      <c r="N156" s="184" t="s">
        <v>53</v>
      </c>
      <c r="O156" s="67"/>
      <c r="P156" s="185">
        <f t="shared" si="21"/>
        <v>0</v>
      </c>
      <c r="Q156" s="185">
        <v>0</v>
      </c>
      <c r="R156" s="185">
        <f t="shared" si="22"/>
        <v>0</v>
      </c>
      <c r="S156" s="185">
        <v>0</v>
      </c>
      <c r="T156" s="186">
        <f t="shared" si="23"/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277</v>
      </c>
      <c r="AT156" s="187" t="s">
        <v>163</v>
      </c>
      <c r="AU156" s="187" t="s">
        <v>90</v>
      </c>
      <c r="AY156" s="19" t="s">
        <v>160</v>
      </c>
      <c r="BE156" s="188">
        <f t="shared" si="24"/>
        <v>0</v>
      </c>
      <c r="BF156" s="188">
        <f t="shared" si="25"/>
        <v>0</v>
      </c>
      <c r="BG156" s="188">
        <f t="shared" si="26"/>
        <v>0</v>
      </c>
      <c r="BH156" s="188">
        <f t="shared" si="27"/>
        <v>0</v>
      </c>
      <c r="BI156" s="188">
        <f t="shared" si="28"/>
        <v>0</v>
      </c>
      <c r="BJ156" s="19" t="s">
        <v>90</v>
      </c>
      <c r="BK156" s="188">
        <f t="shared" si="29"/>
        <v>0</v>
      </c>
      <c r="BL156" s="19" t="s">
        <v>277</v>
      </c>
      <c r="BM156" s="187" t="s">
        <v>962</v>
      </c>
    </row>
    <row r="157" spans="1:65" s="2" customFormat="1" ht="16.5" customHeight="1">
      <c r="A157" s="37"/>
      <c r="B157" s="38"/>
      <c r="C157" s="176" t="s">
        <v>584</v>
      </c>
      <c r="D157" s="176" t="s">
        <v>163</v>
      </c>
      <c r="E157" s="177" t="s">
        <v>1607</v>
      </c>
      <c r="F157" s="178" t="s">
        <v>1608</v>
      </c>
      <c r="G157" s="179" t="s">
        <v>801</v>
      </c>
      <c r="H157" s="180">
        <v>9</v>
      </c>
      <c r="I157" s="181"/>
      <c r="J157" s="182">
        <f t="shared" si="20"/>
        <v>0</v>
      </c>
      <c r="K157" s="178" t="s">
        <v>44</v>
      </c>
      <c r="L157" s="42"/>
      <c r="M157" s="183" t="s">
        <v>44</v>
      </c>
      <c r="N157" s="184" t="s">
        <v>53</v>
      </c>
      <c r="O157" s="67"/>
      <c r="P157" s="185">
        <f t="shared" si="21"/>
        <v>0</v>
      </c>
      <c r="Q157" s="185">
        <v>0</v>
      </c>
      <c r="R157" s="185">
        <f t="shared" si="22"/>
        <v>0</v>
      </c>
      <c r="S157" s="185">
        <v>0</v>
      </c>
      <c r="T157" s="186">
        <f t="shared" si="23"/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277</v>
      </c>
      <c r="AT157" s="187" t="s">
        <v>163</v>
      </c>
      <c r="AU157" s="187" t="s">
        <v>90</v>
      </c>
      <c r="AY157" s="19" t="s">
        <v>160</v>
      </c>
      <c r="BE157" s="188">
        <f t="shared" si="24"/>
        <v>0</v>
      </c>
      <c r="BF157" s="188">
        <f t="shared" si="25"/>
        <v>0</v>
      </c>
      <c r="BG157" s="188">
        <f t="shared" si="26"/>
        <v>0</v>
      </c>
      <c r="BH157" s="188">
        <f t="shared" si="27"/>
        <v>0</v>
      </c>
      <c r="BI157" s="188">
        <f t="shared" si="28"/>
        <v>0</v>
      </c>
      <c r="BJ157" s="19" t="s">
        <v>90</v>
      </c>
      <c r="BK157" s="188">
        <f t="shared" si="29"/>
        <v>0</v>
      </c>
      <c r="BL157" s="19" t="s">
        <v>277</v>
      </c>
      <c r="BM157" s="187" t="s">
        <v>983</v>
      </c>
    </row>
    <row r="158" spans="1:65" s="2" customFormat="1" ht="16.5" customHeight="1">
      <c r="A158" s="37"/>
      <c r="B158" s="38"/>
      <c r="C158" s="176" t="s">
        <v>589</v>
      </c>
      <c r="D158" s="176" t="s">
        <v>163</v>
      </c>
      <c r="E158" s="177" t="s">
        <v>1609</v>
      </c>
      <c r="F158" s="178" t="s">
        <v>1610</v>
      </c>
      <c r="G158" s="179" t="s">
        <v>801</v>
      </c>
      <c r="H158" s="180">
        <v>34</v>
      </c>
      <c r="I158" s="181"/>
      <c r="J158" s="182">
        <f t="shared" si="20"/>
        <v>0</v>
      </c>
      <c r="K158" s="178" t="s">
        <v>44</v>
      </c>
      <c r="L158" s="42"/>
      <c r="M158" s="183" t="s">
        <v>44</v>
      </c>
      <c r="N158" s="184" t="s">
        <v>53</v>
      </c>
      <c r="O158" s="67"/>
      <c r="P158" s="185">
        <f t="shared" si="21"/>
        <v>0</v>
      </c>
      <c r="Q158" s="185">
        <v>0</v>
      </c>
      <c r="R158" s="185">
        <f t="shared" si="22"/>
        <v>0</v>
      </c>
      <c r="S158" s="185">
        <v>0</v>
      </c>
      <c r="T158" s="186">
        <f t="shared" si="23"/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277</v>
      </c>
      <c r="AT158" s="187" t="s">
        <v>163</v>
      </c>
      <c r="AU158" s="187" t="s">
        <v>90</v>
      </c>
      <c r="AY158" s="19" t="s">
        <v>160</v>
      </c>
      <c r="BE158" s="188">
        <f t="shared" si="24"/>
        <v>0</v>
      </c>
      <c r="BF158" s="188">
        <f t="shared" si="25"/>
        <v>0</v>
      </c>
      <c r="BG158" s="188">
        <f t="shared" si="26"/>
        <v>0</v>
      </c>
      <c r="BH158" s="188">
        <f t="shared" si="27"/>
        <v>0</v>
      </c>
      <c r="BI158" s="188">
        <f t="shared" si="28"/>
        <v>0</v>
      </c>
      <c r="BJ158" s="19" t="s">
        <v>90</v>
      </c>
      <c r="BK158" s="188">
        <f t="shared" si="29"/>
        <v>0</v>
      </c>
      <c r="BL158" s="19" t="s">
        <v>277</v>
      </c>
      <c r="BM158" s="187" t="s">
        <v>997</v>
      </c>
    </row>
    <row r="159" spans="1:65" s="2" customFormat="1" ht="16.5" customHeight="1">
      <c r="A159" s="37"/>
      <c r="B159" s="38"/>
      <c r="C159" s="176" t="s">
        <v>595</v>
      </c>
      <c r="D159" s="176" t="s">
        <v>163</v>
      </c>
      <c r="E159" s="177" t="s">
        <v>1611</v>
      </c>
      <c r="F159" s="178" t="s">
        <v>1612</v>
      </c>
      <c r="G159" s="179" t="s">
        <v>801</v>
      </c>
      <c r="H159" s="180">
        <v>2</v>
      </c>
      <c r="I159" s="181"/>
      <c r="J159" s="182">
        <f t="shared" si="20"/>
        <v>0</v>
      </c>
      <c r="K159" s="178" t="s">
        <v>44</v>
      </c>
      <c r="L159" s="42"/>
      <c r="M159" s="183" t="s">
        <v>44</v>
      </c>
      <c r="N159" s="184" t="s">
        <v>53</v>
      </c>
      <c r="O159" s="67"/>
      <c r="P159" s="185">
        <f t="shared" si="21"/>
        <v>0</v>
      </c>
      <c r="Q159" s="185">
        <v>0</v>
      </c>
      <c r="R159" s="185">
        <f t="shared" si="22"/>
        <v>0</v>
      </c>
      <c r="S159" s="185">
        <v>0</v>
      </c>
      <c r="T159" s="186">
        <f t="shared" si="23"/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277</v>
      </c>
      <c r="AT159" s="187" t="s">
        <v>163</v>
      </c>
      <c r="AU159" s="187" t="s">
        <v>90</v>
      </c>
      <c r="AY159" s="19" t="s">
        <v>160</v>
      </c>
      <c r="BE159" s="188">
        <f t="shared" si="24"/>
        <v>0</v>
      </c>
      <c r="BF159" s="188">
        <f t="shared" si="25"/>
        <v>0</v>
      </c>
      <c r="BG159" s="188">
        <f t="shared" si="26"/>
        <v>0</v>
      </c>
      <c r="BH159" s="188">
        <f t="shared" si="27"/>
        <v>0</v>
      </c>
      <c r="BI159" s="188">
        <f t="shared" si="28"/>
        <v>0</v>
      </c>
      <c r="BJ159" s="19" t="s">
        <v>90</v>
      </c>
      <c r="BK159" s="188">
        <f t="shared" si="29"/>
        <v>0</v>
      </c>
      <c r="BL159" s="19" t="s">
        <v>277</v>
      </c>
      <c r="BM159" s="187" t="s">
        <v>1006</v>
      </c>
    </row>
    <row r="160" spans="1:65" s="2" customFormat="1" ht="16.5" customHeight="1">
      <c r="A160" s="37"/>
      <c r="B160" s="38"/>
      <c r="C160" s="176" t="s">
        <v>602</v>
      </c>
      <c r="D160" s="176" t="s">
        <v>163</v>
      </c>
      <c r="E160" s="177" t="s">
        <v>1613</v>
      </c>
      <c r="F160" s="178" t="s">
        <v>1614</v>
      </c>
      <c r="G160" s="179" t="s">
        <v>801</v>
      </c>
      <c r="H160" s="180">
        <v>2</v>
      </c>
      <c r="I160" s="181"/>
      <c r="J160" s="182">
        <f t="shared" si="20"/>
        <v>0</v>
      </c>
      <c r="K160" s="178" t="s">
        <v>44</v>
      </c>
      <c r="L160" s="42"/>
      <c r="M160" s="183" t="s">
        <v>44</v>
      </c>
      <c r="N160" s="184" t="s">
        <v>53</v>
      </c>
      <c r="O160" s="67"/>
      <c r="P160" s="185">
        <f t="shared" si="21"/>
        <v>0</v>
      </c>
      <c r="Q160" s="185">
        <v>0</v>
      </c>
      <c r="R160" s="185">
        <f t="shared" si="22"/>
        <v>0</v>
      </c>
      <c r="S160" s="185">
        <v>0</v>
      </c>
      <c r="T160" s="186">
        <f t="shared" si="23"/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277</v>
      </c>
      <c r="AT160" s="187" t="s">
        <v>163</v>
      </c>
      <c r="AU160" s="187" t="s">
        <v>90</v>
      </c>
      <c r="AY160" s="19" t="s">
        <v>160</v>
      </c>
      <c r="BE160" s="188">
        <f t="shared" si="24"/>
        <v>0</v>
      </c>
      <c r="BF160" s="188">
        <f t="shared" si="25"/>
        <v>0</v>
      </c>
      <c r="BG160" s="188">
        <f t="shared" si="26"/>
        <v>0</v>
      </c>
      <c r="BH160" s="188">
        <f t="shared" si="27"/>
        <v>0</v>
      </c>
      <c r="BI160" s="188">
        <f t="shared" si="28"/>
        <v>0</v>
      </c>
      <c r="BJ160" s="19" t="s">
        <v>90</v>
      </c>
      <c r="BK160" s="188">
        <f t="shared" si="29"/>
        <v>0</v>
      </c>
      <c r="BL160" s="19" t="s">
        <v>277</v>
      </c>
      <c r="BM160" s="187" t="s">
        <v>1014</v>
      </c>
    </row>
    <row r="161" spans="1:65" s="2" customFormat="1" ht="16.5" customHeight="1">
      <c r="A161" s="37"/>
      <c r="B161" s="38"/>
      <c r="C161" s="176" t="s">
        <v>611</v>
      </c>
      <c r="D161" s="176" t="s">
        <v>163</v>
      </c>
      <c r="E161" s="177" t="s">
        <v>1615</v>
      </c>
      <c r="F161" s="178" t="s">
        <v>1616</v>
      </c>
      <c r="G161" s="179" t="s">
        <v>801</v>
      </c>
      <c r="H161" s="180">
        <v>16</v>
      </c>
      <c r="I161" s="181"/>
      <c r="J161" s="182">
        <f t="shared" si="20"/>
        <v>0</v>
      </c>
      <c r="K161" s="178" t="s">
        <v>44</v>
      </c>
      <c r="L161" s="42"/>
      <c r="M161" s="183" t="s">
        <v>44</v>
      </c>
      <c r="N161" s="184" t="s">
        <v>53</v>
      </c>
      <c r="O161" s="67"/>
      <c r="P161" s="185">
        <f t="shared" si="21"/>
        <v>0</v>
      </c>
      <c r="Q161" s="185">
        <v>0</v>
      </c>
      <c r="R161" s="185">
        <f t="shared" si="22"/>
        <v>0</v>
      </c>
      <c r="S161" s="185">
        <v>0</v>
      </c>
      <c r="T161" s="186">
        <f t="shared" si="23"/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277</v>
      </c>
      <c r="AT161" s="187" t="s">
        <v>163</v>
      </c>
      <c r="AU161" s="187" t="s">
        <v>90</v>
      </c>
      <c r="AY161" s="19" t="s">
        <v>160</v>
      </c>
      <c r="BE161" s="188">
        <f t="shared" si="24"/>
        <v>0</v>
      </c>
      <c r="BF161" s="188">
        <f t="shared" si="25"/>
        <v>0</v>
      </c>
      <c r="BG161" s="188">
        <f t="shared" si="26"/>
        <v>0</v>
      </c>
      <c r="BH161" s="188">
        <f t="shared" si="27"/>
        <v>0</v>
      </c>
      <c r="BI161" s="188">
        <f t="shared" si="28"/>
        <v>0</v>
      </c>
      <c r="BJ161" s="19" t="s">
        <v>90</v>
      </c>
      <c r="BK161" s="188">
        <f t="shared" si="29"/>
        <v>0</v>
      </c>
      <c r="BL161" s="19" t="s">
        <v>277</v>
      </c>
      <c r="BM161" s="187" t="s">
        <v>1022</v>
      </c>
    </row>
    <row r="162" spans="1:65" s="2" customFormat="1" ht="16.5" customHeight="1">
      <c r="A162" s="37"/>
      <c r="B162" s="38"/>
      <c r="C162" s="176" t="s">
        <v>617</v>
      </c>
      <c r="D162" s="176" t="s">
        <v>163</v>
      </c>
      <c r="E162" s="177" t="s">
        <v>1617</v>
      </c>
      <c r="F162" s="178" t="s">
        <v>1618</v>
      </c>
      <c r="G162" s="179" t="s">
        <v>801</v>
      </c>
      <c r="H162" s="180">
        <v>1</v>
      </c>
      <c r="I162" s="181"/>
      <c r="J162" s="182">
        <f t="shared" ref="J162:J193" si="30">ROUND(I162*H162,2)</f>
        <v>0</v>
      </c>
      <c r="K162" s="178" t="s">
        <v>44</v>
      </c>
      <c r="L162" s="42"/>
      <c r="M162" s="183" t="s">
        <v>44</v>
      </c>
      <c r="N162" s="184" t="s">
        <v>53</v>
      </c>
      <c r="O162" s="67"/>
      <c r="P162" s="185">
        <f t="shared" ref="P162:P193" si="31">O162*H162</f>
        <v>0</v>
      </c>
      <c r="Q162" s="185">
        <v>0</v>
      </c>
      <c r="R162" s="185">
        <f t="shared" ref="R162:R193" si="32">Q162*H162</f>
        <v>0</v>
      </c>
      <c r="S162" s="185">
        <v>0</v>
      </c>
      <c r="T162" s="186">
        <f t="shared" ref="T162:T193" si="33"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277</v>
      </c>
      <c r="AT162" s="187" t="s">
        <v>163</v>
      </c>
      <c r="AU162" s="187" t="s">
        <v>90</v>
      </c>
      <c r="AY162" s="19" t="s">
        <v>160</v>
      </c>
      <c r="BE162" s="188">
        <f t="shared" ref="BE162:BE171" si="34">IF(N162="základní",J162,0)</f>
        <v>0</v>
      </c>
      <c r="BF162" s="188">
        <f t="shared" ref="BF162:BF171" si="35">IF(N162="snížená",J162,0)</f>
        <v>0</v>
      </c>
      <c r="BG162" s="188">
        <f t="shared" ref="BG162:BG171" si="36">IF(N162="zákl. přenesená",J162,0)</f>
        <v>0</v>
      </c>
      <c r="BH162" s="188">
        <f t="shared" ref="BH162:BH171" si="37">IF(N162="sníž. přenesená",J162,0)</f>
        <v>0</v>
      </c>
      <c r="BI162" s="188">
        <f t="shared" ref="BI162:BI171" si="38">IF(N162="nulová",J162,0)</f>
        <v>0</v>
      </c>
      <c r="BJ162" s="19" t="s">
        <v>90</v>
      </c>
      <c r="BK162" s="188">
        <f t="shared" ref="BK162:BK171" si="39">ROUND(I162*H162,2)</f>
        <v>0</v>
      </c>
      <c r="BL162" s="19" t="s">
        <v>277</v>
      </c>
      <c r="BM162" s="187" t="s">
        <v>1619</v>
      </c>
    </row>
    <row r="163" spans="1:65" s="2" customFormat="1" ht="16.5" customHeight="1">
      <c r="A163" s="37"/>
      <c r="B163" s="38"/>
      <c r="C163" s="176" t="s">
        <v>621</v>
      </c>
      <c r="D163" s="176" t="s">
        <v>163</v>
      </c>
      <c r="E163" s="177" t="s">
        <v>1620</v>
      </c>
      <c r="F163" s="178" t="s">
        <v>1621</v>
      </c>
      <c r="G163" s="179" t="s">
        <v>801</v>
      </c>
      <c r="H163" s="180">
        <v>2</v>
      </c>
      <c r="I163" s="181"/>
      <c r="J163" s="182">
        <f t="shared" si="30"/>
        <v>0</v>
      </c>
      <c r="K163" s="178" t="s">
        <v>44</v>
      </c>
      <c r="L163" s="42"/>
      <c r="M163" s="183" t="s">
        <v>44</v>
      </c>
      <c r="N163" s="184" t="s">
        <v>53</v>
      </c>
      <c r="O163" s="67"/>
      <c r="P163" s="185">
        <f t="shared" si="31"/>
        <v>0</v>
      </c>
      <c r="Q163" s="185">
        <v>0</v>
      </c>
      <c r="R163" s="185">
        <f t="shared" si="32"/>
        <v>0</v>
      </c>
      <c r="S163" s="185">
        <v>0</v>
      </c>
      <c r="T163" s="186">
        <f t="shared" si="33"/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277</v>
      </c>
      <c r="AT163" s="187" t="s">
        <v>163</v>
      </c>
      <c r="AU163" s="187" t="s">
        <v>90</v>
      </c>
      <c r="AY163" s="19" t="s">
        <v>160</v>
      </c>
      <c r="BE163" s="188">
        <f t="shared" si="34"/>
        <v>0</v>
      </c>
      <c r="BF163" s="188">
        <f t="shared" si="35"/>
        <v>0</v>
      </c>
      <c r="BG163" s="188">
        <f t="shared" si="36"/>
        <v>0</v>
      </c>
      <c r="BH163" s="188">
        <f t="shared" si="37"/>
        <v>0</v>
      </c>
      <c r="BI163" s="188">
        <f t="shared" si="38"/>
        <v>0</v>
      </c>
      <c r="BJ163" s="19" t="s">
        <v>90</v>
      </c>
      <c r="BK163" s="188">
        <f t="shared" si="39"/>
        <v>0</v>
      </c>
      <c r="BL163" s="19" t="s">
        <v>277</v>
      </c>
      <c r="BM163" s="187" t="s">
        <v>1622</v>
      </c>
    </row>
    <row r="164" spans="1:65" s="2" customFormat="1" ht="16.5" customHeight="1">
      <c r="A164" s="37"/>
      <c r="B164" s="38"/>
      <c r="C164" s="176" t="s">
        <v>628</v>
      </c>
      <c r="D164" s="176" t="s">
        <v>163</v>
      </c>
      <c r="E164" s="177" t="s">
        <v>1623</v>
      </c>
      <c r="F164" s="178" t="s">
        <v>1624</v>
      </c>
      <c r="G164" s="179" t="s">
        <v>801</v>
      </c>
      <c r="H164" s="180">
        <v>2</v>
      </c>
      <c r="I164" s="181"/>
      <c r="J164" s="182">
        <f t="shared" si="30"/>
        <v>0</v>
      </c>
      <c r="K164" s="178" t="s">
        <v>44</v>
      </c>
      <c r="L164" s="42"/>
      <c r="M164" s="183" t="s">
        <v>44</v>
      </c>
      <c r="N164" s="184" t="s">
        <v>53</v>
      </c>
      <c r="O164" s="67"/>
      <c r="P164" s="185">
        <f t="shared" si="31"/>
        <v>0</v>
      </c>
      <c r="Q164" s="185">
        <v>0</v>
      </c>
      <c r="R164" s="185">
        <f t="shared" si="32"/>
        <v>0</v>
      </c>
      <c r="S164" s="185">
        <v>0</v>
      </c>
      <c r="T164" s="186">
        <f t="shared" si="33"/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277</v>
      </c>
      <c r="AT164" s="187" t="s">
        <v>163</v>
      </c>
      <c r="AU164" s="187" t="s">
        <v>90</v>
      </c>
      <c r="AY164" s="19" t="s">
        <v>160</v>
      </c>
      <c r="BE164" s="188">
        <f t="shared" si="34"/>
        <v>0</v>
      </c>
      <c r="BF164" s="188">
        <f t="shared" si="35"/>
        <v>0</v>
      </c>
      <c r="BG164" s="188">
        <f t="shared" si="36"/>
        <v>0</v>
      </c>
      <c r="BH164" s="188">
        <f t="shared" si="37"/>
        <v>0</v>
      </c>
      <c r="BI164" s="188">
        <f t="shared" si="38"/>
        <v>0</v>
      </c>
      <c r="BJ164" s="19" t="s">
        <v>90</v>
      </c>
      <c r="BK164" s="188">
        <f t="shared" si="39"/>
        <v>0</v>
      </c>
      <c r="BL164" s="19" t="s">
        <v>277</v>
      </c>
      <c r="BM164" s="187" t="s">
        <v>1625</v>
      </c>
    </row>
    <row r="165" spans="1:65" s="2" customFormat="1" ht="16.5" customHeight="1">
      <c r="A165" s="37"/>
      <c r="B165" s="38"/>
      <c r="C165" s="176" t="s">
        <v>633</v>
      </c>
      <c r="D165" s="176" t="s">
        <v>163</v>
      </c>
      <c r="E165" s="177" t="s">
        <v>1626</v>
      </c>
      <c r="F165" s="178" t="s">
        <v>1627</v>
      </c>
      <c r="G165" s="179" t="s">
        <v>801</v>
      </c>
      <c r="H165" s="180">
        <v>1</v>
      </c>
      <c r="I165" s="181"/>
      <c r="J165" s="182">
        <f t="shared" si="30"/>
        <v>0</v>
      </c>
      <c r="K165" s="178" t="s">
        <v>44</v>
      </c>
      <c r="L165" s="42"/>
      <c r="M165" s="183" t="s">
        <v>44</v>
      </c>
      <c r="N165" s="184" t="s">
        <v>53</v>
      </c>
      <c r="O165" s="67"/>
      <c r="P165" s="185">
        <f t="shared" si="31"/>
        <v>0</v>
      </c>
      <c r="Q165" s="185">
        <v>0</v>
      </c>
      <c r="R165" s="185">
        <f t="shared" si="32"/>
        <v>0</v>
      </c>
      <c r="S165" s="185">
        <v>0</v>
      </c>
      <c r="T165" s="186">
        <f t="shared" si="33"/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277</v>
      </c>
      <c r="AT165" s="187" t="s">
        <v>163</v>
      </c>
      <c r="AU165" s="187" t="s">
        <v>90</v>
      </c>
      <c r="AY165" s="19" t="s">
        <v>160</v>
      </c>
      <c r="BE165" s="188">
        <f t="shared" si="34"/>
        <v>0</v>
      </c>
      <c r="BF165" s="188">
        <f t="shared" si="35"/>
        <v>0</v>
      </c>
      <c r="BG165" s="188">
        <f t="shared" si="36"/>
        <v>0</v>
      </c>
      <c r="BH165" s="188">
        <f t="shared" si="37"/>
        <v>0</v>
      </c>
      <c r="BI165" s="188">
        <f t="shared" si="38"/>
        <v>0</v>
      </c>
      <c r="BJ165" s="19" t="s">
        <v>90</v>
      </c>
      <c r="BK165" s="188">
        <f t="shared" si="39"/>
        <v>0</v>
      </c>
      <c r="BL165" s="19" t="s">
        <v>277</v>
      </c>
      <c r="BM165" s="187" t="s">
        <v>1628</v>
      </c>
    </row>
    <row r="166" spans="1:65" s="2" customFormat="1" ht="16.5" customHeight="1">
      <c r="A166" s="37"/>
      <c r="B166" s="38"/>
      <c r="C166" s="176" t="s">
        <v>641</v>
      </c>
      <c r="D166" s="176" t="s">
        <v>163</v>
      </c>
      <c r="E166" s="177" t="s">
        <v>1629</v>
      </c>
      <c r="F166" s="178" t="s">
        <v>1630</v>
      </c>
      <c r="G166" s="179" t="s">
        <v>546</v>
      </c>
      <c r="H166" s="180">
        <v>1</v>
      </c>
      <c r="I166" s="181"/>
      <c r="J166" s="182">
        <f t="shared" si="30"/>
        <v>0</v>
      </c>
      <c r="K166" s="178" t="s">
        <v>44</v>
      </c>
      <c r="L166" s="42"/>
      <c r="M166" s="183" t="s">
        <v>44</v>
      </c>
      <c r="N166" s="184" t="s">
        <v>53</v>
      </c>
      <c r="O166" s="67"/>
      <c r="P166" s="185">
        <f t="shared" si="31"/>
        <v>0</v>
      </c>
      <c r="Q166" s="185">
        <v>0</v>
      </c>
      <c r="R166" s="185">
        <f t="shared" si="32"/>
        <v>0</v>
      </c>
      <c r="S166" s="185">
        <v>0</v>
      </c>
      <c r="T166" s="186">
        <f t="shared" si="33"/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277</v>
      </c>
      <c r="AT166" s="187" t="s">
        <v>163</v>
      </c>
      <c r="AU166" s="187" t="s">
        <v>90</v>
      </c>
      <c r="AY166" s="19" t="s">
        <v>160</v>
      </c>
      <c r="BE166" s="188">
        <f t="shared" si="34"/>
        <v>0</v>
      </c>
      <c r="BF166" s="188">
        <f t="shared" si="35"/>
        <v>0</v>
      </c>
      <c r="BG166" s="188">
        <f t="shared" si="36"/>
        <v>0</v>
      </c>
      <c r="BH166" s="188">
        <f t="shared" si="37"/>
        <v>0</v>
      </c>
      <c r="BI166" s="188">
        <f t="shared" si="38"/>
        <v>0</v>
      </c>
      <c r="BJ166" s="19" t="s">
        <v>90</v>
      </c>
      <c r="BK166" s="188">
        <f t="shared" si="39"/>
        <v>0</v>
      </c>
      <c r="BL166" s="19" t="s">
        <v>277</v>
      </c>
      <c r="BM166" s="187" t="s">
        <v>1631</v>
      </c>
    </row>
    <row r="167" spans="1:65" s="2" customFormat="1" ht="16.5" customHeight="1">
      <c r="A167" s="37"/>
      <c r="B167" s="38"/>
      <c r="C167" s="176" t="s">
        <v>648</v>
      </c>
      <c r="D167" s="176" t="s">
        <v>163</v>
      </c>
      <c r="E167" s="177" t="s">
        <v>1632</v>
      </c>
      <c r="F167" s="178" t="s">
        <v>1633</v>
      </c>
      <c r="G167" s="179" t="s">
        <v>546</v>
      </c>
      <c r="H167" s="180">
        <v>1</v>
      </c>
      <c r="I167" s="181"/>
      <c r="J167" s="182">
        <f t="shared" si="30"/>
        <v>0</v>
      </c>
      <c r="K167" s="178" t="s">
        <v>44</v>
      </c>
      <c r="L167" s="42"/>
      <c r="M167" s="183" t="s">
        <v>44</v>
      </c>
      <c r="N167" s="184" t="s">
        <v>53</v>
      </c>
      <c r="O167" s="67"/>
      <c r="P167" s="185">
        <f t="shared" si="31"/>
        <v>0</v>
      </c>
      <c r="Q167" s="185">
        <v>0</v>
      </c>
      <c r="R167" s="185">
        <f t="shared" si="32"/>
        <v>0</v>
      </c>
      <c r="S167" s="185">
        <v>0</v>
      </c>
      <c r="T167" s="186">
        <f t="shared" si="33"/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277</v>
      </c>
      <c r="AT167" s="187" t="s">
        <v>163</v>
      </c>
      <c r="AU167" s="187" t="s">
        <v>90</v>
      </c>
      <c r="AY167" s="19" t="s">
        <v>160</v>
      </c>
      <c r="BE167" s="188">
        <f t="shared" si="34"/>
        <v>0</v>
      </c>
      <c r="BF167" s="188">
        <f t="shared" si="35"/>
        <v>0</v>
      </c>
      <c r="BG167" s="188">
        <f t="shared" si="36"/>
        <v>0</v>
      </c>
      <c r="BH167" s="188">
        <f t="shared" si="37"/>
        <v>0</v>
      </c>
      <c r="BI167" s="188">
        <f t="shared" si="38"/>
        <v>0</v>
      </c>
      <c r="BJ167" s="19" t="s">
        <v>90</v>
      </c>
      <c r="BK167" s="188">
        <f t="shared" si="39"/>
        <v>0</v>
      </c>
      <c r="BL167" s="19" t="s">
        <v>277</v>
      </c>
      <c r="BM167" s="187" t="s">
        <v>1634</v>
      </c>
    </row>
    <row r="168" spans="1:65" s="2" customFormat="1" ht="16.5" customHeight="1">
      <c r="A168" s="37"/>
      <c r="B168" s="38"/>
      <c r="C168" s="176" t="s">
        <v>655</v>
      </c>
      <c r="D168" s="176" t="s">
        <v>163</v>
      </c>
      <c r="E168" s="177" t="s">
        <v>1635</v>
      </c>
      <c r="F168" s="178" t="s">
        <v>1486</v>
      </c>
      <c r="G168" s="179" t="s">
        <v>546</v>
      </c>
      <c r="H168" s="180">
        <v>1</v>
      </c>
      <c r="I168" s="181"/>
      <c r="J168" s="182">
        <f t="shared" si="30"/>
        <v>0</v>
      </c>
      <c r="K168" s="178" t="s">
        <v>44</v>
      </c>
      <c r="L168" s="42"/>
      <c r="M168" s="183" t="s">
        <v>44</v>
      </c>
      <c r="N168" s="184" t="s">
        <v>53</v>
      </c>
      <c r="O168" s="67"/>
      <c r="P168" s="185">
        <f t="shared" si="31"/>
        <v>0</v>
      </c>
      <c r="Q168" s="185">
        <v>0</v>
      </c>
      <c r="R168" s="185">
        <f t="shared" si="32"/>
        <v>0</v>
      </c>
      <c r="S168" s="185">
        <v>0</v>
      </c>
      <c r="T168" s="186">
        <f t="shared" si="33"/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277</v>
      </c>
      <c r="AT168" s="187" t="s">
        <v>163</v>
      </c>
      <c r="AU168" s="187" t="s">
        <v>90</v>
      </c>
      <c r="AY168" s="19" t="s">
        <v>160</v>
      </c>
      <c r="BE168" s="188">
        <f t="shared" si="34"/>
        <v>0</v>
      </c>
      <c r="BF168" s="188">
        <f t="shared" si="35"/>
        <v>0</v>
      </c>
      <c r="BG168" s="188">
        <f t="shared" si="36"/>
        <v>0</v>
      </c>
      <c r="BH168" s="188">
        <f t="shared" si="37"/>
        <v>0</v>
      </c>
      <c r="BI168" s="188">
        <f t="shared" si="38"/>
        <v>0</v>
      </c>
      <c r="BJ168" s="19" t="s">
        <v>90</v>
      </c>
      <c r="BK168" s="188">
        <f t="shared" si="39"/>
        <v>0</v>
      </c>
      <c r="BL168" s="19" t="s">
        <v>277</v>
      </c>
      <c r="BM168" s="187" t="s">
        <v>1636</v>
      </c>
    </row>
    <row r="169" spans="1:65" s="2" customFormat="1" ht="16.5" customHeight="1">
      <c r="A169" s="37"/>
      <c r="B169" s="38"/>
      <c r="C169" s="176" t="s">
        <v>660</v>
      </c>
      <c r="D169" s="176" t="s">
        <v>163</v>
      </c>
      <c r="E169" s="177" t="s">
        <v>1637</v>
      </c>
      <c r="F169" s="178" t="s">
        <v>1638</v>
      </c>
      <c r="G169" s="179" t="s">
        <v>546</v>
      </c>
      <c r="H169" s="180">
        <v>1</v>
      </c>
      <c r="I169" s="181"/>
      <c r="J169" s="182">
        <f t="shared" si="30"/>
        <v>0</v>
      </c>
      <c r="K169" s="178" t="s">
        <v>44</v>
      </c>
      <c r="L169" s="42"/>
      <c r="M169" s="183" t="s">
        <v>44</v>
      </c>
      <c r="N169" s="184" t="s">
        <v>53</v>
      </c>
      <c r="O169" s="67"/>
      <c r="P169" s="185">
        <f t="shared" si="31"/>
        <v>0</v>
      </c>
      <c r="Q169" s="185">
        <v>0</v>
      </c>
      <c r="R169" s="185">
        <f t="shared" si="32"/>
        <v>0</v>
      </c>
      <c r="S169" s="185">
        <v>0</v>
      </c>
      <c r="T169" s="186">
        <f t="shared" si="33"/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277</v>
      </c>
      <c r="AT169" s="187" t="s">
        <v>163</v>
      </c>
      <c r="AU169" s="187" t="s">
        <v>90</v>
      </c>
      <c r="AY169" s="19" t="s">
        <v>160</v>
      </c>
      <c r="BE169" s="188">
        <f t="shared" si="34"/>
        <v>0</v>
      </c>
      <c r="BF169" s="188">
        <f t="shared" si="35"/>
        <v>0</v>
      </c>
      <c r="BG169" s="188">
        <f t="shared" si="36"/>
        <v>0</v>
      </c>
      <c r="BH169" s="188">
        <f t="shared" si="37"/>
        <v>0</v>
      </c>
      <c r="BI169" s="188">
        <f t="shared" si="38"/>
        <v>0</v>
      </c>
      <c r="BJ169" s="19" t="s">
        <v>90</v>
      </c>
      <c r="BK169" s="188">
        <f t="shared" si="39"/>
        <v>0</v>
      </c>
      <c r="BL169" s="19" t="s">
        <v>277</v>
      </c>
      <c r="BM169" s="187" t="s">
        <v>1639</v>
      </c>
    </row>
    <row r="170" spans="1:65" s="2" customFormat="1" ht="16.5" customHeight="1">
      <c r="A170" s="37"/>
      <c r="B170" s="38"/>
      <c r="C170" s="176" t="s">
        <v>666</v>
      </c>
      <c r="D170" s="176" t="s">
        <v>163</v>
      </c>
      <c r="E170" s="177" t="s">
        <v>1640</v>
      </c>
      <c r="F170" s="178" t="s">
        <v>1641</v>
      </c>
      <c r="G170" s="179" t="s">
        <v>801</v>
      </c>
      <c r="H170" s="180">
        <v>1</v>
      </c>
      <c r="I170" s="181"/>
      <c r="J170" s="182">
        <f t="shared" si="30"/>
        <v>0</v>
      </c>
      <c r="K170" s="178" t="s">
        <v>44</v>
      </c>
      <c r="L170" s="42"/>
      <c r="M170" s="183" t="s">
        <v>44</v>
      </c>
      <c r="N170" s="184" t="s">
        <v>53</v>
      </c>
      <c r="O170" s="67"/>
      <c r="P170" s="185">
        <f t="shared" si="31"/>
        <v>0</v>
      </c>
      <c r="Q170" s="185">
        <v>0</v>
      </c>
      <c r="R170" s="185">
        <f t="shared" si="32"/>
        <v>0</v>
      </c>
      <c r="S170" s="185">
        <v>0</v>
      </c>
      <c r="T170" s="186">
        <f t="shared" si="33"/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277</v>
      </c>
      <c r="AT170" s="187" t="s">
        <v>163</v>
      </c>
      <c r="AU170" s="187" t="s">
        <v>90</v>
      </c>
      <c r="AY170" s="19" t="s">
        <v>160</v>
      </c>
      <c r="BE170" s="188">
        <f t="shared" si="34"/>
        <v>0</v>
      </c>
      <c r="BF170" s="188">
        <f t="shared" si="35"/>
        <v>0</v>
      </c>
      <c r="BG170" s="188">
        <f t="shared" si="36"/>
        <v>0</v>
      </c>
      <c r="BH170" s="188">
        <f t="shared" si="37"/>
        <v>0</v>
      </c>
      <c r="BI170" s="188">
        <f t="shared" si="38"/>
        <v>0</v>
      </c>
      <c r="BJ170" s="19" t="s">
        <v>90</v>
      </c>
      <c r="BK170" s="188">
        <f t="shared" si="39"/>
        <v>0</v>
      </c>
      <c r="BL170" s="19" t="s">
        <v>277</v>
      </c>
      <c r="BM170" s="187" t="s">
        <v>1642</v>
      </c>
    </row>
    <row r="171" spans="1:65" s="2" customFormat="1" ht="16.5" customHeight="1">
      <c r="A171" s="37"/>
      <c r="B171" s="38"/>
      <c r="C171" s="176" t="s">
        <v>671</v>
      </c>
      <c r="D171" s="176" t="s">
        <v>163</v>
      </c>
      <c r="E171" s="177" t="s">
        <v>1643</v>
      </c>
      <c r="F171" s="178" t="s">
        <v>1644</v>
      </c>
      <c r="G171" s="179" t="s">
        <v>546</v>
      </c>
      <c r="H171" s="180">
        <v>1</v>
      </c>
      <c r="I171" s="181"/>
      <c r="J171" s="182">
        <f t="shared" si="30"/>
        <v>0</v>
      </c>
      <c r="K171" s="178" t="s">
        <v>44</v>
      </c>
      <c r="L171" s="42"/>
      <c r="M171" s="183" t="s">
        <v>44</v>
      </c>
      <c r="N171" s="184" t="s">
        <v>53</v>
      </c>
      <c r="O171" s="67"/>
      <c r="P171" s="185">
        <f t="shared" si="31"/>
        <v>0</v>
      </c>
      <c r="Q171" s="185">
        <v>0</v>
      </c>
      <c r="R171" s="185">
        <f t="shared" si="32"/>
        <v>0</v>
      </c>
      <c r="S171" s="185">
        <v>0</v>
      </c>
      <c r="T171" s="186">
        <f t="shared" si="33"/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7" t="s">
        <v>277</v>
      </c>
      <c r="AT171" s="187" t="s">
        <v>163</v>
      </c>
      <c r="AU171" s="187" t="s">
        <v>90</v>
      </c>
      <c r="AY171" s="19" t="s">
        <v>160</v>
      </c>
      <c r="BE171" s="188">
        <f t="shared" si="34"/>
        <v>0</v>
      </c>
      <c r="BF171" s="188">
        <f t="shared" si="35"/>
        <v>0</v>
      </c>
      <c r="BG171" s="188">
        <f t="shared" si="36"/>
        <v>0</v>
      </c>
      <c r="BH171" s="188">
        <f t="shared" si="37"/>
        <v>0</v>
      </c>
      <c r="BI171" s="188">
        <f t="shared" si="38"/>
        <v>0</v>
      </c>
      <c r="BJ171" s="19" t="s">
        <v>90</v>
      </c>
      <c r="BK171" s="188">
        <f t="shared" si="39"/>
        <v>0</v>
      </c>
      <c r="BL171" s="19" t="s">
        <v>277</v>
      </c>
      <c r="BM171" s="187" t="s">
        <v>1645</v>
      </c>
    </row>
    <row r="172" spans="1:65" s="12" customFormat="1" ht="25.9" customHeight="1">
      <c r="B172" s="160"/>
      <c r="C172" s="161"/>
      <c r="D172" s="162" t="s">
        <v>81</v>
      </c>
      <c r="E172" s="163" t="s">
        <v>1646</v>
      </c>
      <c r="F172" s="163" t="s">
        <v>1647</v>
      </c>
      <c r="G172" s="161"/>
      <c r="H172" s="161"/>
      <c r="I172" s="164"/>
      <c r="J172" s="165">
        <f>BK172</f>
        <v>0</v>
      </c>
      <c r="K172" s="161"/>
      <c r="L172" s="166"/>
      <c r="M172" s="167"/>
      <c r="N172" s="168"/>
      <c r="O172" s="168"/>
      <c r="P172" s="169">
        <f>SUM(P173:P180)</f>
        <v>0</v>
      </c>
      <c r="Q172" s="168"/>
      <c r="R172" s="169">
        <f>SUM(R173:R180)</f>
        <v>0</v>
      </c>
      <c r="S172" s="168"/>
      <c r="T172" s="170">
        <f>SUM(T173:T180)</f>
        <v>0</v>
      </c>
      <c r="AR172" s="171" t="s">
        <v>90</v>
      </c>
      <c r="AT172" s="172" t="s">
        <v>81</v>
      </c>
      <c r="AU172" s="172" t="s">
        <v>82</v>
      </c>
      <c r="AY172" s="171" t="s">
        <v>160</v>
      </c>
      <c r="BK172" s="173">
        <f>SUM(BK173:BK180)</f>
        <v>0</v>
      </c>
    </row>
    <row r="173" spans="1:65" s="2" customFormat="1" ht="21.75" customHeight="1">
      <c r="A173" s="37"/>
      <c r="B173" s="38"/>
      <c r="C173" s="176" t="s">
        <v>676</v>
      </c>
      <c r="D173" s="176" t="s">
        <v>163</v>
      </c>
      <c r="E173" s="177" t="s">
        <v>1648</v>
      </c>
      <c r="F173" s="178" t="s">
        <v>1649</v>
      </c>
      <c r="G173" s="179" t="s">
        <v>1335</v>
      </c>
      <c r="H173" s="180">
        <v>4</v>
      </c>
      <c r="I173" s="181"/>
      <c r="J173" s="182">
        <f t="shared" ref="J173:J180" si="40">ROUND(I173*H173,2)</f>
        <v>0</v>
      </c>
      <c r="K173" s="178" t="s">
        <v>44</v>
      </c>
      <c r="L173" s="42"/>
      <c r="M173" s="183" t="s">
        <v>44</v>
      </c>
      <c r="N173" s="184" t="s">
        <v>53</v>
      </c>
      <c r="O173" s="67"/>
      <c r="P173" s="185">
        <f t="shared" ref="P173:P180" si="41">O173*H173</f>
        <v>0</v>
      </c>
      <c r="Q173" s="185">
        <v>0</v>
      </c>
      <c r="R173" s="185">
        <f t="shared" ref="R173:R180" si="42">Q173*H173</f>
        <v>0</v>
      </c>
      <c r="S173" s="185">
        <v>0</v>
      </c>
      <c r="T173" s="186">
        <f t="shared" ref="T173:T180" si="43"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277</v>
      </c>
      <c r="AT173" s="187" t="s">
        <v>163</v>
      </c>
      <c r="AU173" s="187" t="s">
        <v>90</v>
      </c>
      <c r="AY173" s="19" t="s">
        <v>160</v>
      </c>
      <c r="BE173" s="188">
        <f t="shared" ref="BE173:BE180" si="44">IF(N173="základní",J173,0)</f>
        <v>0</v>
      </c>
      <c r="BF173" s="188">
        <f t="shared" ref="BF173:BF180" si="45">IF(N173="snížená",J173,0)</f>
        <v>0</v>
      </c>
      <c r="BG173" s="188">
        <f t="shared" ref="BG173:BG180" si="46">IF(N173="zákl. přenesená",J173,0)</f>
        <v>0</v>
      </c>
      <c r="BH173" s="188">
        <f t="shared" ref="BH173:BH180" si="47">IF(N173="sníž. přenesená",J173,0)</f>
        <v>0</v>
      </c>
      <c r="BI173" s="188">
        <f t="shared" ref="BI173:BI180" si="48">IF(N173="nulová",J173,0)</f>
        <v>0</v>
      </c>
      <c r="BJ173" s="19" t="s">
        <v>90</v>
      </c>
      <c r="BK173" s="188">
        <f t="shared" ref="BK173:BK180" si="49">ROUND(I173*H173,2)</f>
        <v>0</v>
      </c>
      <c r="BL173" s="19" t="s">
        <v>277</v>
      </c>
      <c r="BM173" s="187" t="s">
        <v>1650</v>
      </c>
    </row>
    <row r="174" spans="1:65" s="2" customFormat="1" ht="24.2" customHeight="1">
      <c r="A174" s="37"/>
      <c r="B174" s="38"/>
      <c r="C174" s="176" t="s">
        <v>681</v>
      </c>
      <c r="D174" s="176" t="s">
        <v>163</v>
      </c>
      <c r="E174" s="177" t="s">
        <v>1651</v>
      </c>
      <c r="F174" s="178" t="s">
        <v>1652</v>
      </c>
      <c r="G174" s="179" t="s">
        <v>801</v>
      </c>
      <c r="H174" s="180">
        <v>3</v>
      </c>
      <c r="I174" s="181"/>
      <c r="J174" s="182">
        <f t="shared" si="40"/>
        <v>0</v>
      </c>
      <c r="K174" s="178" t="s">
        <v>44</v>
      </c>
      <c r="L174" s="42"/>
      <c r="M174" s="183" t="s">
        <v>44</v>
      </c>
      <c r="N174" s="184" t="s">
        <v>53</v>
      </c>
      <c r="O174" s="67"/>
      <c r="P174" s="185">
        <f t="shared" si="41"/>
        <v>0</v>
      </c>
      <c r="Q174" s="185">
        <v>0</v>
      </c>
      <c r="R174" s="185">
        <f t="shared" si="42"/>
        <v>0</v>
      </c>
      <c r="S174" s="185">
        <v>0</v>
      </c>
      <c r="T174" s="186">
        <f t="shared" si="43"/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277</v>
      </c>
      <c r="AT174" s="187" t="s">
        <v>163</v>
      </c>
      <c r="AU174" s="187" t="s">
        <v>90</v>
      </c>
      <c r="AY174" s="19" t="s">
        <v>160</v>
      </c>
      <c r="BE174" s="188">
        <f t="shared" si="44"/>
        <v>0</v>
      </c>
      <c r="BF174" s="188">
        <f t="shared" si="45"/>
        <v>0</v>
      </c>
      <c r="BG174" s="188">
        <f t="shared" si="46"/>
        <v>0</v>
      </c>
      <c r="BH174" s="188">
        <f t="shared" si="47"/>
        <v>0</v>
      </c>
      <c r="BI174" s="188">
        <f t="shared" si="48"/>
        <v>0</v>
      </c>
      <c r="BJ174" s="19" t="s">
        <v>90</v>
      </c>
      <c r="BK174" s="188">
        <f t="shared" si="49"/>
        <v>0</v>
      </c>
      <c r="BL174" s="19" t="s">
        <v>277</v>
      </c>
      <c r="BM174" s="187" t="s">
        <v>1653</v>
      </c>
    </row>
    <row r="175" spans="1:65" s="2" customFormat="1" ht="24.2" customHeight="1">
      <c r="A175" s="37"/>
      <c r="B175" s="38"/>
      <c r="C175" s="176" t="s">
        <v>686</v>
      </c>
      <c r="D175" s="176" t="s">
        <v>163</v>
      </c>
      <c r="E175" s="177" t="s">
        <v>1654</v>
      </c>
      <c r="F175" s="178" t="s">
        <v>1655</v>
      </c>
      <c r="G175" s="179" t="s">
        <v>801</v>
      </c>
      <c r="H175" s="180">
        <v>2</v>
      </c>
      <c r="I175" s="181"/>
      <c r="J175" s="182">
        <f t="shared" si="40"/>
        <v>0</v>
      </c>
      <c r="K175" s="178" t="s">
        <v>44</v>
      </c>
      <c r="L175" s="42"/>
      <c r="M175" s="183" t="s">
        <v>44</v>
      </c>
      <c r="N175" s="184" t="s">
        <v>53</v>
      </c>
      <c r="O175" s="67"/>
      <c r="P175" s="185">
        <f t="shared" si="41"/>
        <v>0</v>
      </c>
      <c r="Q175" s="185">
        <v>0</v>
      </c>
      <c r="R175" s="185">
        <f t="shared" si="42"/>
        <v>0</v>
      </c>
      <c r="S175" s="185">
        <v>0</v>
      </c>
      <c r="T175" s="186">
        <f t="shared" si="43"/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277</v>
      </c>
      <c r="AT175" s="187" t="s">
        <v>163</v>
      </c>
      <c r="AU175" s="187" t="s">
        <v>90</v>
      </c>
      <c r="AY175" s="19" t="s">
        <v>160</v>
      </c>
      <c r="BE175" s="188">
        <f t="shared" si="44"/>
        <v>0</v>
      </c>
      <c r="BF175" s="188">
        <f t="shared" si="45"/>
        <v>0</v>
      </c>
      <c r="BG175" s="188">
        <f t="shared" si="46"/>
        <v>0</v>
      </c>
      <c r="BH175" s="188">
        <f t="shared" si="47"/>
        <v>0</v>
      </c>
      <c r="BI175" s="188">
        <f t="shared" si="48"/>
        <v>0</v>
      </c>
      <c r="BJ175" s="19" t="s">
        <v>90</v>
      </c>
      <c r="BK175" s="188">
        <f t="shared" si="49"/>
        <v>0</v>
      </c>
      <c r="BL175" s="19" t="s">
        <v>277</v>
      </c>
      <c r="BM175" s="187" t="s">
        <v>1656</v>
      </c>
    </row>
    <row r="176" spans="1:65" s="2" customFormat="1" ht="24.2" customHeight="1">
      <c r="A176" s="37"/>
      <c r="B176" s="38"/>
      <c r="C176" s="176" t="s">
        <v>693</v>
      </c>
      <c r="D176" s="176" t="s">
        <v>163</v>
      </c>
      <c r="E176" s="177" t="s">
        <v>1657</v>
      </c>
      <c r="F176" s="178" t="s">
        <v>1658</v>
      </c>
      <c r="G176" s="179" t="s">
        <v>801</v>
      </c>
      <c r="H176" s="180">
        <v>1</v>
      </c>
      <c r="I176" s="181"/>
      <c r="J176" s="182">
        <f t="shared" si="40"/>
        <v>0</v>
      </c>
      <c r="K176" s="178" t="s">
        <v>44</v>
      </c>
      <c r="L176" s="42"/>
      <c r="M176" s="183" t="s">
        <v>44</v>
      </c>
      <c r="N176" s="184" t="s">
        <v>53</v>
      </c>
      <c r="O176" s="67"/>
      <c r="P176" s="185">
        <f t="shared" si="41"/>
        <v>0</v>
      </c>
      <c r="Q176" s="185">
        <v>0</v>
      </c>
      <c r="R176" s="185">
        <f t="shared" si="42"/>
        <v>0</v>
      </c>
      <c r="S176" s="185">
        <v>0</v>
      </c>
      <c r="T176" s="186">
        <f t="shared" si="43"/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277</v>
      </c>
      <c r="AT176" s="187" t="s">
        <v>163</v>
      </c>
      <c r="AU176" s="187" t="s">
        <v>90</v>
      </c>
      <c r="AY176" s="19" t="s">
        <v>160</v>
      </c>
      <c r="BE176" s="188">
        <f t="shared" si="44"/>
        <v>0</v>
      </c>
      <c r="BF176" s="188">
        <f t="shared" si="45"/>
        <v>0</v>
      </c>
      <c r="BG176" s="188">
        <f t="shared" si="46"/>
        <v>0</v>
      </c>
      <c r="BH176" s="188">
        <f t="shared" si="47"/>
        <v>0</v>
      </c>
      <c r="BI176" s="188">
        <f t="shared" si="48"/>
        <v>0</v>
      </c>
      <c r="BJ176" s="19" t="s">
        <v>90</v>
      </c>
      <c r="BK176" s="188">
        <f t="shared" si="49"/>
        <v>0</v>
      </c>
      <c r="BL176" s="19" t="s">
        <v>277</v>
      </c>
      <c r="BM176" s="187" t="s">
        <v>1659</v>
      </c>
    </row>
    <row r="177" spans="1:65" s="2" customFormat="1" ht="24.2" customHeight="1">
      <c r="A177" s="37"/>
      <c r="B177" s="38"/>
      <c r="C177" s="176" t="s">
        <v>700</v>
      </c>
      <c r="D177" s="176" t="s">
        <v>163</v>
      </c>
      <c r="E177" s="177" t="s">
        <v>1660</v>
      </c>
      <c r="F177" s="178" t="s">
        <v>1661</v>
      </c>
      <c r="G177" s="179" t="s">
        <v>1335</v>
      </c>
      <c r="H177" s="180">
        <v>4</v>
      </c>
      <c r="I177" s="181"/>
      <c r="J177" s="182">
        <f t="shared" si="40"/>
        <v>0</v>
      </c>
      <c r="K177" s="178" t="s">
        <v>44</v>
      </c>
      <c r="L177" s="42"/>
      <c r="M177" s="183" t="s">
        <v>44</v>
      </c>
      <c r="N177" s="184" t="s">
        <v>53</v>
      </c>
      <c r="O177" s="67"/>
      <c r="P177" s="185">
        <f t="shared" si="41"/>
        <v>0</v>
      </c>
      <c r="Q177" s="185">
        <v>0</v>
      </c>
      <c r="R177" s="185">
        <f t="shared" si="42"/>
        <v>0</v>
      </c>
      <c r="S177" s="185">
        <v>0</v>
      </c>
      <c r="T177" s="186">
        <f t="shared" si="43"/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277</v>
      </c>
      <c r="AT177" s="187" t="s">
        <v>163</v>
      </c>
      <c r="AU177" s="187" t="s">
        <v>90</v>
      </c>
      <c r="AY177" s="19" t="s">
        <v>160</v>
      </c>
      <c r="BE177" s="188">
        <f t="shared" si="44"/>
        <v>0</v>
      </c>
      <c r="BF177" s="188">
        <f t="shared" si="45"/>
        <v>0</v>
      </c>
      <c r="BG177" s="188">
        <f t="shared" si="46"/>
        <v>0</v>
      </c>
      <c r="BH177" s="188">
        <f t="shared" si="47"/>
        <v>0</v>
      </c>
      <c r="BI177" s="188">
        <f t="shared" si="48"/>
        <v>0</v>
      </c>
      <c r="BJ177" s="19" t="s">
        <v>90</v>
      </c>
      <c r="BK177" s="188">
        <f t="shared" si="49"/>
        <v>0</v>
      </c>
      <c r="BL177" s="19" t="s">
        <v>277</v>
      </c>
      <c r="BM177" s="187" t="s">
        <v>1662</v>
      </c>
    </row>
    <row r="178" spans="1:65" s="2" customFormat="1" ht="16.5" customHeight="1">
      <c r="A178" s="37"/>
      <c r="B178" s="38"/>
      <c r="C178" s="176" t="s">
        <v>705</v>
      </c>
      <c r="D178" s="176" t="s">
        <v>163</v>
      </c>
      <c r="E178" s="177" t="s">
        <v>1663</v>
      </c>
      <c r="F178" s="178" t="s">
        <v>1664</v>
      </c>
      <c r="G178" s="179" t="s">
        <v>801</v>
      </c>
      <c r="H178" s="180">
        <v>16</v>
      </c>
      <c r="I178" s="181"/>
      <c r="J178" s="182">
        <f t="shared" si="40"/>
        <v>0</v>
      </c>
      <c r="K178" s="178" t="s">
        <v>44</v>
      </c>
      <c r="L178" s="42"/>
      <c r="M178" s="183" t="s">
        <v>44</v>
      </c>
      <c r="N178" s="184" t="s">
        <v>53</v>
      </c>
      <c r="O178" s="67"/>
      <c r="P178" s="185">
        <f t="shared" si="41"/>
        <v>0</v>
      </c>
      <c r="Q178" s="185">
        <v>0</v>
      </c>
      <c r="R178" s="185">
        <f t="shared" si="42"/>
        <v>0</v>
      </c>
      <c r="S178" s="185">
        <v>0</v>
      </c>
      <c r="T178" s="186">
        <f t="shared" si="43"/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277</v>
      </c>
      <c r="AT178" s="187" t="s">
        <v>163</v>
      </c>
      <c r="AU178" s="187" t="s">
        <v>90</v>
      </c>
      <c r="AY178" s="19" t="s">
        <v>160</v>
      </c>
      <c r="BE178" s="188">
        <f t="shared" si="44"/>
        <v>0</v>
      </c>
      <c r="BF178" s="188">
        <f t="shared" si="45"/>
        <v>0</v>
      </c>
      <c r="BG178" s="188">
        <f t="shared" si="46"/>
        <v>0</v>
      </c>
      <c r="BH178" s="188">
        <f t="shared" si="47"/>
        <v>0</v>
      </c>
      <c r="BI178" s="188">
        <f t="shared" si="48"/>
        <v>0</v>
      </c>
      <c r="BJ178" s="19" t="s">
        <v>90</v>
      </c>
      <c r="BK178" s="188">
        <f t="shared" si="49"/>
        <v>0</v>
      </c>
      <c r="BL178" s="19" t="s">
        <v>277</v>
      </c>
      <c r="BM178" s="187" t="s">
        <v>1665</v>
      </c>
    </row>
    <row r="179" spans="1:65" s="2" customFormat="1" ht="16.5" customHeight="1">
      <c r="A179" s="37"/>
      <c r="B179" s="38"/>
      <c r="C179" s="176" t="s">
        <v>711</v>
      </c>
      <c r="D179" s="176" t="s">
        <v>163</v>
      </c>
      <c r="E179" s="177" t="s">
        <v>1666</v>
      </c>
      <c r="F179" s="178" t="s">
        <v>1630</v>
      </c>
      <c r="G179" s="179" t="s">
        <v>546</v>
      </c>
      <c r="H179" s="180">
        <v>1</v>
      </c>
      <c r="I179" s="181"/>
      <c r="J179" s="182">
        <f t="shared" si="40"/>
        <v>0</v>
      </c>
      <c r="K179" s="178" t="s">
        <v>44</v>
      </c>
      <c r="L179" s="42"/>
      <c r="M179" s="183" t="s">
        <v>44</v>
      </c>
      <c r="N179" s="184" t="s">
        <v>53</v>
      </c>
      <c r="O179" s="67"/>
      <c r="P179" s="185">
        <f t="shared" si="41"/>
        <v>0</v>
      </c>
      <c r="Q179" s="185">
        <v>0</v>
      </c>
      <c r="R179" s="185">
        <f t="shared" si="42"/>
        <v>0</v>
      </c>
      <c r="S179" s="185">
        <v>0</v>
      </c>
      <c r="T179" s="186">
        <f t="shared" si="43"/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277</v>
      </c>
      <c r="AT179" s="187" t="s">
        <v>163</v>
      </c>
      <c r="AU179" s="187" t="s">
        <v>90</v>
      </c>
      <c r="AY179" s="19" t="s">
        <v>160</v>
      </c>
      <c r="BE179" s="188">
        <f t="shared" si="44"/>
        <v>0</v>
      </c>
      <c r="BF179" s="188">
        <f t="shared" si="45"/>
        <v>0</v>
      </c>
      <c r="BG179" s="188">
        <f t="shared" si="46"/>
        <v>0</v>
      </c>
      <c r="BH179" s="188">
        <f t="shared" si="47"/>
        <v>0</v>
      </c>
      <c r="BI179" s="188">
        <f t="shared" si="48"/>
        <v>0</v>
      </c>
      <c r="BJ179" s="19" t="s">
        <v>90</v>
      </c>
      <c r="BK179" s="188">
        <f t="shared" si="49"/>
        <v>0</v>
      </c>
      <c r="BL179" s="19" t="s">
        <v>277</v>
      </c>
      <c r="BM179" s="187" t="s">
        <v>1667</v>
      </c>
    </row>
    <row r="180" spans="1:65" s="2" customFormat="1" ht="21.75" customHeight="1">
      <c r="A180" s="37"/>
      <c r="B180" s="38"/>
      <c r="C180" s="176" t="s">
        <v>716</v>
      </c>
      <c r="D180" s="176" t="s">
        <v>163</v>
      </c>
      <c r="E180" s="177" t="s">
        <v>1668</v>
      </c>
      <c r="F180" s="178" t="s">
        <v>1669</v>
      </c>
      <c r="G180" s="179" t="s">
        <v>801</v>
      </c>
      <c r="H180" s="180">
        <v>1</v>
      </c>
      <c r="I180" s="181"/>
      <c r="J180" s="182">
        <f t="shared" si="40"/>
        <v>0</v>
      </c>
      <c r="K180" s="178" t="s">
        <v>44</v>
      </c>
      <c r="L180" s="42"/>
      <c r="M180" s="183" t="s">
        <v>44</v>
      </c>
      <c r="N180" s="184" t="s">
        <v>53</v>
      </c>
      <c r="O180" s="67"/>
      <c r="P180" s="185">
        <f t="shared" si="41"/>
        <v>0</v>
      </c>
      <c r="Q180" s="185">
        <v>0</v>
      </c>
      <c r="R180" s="185">
        <f t="shared" si="42"/>
        <v>0</v>
      </c>
      <c r="S180" s="185">
        <v>0</v>
      </c>
      <c r="T180" s="186">
        <f t="shared" si="43"/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277</v>
      </c>
      <c r="AT180" s="187" t="s">
        <v>163</v>
      </c>
      <c r="AU180" s="187" t="s">
        <v>90</v>
      </c>
      <c r="AY180" s="19" t="s">
        <v>160</v>
      </c>
      <c r="BE180" s="188">
        <f t="shared" si="44"/>
        <v>0</v>
      </c>
      <c r="BF180" s="188">
        <f t="shared" si="45"/>
        <v>0</v>
      </c>
      <c r="BG180" s="188">
        <f t="shared" si="46"/>
        <v>0</v>
      </c>
      <c r="BH180" s="188">
        <f t="shared" si="47"/>
        <v>0</v>
      </c>
      <c r="BI180" s="188">
        <f t="shared" si="48"/>
        <v>0</v>
      </c>
      <c r="BJ180" s="19" t="s">
        <v>90</v>
      </c>
      <c r="BK180" s="188">
        <f t="shared" si="49"/>
        <v>0</v>
      </c>
      <c r="BL180" s="19" t="s">
        <v>277</v>
      </c>
      <c r="BM180" s="187" t="s">
        <v>1670</v>
      </c>
    </row>
    <row r="181" spans="1:65" s="12" customFormat="1" ht="25.9" customHeight="1">
      <c r="B181" s="160"/>
      <c r="C181" s="161"/>
      <c r="D181" s="162" t="s">
        <v>81</v>
      </c>
      <c r="E181" s="163" t="s">
        <v>1671</v>
      </c>
      <c r="F181" s="163" t="s">
        <v>1672</v>
      </c>
      <c r="G181" s="161"/>
      <c r="H181" s="161"/>
      <c r="I181" s="164"/>
      <c r="J181" s="165">
        <f>BK181</f>
        <v>0</v>
      </c>
      <c r="K181" s="161"/>
      <c r="L181" s="166"/>
      <c r="M181" s="167"/>
      <c r="N181" s="168"/>
      <c r="O181" s="168"/>
      <c r="P181" s="169">
        <f>SUM(P182:P192)</f>
        <v>0</v>
      </c>
      <c r="Q181" s="168"/>
      <c r="R181" s="169">
        <f>SUM(R182:R192)</f>
        <v>0</v>
      </c>
      <c r="S181" s="168"/>
      <c r="T181" s="170">
        <f>SUM(T182:T192)</f>
        <v>0</v>
      </c>
      <c r="AR181" s="171" t="s">
        <v>90</v>
      </c>
      <c r="AT181" s="172" t="s">
        <v>81</v>
      </c>
      <c r="AU181" s="172" t="s">
        <v>82</v>
      </c>
      <c r="AY181" s="171" t="s">
        <v>160</v>
      </c>
      <c r="BK181" s="173">
        <f>SUM(BK182:BK192)</f>
        <v>0</v>
      </c>
    </row>
    <row r="182" spans="1:65" s="2" customFormat="1" ht="16.5" customHeight="1">
      <c r="A182" s="37"/>
      <c r="B182" s="38"/>
      <c r="C182" s="176" t="s">
        <v>721</v>
      </c>
      <c r="D182" s="176" t="s">
        <v>163</v>
      </c>
      <c r="E182" s="177" t="s">
        <v>1673</v>
      </c>
      <c r="F182" s="178" t="s">
        <v>1674</v>
      </c>
      <c r="G182" s="179" t="s">
        <v>801</v>
      </c>
      <c r="H182" s="180">
        <v>1</v>
      </c>
      <c r="I182" s="181"/>
      <c r="J182" s="182">
        <f t="shared" ref="J182:J192" si="50">ROUND(I182*H182,2)</f>
        <v>0</v>
      </c>
      <c r="K182" s="178" t="s">
        <v>44</v>
      </c>
      <c r="L182" s="42"/>
      <c r="M182" s="183" t="s">
        <v>44</v>
      </c>
      <c r="N182" s="184" t="s">
        <v>53</v>
      </c>
      <c r="O182" s="67"/>
      <c r="P182" s="185">
        <f t="shared" ref="P182:P192" si="51">O182*H182</f>
        <v>0</v>
      </c>
      <c r="Q182" s="185">
        <v>0</v>
      </c>
      <c r="R182" s="185">
        <f t="shared" ref="R182:R192" si="52">Q182*H182</f>
        <v>0</v>
      </c>
      <c r="S182" s="185">
        <v>0</v>
      </c>
      <c r="T182" s="186">
        <f t="shared" ref="T182:T192" si="53"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277</v>
      </c>
      <c r="AT182" s="187" t="s">
        <v>163</v>
      </c>
      <c r="AU182" s="187" t="s">
        <v>90</v>
      </c>
      <c r="AY182" s="19" t="s">
        <v>160</v>
      </c>
      <c r="BE182" s="188">
        <f t="shared" ref="BE182:BE192" si="54">IF(N182="základní",J182,0)</f>
        <v>0</v>
      </c>
      <c r="BF182" s="188">
        <f t="shared" ref="BF182:BF192" si="55">IF(N182="snížená",J182,0)</f>
        <v>0</v>
      </c>
      <c r="BG182" s="188">
        <f t="shared" ref="BG182:BG192" si="56">IF(N182="zákl. přenesená",J182,0)</f>
        <v>0</v>
      </c>
      <c r="BH182" s="188">
        <f t="shared" ref="BH182:BH192" si="57">IF(N182="sníž. přenesená",J182,0)</f>
        <v>0</v>
      </c>
      <c r="BI182" s="188">
        <f t="shared" ref="BI182:BI192" si="58">IF(N182="nulová",J182,0)</f>
        <v>0</v>
      </c>
      <c r="BJ182" s="19" t="s">
        <v>90</v>
      </c>
      <c r="BK182" s="188">
        <f t="shared" ref="BK182:BK192" si="59">ROUND(I182*H182,2)</f>
        <v>0</v>
      </c>
      <c r="BL182" s="19" t="s">
        <v>277</v>
      </c>
      <c r="BM182" s="187" t="s">
        <v>1675</v>
      </c>
    </row>
    <row r="183" spans="1:65" s="2" customFormat="1" ht="16.5" customHeight="1">
      <c r="A183" s="37"/>
      <c r="B183" s="38"/>
      <c r="C183" s="176" t="s">
        <v>726</v>
      </c>
      <c r="D183" s="176" t="s">
        <v>163</v>
      </c>
      <c r="E183" s="177" t="s">
        <v>1676</v>
      </c>
      <c r="F183" s="178" t="s">
        <v>1677</v>
      </c>
      <c r="G183" s="179" t="s">
        <v>801</v>
      </c>
      <c r="H183" s="180">
        <v>2</v>
      </c>
      <c r="I183" s="181"/>
      <c r="J183" s="182">
        <f t="shared" si="50"/>
        <v>0</v>
      </c>
      <c r="K183" s="178" t="s">
        <v>44</v>
      </c>
      <c r="L183" s="42"/>
      <c r="M183" s="183" t="s">
        <v>44</v>
      </c>
      <c r="N183" s="184" t="s">
        <v>53</v>
      </c>
      <c r="O183" s="67"/>
      <c r="P183" s="185">
        <f t="shared" si="51"/>
        <v>0</v>
      </c>
      <c r="Q183" s="185">
        <v>0</v>
      </c>
      <c r="R183" s="185">
        <f t="shared" si="52"/>
        <v>0</v>
      </c>
      <c r="S183" s="185">
        <v>0</v>
      </c>
      <c r="T183" s="186">
        <f t="shared" si="53"/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277</v>
      </c>
      <c r="AT183" s="187" t="s">
        <v>163</v>
      </c>
      <c r="AU183" s="187" t="s">
        <v>90</v>
      </c>
      <c r="AY183" s="19" t="s">
        <v>160</v>
      </c>
      <c r="BE183" s="188">
        <f t="shared" si="54"/>
        <v>0</v>
      </c>
      <c r="BF183" s="188">
        <f t="shared" si="55"/>
        <v>0</v>
      </c>
      <c r="BG183" s="188">
        <f t="shared" si="56"/>
        <v>0</v>
      </c>
      <c r="BH183" s="188">
        <f t="shared" si="57"/>
        <v>0</v>
      </c>
      <c r="BI183" s="188">
        <f t="shared" si="58"/>
        <v>0</v>
      </c>
      <c r="BJ183" s="19" t="s">
        <v>90</v>
      </c>
      <c r="BK183" s="188">
        <f t="shared" si="59"/>
        <v>0</v>
      </c>
      <c r="BL183" s="19" t="s">
        <v>277</v>
      </c>
      <c r="BM183" s="187" t="s">
        <v>1678</v>
      </c>
    </row>
    <row r="184" spans="1:65" s="2" customFormat="1" ht="16.5" customHeight="1">
      <c r="A184" s="37"/>
      <c r="B184" s="38"/>
      <c r="C184" s="176" t="s">
        <v>733</v>
      </c>
      <c r="D184" s="176" t="s">
        <v>163</v>
      </c>
      <c r="E184" s="177" t="s">
        <v>1679</v>
      </c>
      <c r="F184" s="178" t="s">
        <v>1680</v>
      </c>
      <c r="G184" s="179" t="s">
        <v>801</v>
      </c>
      <c r="H184" s="180">
        <v>1</v>
      </c>
      <c r="I184" s="181"/>
      <c r="J184" s="182">
        <f t="shared" si="50"/>
        <v>0</v>
      </c>
      <c r="K184" s="178" t="s">
        <v>44</v>
      </c>
      <c r="L184" s="42"/>
      <c r="M184" s="183" t="s">
        <v>44</v>
      </c>
      <c r="N184" s="184" t="s">
        <v>53</v>
      </c>
      <c r="O184" s="67"/>
      <c r="P184" s="185">
        <f t="shared" si="51"/>
        <v>0</v>
      </c>
      <c r="Q184" s="185">
        <v>0</v>
      </c>
      <c r="R184" s="185">
        <f t="shared" si="52"/>
        <v>0</v>
      </c>
      <c r="S184" s="185">
        <v>0</v>
      </c>
      <c r="T184" s="186">
        <f t="shared" si="53"/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277</v>
      </c>
      <c r="AT184" s="187" t="s">
        <v>163</v>
      </c>
      <c r="AU184" s="187" t="s">
        <v>90</v>
      </c>
      <c r="AY184" s="19" t="s">
        <v>160</v>
      </c>
      <c r="BE184" s="188">
        <f t="shared" si="54"/>
        <v>0</v>
      </c>
      <c r="BF184" s="188">
        <f t="shared" si="55"/>
        <v>0</v>
      </c>
      <c r="BG184" s="188">
        <f t="shared" si="56"/>
        <v>0</v>
      </c>
      <c r="BH184" s="188">
        <f t="shared" si="57"/>
        <v>0</v>
      </c>
      <c r="BI184" s="188">
        <f t="shared" si="58"/>
        <v>0</v>
      </c>
      <c r="BJ184" s="19" t="s">
        <v>90</v>
      </c>
      <c r="BK184" s="188">
        <f t="shared" si="59"/>
        <v>0</v>
      </c>
      <c r="BL184" s="19" t="s">
        <v>277</v>
      </c>
      <c r="BM184" s="187" t="s">
        <v>1681</v>
      </c>
    </row>
    <row r="185" spans="1:65" s="2" customFormat="1" ht="16.5" customHeight="1">
      <c r="A185" s="37"/>
      <c r="B185" s="38"/>
      <c r="C185" s="176" t="s">
        <v>738</v>
      </c>
      <c r="D185" s="176" t="s">
        <v>163</v>
      </c>
      <c r="E185" s="177" t="s">
        <v>1682</v>
      </c>
      <c r="F185" s="178" t="s">
        <v>1683</v>
      </c>
      <c r="G185" s="179" t="s">
        <v>801</v>
      </c>
      <c r="H185" s="180">
        <v>1</v>
      </c>
      <c r="I185" s="181"/>
      <c r="J185" s="182">
        <f t="shared" si="50"/>
        <v>0</v>
      </c>
      <c r="K185" s="178" t="s">
        <v>44</v>
      </c>
      <c r="L185" s="42"/>
      <c r="M185" s="183" t="s">
        <v>44</v>
      </c>
      <c r="N185" s="184" t="s">
        <v>53</v>
      </c>
      <c r="O185" s="67"/>
      <c r="P185" s="185">
        <f t="shared" si="51"/>
        <v>0</v>
      </c>
      <c r="Q185" s="185">
        <v>0</v>
      </c>
      <c r="R185" s="185">
        <f t="shared" si="52"/>
        <v>0</v>
      </c>
      <c r="S185" s="185">
        <v>0</v>
      </c>
      <c r="T185" s="186">
        <f t="shared" si="53"/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277</v>
      </c>
      <c r="AT185" s="187" t="s">
        <v>163</v>
      </c>
      <c r="AU185" s="187" t="s">
        <v>90</v>
      </c>
      <c r="AY185" s="19" t="s">
        <v>160</v>
      </c>
      <c r="BE185" s="188">
        <f t="shared" si="54"/>
        <v>0</v>
      </c>
      <c r="BF185" s="188">
        <f t="shared" si="55"/>
        <v>0</v>
      </c>
      <c r="BG185" s="188">
        <f t="shared" si="56"/>
        <v>0</v>
      </c>
      <c r="BH185" s="188">
        <f t="shared" si="57"/>
        <v>0</v>
      </c>
      <c r="BI185" s="188">
        <f t="shared" si="58"/>
        <v>0</v>
      </c>
      <c r="BJ185" s="19" t="s">
        <v>90</v>
      </c>
      <c r="BK185" s="188">
        <f t="shared" si="59"/>
        <v>0</v>
      </c>
      <c r="BL185" s="19" t="s">
        <v>277</v>
      </c>
      <c r="BM185" s="187" t="s">
        <v>1684</v>
      </c>
    </row>
    <row r="186" spans="1:65" s="2" customFormat="1" ht="21.75" customHeight="1">
      <c r="A186" s="37"/>
      <c r="B186" s="38"/>
      <c r="C186" s="176" t="s">
        <v>745</v>
      </c>
      <c r="D186" s="176" t="s">
        <v>163</v>
      </c>
      <c r="E186" s="177" t="s">
        <v>1685</v>
      </c>
      <c r="F186" s="178" t="s">
        <v>1686</v>
      </c>
      <c r="G186" s="179" t="s">
        <v>801</v>
      </c>
      <c r="H186" s="180">
        <v>1</v>
      </c>
      <c r="I186" s="181"/>
      <c r="J186" s="182">
        <f t="shared" si="50"/>
        <v>0</v>
      </c>
      <c r="K186" s="178" t="s">
        <v>44</v>
      </c>
      <c r="L186" s="42"/>
      <c r="M186" s="183" t="s">
        <v>44</v>
      </c>
      <c r="N186" s="184" t="s">
        <v>53</v>
      </c>
      <c r="O186" s="67"/>
      <c r="P186" s="185">
        <f t="shared" si="51"/>
        <v>0</v>
      </c>
      <c r="Q186" s="185">
        <v>0</v>
      </c>
      <c r="R186" s="185">
        <f t="shared" si="52"/>
        <v>0</v>
      </c>
      <c r="S186" s="185">
        <v>0</v>
      </c>
      <c r="T186" s="186">
        <f t="shared" si="53"/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277</v>
      </c>
      <c r="AT186" s="187" t="s">
        <v>163</v>
      </c>
      <c r="AU186" s="187" t="s">
        <v>90</v>
      </c>
      <c r="AY186" s="19" t="s">
        <v>160</v>
      </c>
      <c r="BE186" s="188">
        <f t="shared" si="54"/>
        <v>0</v>
      </c>
      <c r="BF186" s="188">
        <f t="shared" si="55"/>
        <v>0</v>
      </c>
      <c r="BG186" s="188">
        <f t="shared" si="56"/>
        <v>0</v>
      </c>
      <c r="BH186" s="188">
        <f t="shared" si="57"/>
        <v>0</v>
      </c>
      <c r="BI186" s="188">
        <f t="shared" si="58"/>
        <v>0</v>
      </c>
      <c r="BJ186" s="19" t="s">
        <v>90</v>
      </c>
      <c r="BK186" s="188">
        <f t="shared" si="59"/>
        <v>0</v>
      </c>
      <c r="BL186" s="19" t="s">
        <v>277</v>
      </c>
      <c r="BM186" s="187" t="s">
        <v>1687</v>
      </c>
    </row>
    <row r="187" spans="1:65" s="2" customFormat="1" ht="16.5" customHeight="1">
      <c r="A187" s="37"/>
      <c r="B187" s="38"/>
      <c r="C187" s="176" t="s">
        <v>750</v>
      </c>
      <c r="D187" s="176" t="s">
        <v>163</v>
      </c>
      <c r="E187" s="177" t="s">
        <v>1688</v>
      </c>
      <c r="F187" s="178" t="s">
        <v>1689</v>
      </c>
      <c r="G187" s="179" t="s">
        <v>801</v>
      </c>
      <c r="H187" s="180">
        <v>3</v>
      </c>
      <c r="I187" s="181"/>
      <c r="J187" s="182">
        <f t="shared" si="50"/>
        <v>0</v>
      </c>
      <c r="K187" s="178" t="s">
        <v>44</v>
      </c>
      <c r="L187" s="42"/>
      <c r="M187" s="183" t="s">
        <v>44</v>
      </c>
      <c r="N187" s="184" t="s">
        <v>53</v>
      </c>
      <c r="O187" s="67"/>
      <c r="P187" s="185">
        <f t="shared" si="51"/>
        <v>0</v>
      </c>
      <c r="Q187" s="185">
        <v>0</v>
      </c>
      <c r="R187" s="185">
        <f t="shared" si="52"/>
        <v>0</v>
      </c>
      <c r="S187" s="185">
        <v>0</v>
      </c>
      <c r="T187" s="186">
        <f t="shared" si="53"/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277</v>
      </c>
      <c r="AT187" s="187" t="s">
        <v>163</v>
      </c>
      <c r="AU187" s="187" t="s">
        <v>90</v>
      </c>
      <c r="AY187" s="19" t="s">
        <v>160</v>
      </c>
      <c r="BE187" s="188">
        <f t="shared" si="54"/>
        <v>0</v>
      </c>
      <c r="BF187" s="188">
        <f t="shared" si="55"/>
        <v>0</v>
      </c>
      <c r="BG187" s="188">
        <f t="shared" si="56"/>
        <v>0</v>
      </c>
      <c r="BH187" s="188">
        <f t="shared" si="57"/>
        <v>0</v>
      </c>
      <c r="BI187" s="188">
        <f t="shared" si="58"/>
        <v>0</v>
      </c>
      <c r="BJ187" s="19" t="s">
        <v>90</v>
      </c>
      <c r="BK187" s="188">
        <f t="shared" si="59"/>
        <v>0</v>
      </c>
      <c r="BL187" s="19" t="s">
        <v>277</v>
      </c>
      <c r="BM187" s="187" t="s">
        <v>1690</v>
      </c>
    </row>
    <row r="188" spans="1:65" s="2" customFormat="1" ht="16.5" customHeight="1">
      <c r="A188" s="37"/>
      <c r="B188" s="38"/>
      <c r="C188" s="176" t="s">
        <v>755</v>
      </c>
      <c r="D188" s="176" t="s">
        <v>163</v>
      </c>
      <c r="E188" s="177" t="s">
        <v>1691</v>
      </c>
      <c r="F188" s="178" t="s">
        <v>1692</v>
      </c>
      <c r="G188" s="179" t="s">
        <v>801</v>
      </c>
      <c r="H188" s="180">
        <v>6</v>
      </c>
      <c r="I188" s="181"/>
      <c r="J188" s="182">
        <f t="shared" si="50"/>
        <v>0</v>
      </c>
      <c r="K188" s="178" t="s">
        <v>44</v>
      </c>
      <c r="L188" s="42"/>
      <c r="M188" s="183" t="s">
        <v>44</v>
      </c>
      <c r="N188" s="184" t="s">
        <v>53</v>
      </c>
      <c r="O188" s="67"/>
      <c r="P188" s="185">
        <f t="shared" si="51"/>
        <v>0</v>
      </c>
      <c r="Q188" s="185">
        <v>0</v>
      </c>
      <c r="R188" s="185">
        <f t="shared" si="52"/>
        <v>0</v>
      </c>
      <c r="S188" s="185">
        <v>0</v>
      </c>
      <c r="T188" s="186">
        <f t="shared" si="53"/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277</v>
      </c>
      <c r="AT188" s="187" t="s">
        <v>163</v>
      </c>
      <c r="AU188" s="187" t="s">
        <v>90</v>
      </c>
      <c r="AY188" s="19" t="s">
        <v>160</v>
      </c>
      <c r="BE188" s="188">
        <f t="shared" si="54"/>
        <v>0</v>
      </c>
      <c r="BF188" s="188">
        <f t="shared" si="55"/>
        <v>0</v>
      </c>
      <c r="BG188" s="188">
        <f t="shared" si="56"/>
        <v>0</v>
      </c>
      <c r="BH188" s="188">
        <f t="shared" si="57"/>
        <v>0</v>
      </c>
      <c r="BI188" s="188">
        <f t="shared" si="58"/>
        <v>0</v>
      </c>
      <c r="BJ188" s="19" t="s">
        <v>90</v>
      </c>
      <c r="BK188" s="188">
        <f t="shared" si="59"/>
        <v>0</v>
      </c>
      <c r="BL188" s="19" t="s">
        <v>277</v>
      </c>
      <c r="BM188" s="187" t="s">
        <v>1693</v>
      </c>
    </row>
    <row r="189" spans="1:65" s="2" customFormat="1" ht="16.5" customHeight="1">
      <c r="A189" s="37"/>
      <c r="B189" s="38"/>
      <c r="C189" s="176" t="s">
        <v>761</v>
      </c>
      <c r="D189" s="176" t="s">
        <v>163</v>
      </c>
      <c r="E189" s="177" t="s">
        <v>1694</v>
      </c>
      <c r="F189" s="178" t="s">
        <v>1664</v>
      </c>
      <c r="G189" s="179" t="s">
        <v>801</v>
      </c>
      <c r="H189" s="180">
        <v>20</v>
      </c>
      <c r="I189" s="181"/>
      <c r="J189" s="182">
        <f t="shared" si="50"/>
        <v>0</v>
      </c>
      <c r="K189" s="178" t="s">
        <v>44</v>
      </c>
      <c r="L189" s="42"/>
      <c r="M189" s="183" t="s">
        <v>44</v>
      </c>
      <c r="N189" s="184" t="s">
        <v>53</v>
      </c>
      <c r="O189" s="67"/>
      <c r="P189" s="185">
        <f t="shared" si="51"/>
        <v>0</v>
      </c>
      <c r="Q189" s="185">
        <v>0</v>
      </c>
      <c r="R189" s="185">
        <f t="shared" si="52"/>
        <v>0</v>
      </c>
      <c r="S189" s="185">
        <v>0</v>
      </c>
      <c r="T189" s="186">
        <f t="shared" si="53"/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277</v>
      </c>
      <c r="AT189" s="187" t="s">
        <v>163</v>
      </c>
      <c r="AU189" s="187" t="s">
        <v>90</v>
      </c>
      <c r="AY189" s="19" t="s">
        <v>160</v>
      </c>
      <c r="BE189" s="188">
        <f t="shared" si="54"/>
        <v>0</v>
      </c>
      <c r="BF189" s="188">
        <f t="shared" si="55"/>
        <v>0</v>
      </c>
      <c r="BG189" s="188">
        <f t="shared" si="56"/>
        <v>0</v>
      </c>
      <c r="BH189" s="188">
        <f t="shared" si="57"/>
        <v>0</v>
      </c>
      <c r="BI189" s="188">
        <f t="shared" si="58"/>
        <v>0</v>
      </c>
      <c r="BJ189" s="19" t="s">
        <v>90</v>
      </c>
      <c r="BK189" s="188">
        <f t="shared" si="59"/>
        <v>0</v>
      </c>
      <c r="BL189" s="19" t="s">
        <v>277</v>
      </c>
      <c r="BM189" s="187" t="s">
        <v>1695</v>
      </c>
    </row>
    <row r="190" spans="1:65" s="2" customFormat="1" ht="16.5" customHeight="1">
      <c r="A190" s="37"/>
      <c r="B190" s="38"/>
      <c r="C190" s="176" t="s">
        <v>765</v>
      </c>
      <c r="D190" s="176" t="s">
        <v>163</v>
      </c>
      <c r="E190" s="177" t="s">
        <v>1696</v>
      </c>
      <c r="F190" s="178" t="s">
        <v>1630</v>
      </c>
      <c r="G190" s="179" t="s">
        <v>546</v>
      </c>
      <c r="H190" s="180">
        <v>1</v>
      </c>
      <c r="I190" s="181"/>
      <c r="J190" s="182">
        <f t="shared" si="50"/>
        <v>0</v>
      </c>
      <c r="K190" s="178" t="s">
        <v>44</v>
      </c>
      <c r="L190" s="42"/>
      <c r="M190" s="183" t="s">
        <v>44</v>
      </c>
      <c r="N190" s="184" t="s">
        <v>53</v>
      </c>
      <c r="O190" s="67"/>
      <c r="P190" s="185">
        <f t="shared" si="51"/>
        <v>0</v>
      </c>
      <c r="Q190" s="185">
        <v>0</v>
      </c>
      <c r="R190" s="185">
        <f t="shared" si="52"/>
        <v>0</v>
      </c>
      <c r="S190" s="185">
        <v>0</v>
      </c>
      <c r="T190" s="186">
        <f t="shared" si="53"/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277</v>
      </c>
      <c r="AT190" s="187" t="s">
        <v>163</v>
      </c>
      <c r="AU190" s="187" t="s">
        <v>90</v>
      </c>
      <c r="AY190" s="19" t="s">
        <v>160</v>
      </c>
      <c r="BE190" s="188">
        <f t="shared" si="54"/>
        <v>0</v>
      </c>
      <c r="BF190" s="188">
        <f t="shared" si="55"/>
        <v>0</v>
      </c>
      <c r="BG190" s="188">
        <f t="shared" si="56"/>
        <v>0</v>
      </c>
      <c r="BH190" s="188">
        <f t="shared" si="57"/>
        <v>0</v>
      </c>
      <c r="BI190" s="188">
        <f t="shared" si="58"/>
        <v>0</v>
      </c>
      <c r="BJ190" s="19" t="s">
        <v>90</v>
      </c>
      <c r="BK190" s="188">
        <f t="shared" si="59"/>
        <v>0</v>
      </c>
      <c r="BL190" s="19" t="s">
        <v>277</v>
      </c>
      <c r="BM190" s="187" t="s">
        <v>1697</v>
      </c>
    </row>
    <row r="191" spans="1:65" s="2" customFormat="1" ht="16.5" customHeight="1">
      <c r="A191" s="37"/>
      <c r="B191" s="38"/>
      <c r="C191" s="176" t="s">
        <v>769</v>
      </c>
      <c r="D191" s="176" t="s">
        <v>163</v>
      </c>
      <c r="E191" s="177" t="s">
        <v>1698</v>
      </c>
      <c r="F191" s="178" t="s">
        <v>1699</v>
      </c>
      <c r="G191" s="179" t="s">
        <v>1700</v>
      </c>
      <c r="H191" s="180">
        <v>8</v>
      </c>
      <c r="I191" s="181"/>
      <c r="J191" s="182">
        <f t="shared" si="50"/>
        <v>0</v>
      </c>
      <c r="K191" s="178" t="s">
        <v>44</v>
      </c>
      <c r="L191" s="42"/>
      <c r="M191" s="183" t="s">
        <v>44</v>
      </c>
      <c r="N191" s="184" t="s">
        <v>53</v>
      </c>
      <c r="O191" s="67"/>
      <c r="P191" s="185">
        <f t="shared" si="51"/>
        <v>0</v>
      </c>
      <c r="Q191" s="185">
        <v>0</v>
      </c>
      <c r="R191" s="185">
        <f t="shared" si="52"/>
        <v>0</v>
      </c>
      <c r="S191" s="185">
        <v>0</v>
      </c>
      <c r="T191" s="186">
        <f t="shared" si="53"/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277</v>
      </c>
      <c r="AT191" s="187" t="s">
        <v>163</v>
      </c>
      <c r="AU191" s="187" t="s">
        <v>90</v>
      </c>
      <c r="AY191" s="19" t="s">
        <v>160</v>
      </c>
      <c r="BE191" s="188">
        <f t="shared" si="54"/>
        <v>0</v>
      </c>
      <c r="BF191" s="188">
        <f t="shared" si="55"/>
        <v>0</v>
      </c>
      <c r="BG191" s="188">
        <f t="shared" si="56"/>
        <v>0</v>
      </c>
      <c r="BH191" s="188">
        <f t="shared" si="57"/>
        <v>0</v>
      </c>
      <c r="BI191" s="188">
        <f t="shared" si="58"/>
        <v>0</v>
      </c>
      <c r="BJ191" s="19" t="s">
        <v>90</v>
      </c>
      <c r="BK191" s="188">
        <f t="shared" si="59"/>
        <v>0</v>
      </c>
      <c r="BL191" s="19" t="s">
        <v>277</v>
      </c>
      <c r="BM191" s="187" t="s">
        <v>1701</v>
      </c>
    </row>
    <row r="192" spans="1:65" s="2" customFormat="1" ht="21.75" customHeight="1">
      <c r="A192" s="37"/>
      <c r="B192" s="38"/>
      <c r="C192" s="176" t="s">
        <v>773</v>
      </c>
      <c r="D192" s="176" t="s">
        <v>163</v>
      </c>
      <c r="E192" s="177" t="s">
        <v>1702</v>
      </c>
      <c r="F192" s="178" t="s">
        <v>1669</v>
      </c>
      <c r="G192" s="179" t="s">
        <v>801</v>
      </c>
      <c r="H192" s="180">
        <v>1</v>
      </c>
      <c r="I192" s="181"/>
      <c r="J192" s="182">
        <f t="shared" si="50"/>
        <v>0</v>
      </c>
      <c r="K192" s="178" t="s">
        <v>44</v>
      </c>
      <c r="L192" s="42"/>
      <c r="M192" s="183" t="s">
        <v>44</v>
      </c>
      <c r="N192" s="184" t="s">
        <v>53</v>
      </c>
      <c r="O192" s="67"/>
      <c r="P192" s="185">
        <f t="shared" si="51"/>
        <v>0</v>
      </c>
      <c r="Q192" s="185">
        <v>0</v>
      </c>
      <c r="R192" s="185">
        <f t="shared" si="52"/>
        <v>0</v>
      </c>
      <c r="S192" s="185">
        <v>0</v>
      </c>
      <c r="T192" s="186">
        <f t="shared" si="53"/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277</v>
      </c>
      <c r="AT192" s="187" t="s">
        <v>163</v>
      </c>
      <c r="AU192" s="187" t="s">
        <v>90</v>
      </c>
      <c r="AY192" s="19" t="s">
        <v>160</v>
      </c>
      <c r="BE192" s="188">
        <f t="shared" si="54"/>
        <v>0</v>
      </c>
      <c r="BF192" s="188">
        <f t="shared" si="55"/>
        <v>0</v>
      </c>
      <c r="BG192" s="188">
        <f t="shared" si="56"/>
        <v>0</v>
      </c>
      <c r="BH192" s="188">
        <f t="shared" si="57"/>
        <v>0</v>
      </c>
      <c r="BI192" s="188">
        <f t="shared" si="58"/>
        <v>0</v>
      </c>
      <c r="BJ192" s="19" t="s">
        <v>90</v>
      </c>
      <c r="BK192" s="188">
        <f t="shared" si="59"/>
        <v>0</v>
      </c>
      <c r="BL192" s="19" t="s">
        <v>277</v>
      </c>
      <c r="BM192" s="187" t="s">
        <v>1703</v>
      </c>
    </row>
    <row r="193" spans="1:65" s="12" customFormat="1" ht="25.9" customHeight="1">
      <c r="B193" s="160"/>
      <c r="C193" s="161"/>
      <c r="D193" s="162" t="s">
        <v>81</v>
      </c>
      <c r="E193" s="163" t="s">
        <v>1704</v>
      </c>
      <c r="F193" s="163" t="s">
        <v>1705</v>
      </c>
      <c r="G193" s="161"/>
      <c r="H193" s="161"/>
      <c r="I193" s="164"/>
      <c r="J193" s="165">
        <f>BK193</f>
        <v>0</v>
      </c>
      <c r="K193" s="161"/>
      <c r="L193" s="166"/>
      <c r="M193" s="167"/>
      <c r="N193" s="168"/>
      <c r="O193" s="168"/>
      <c r="P193" s="169">
        <f>SUM(P194:P204)</f>
        <v>0</v>
      </c>
      <c r="Q193" s="168"/>
      <c r="R193" s="169">
        <f>SUM(R194:R204)</f>
        <v>0</v>
      </c>
      <c r="S193" s="168"/>
      <c r="T193" s="170">
        <f>SUM(T194:T204)</f>
        <v>0</v>
      </c>
      <c r="AR193" s="171" t="s">
        <v>90</v>
      </c>
      <c r="AT193" s="172" t="s">
        <v>81</v>
      </c>
      <c r="AU193" s="172" t="s">
        <v>82</v>
      </c>
      <c r="AY193" s="171" t="s">
        <v>160</v>
      </c>
      <c r="BK193" s="173">
        <f>SUM(BK194:BK204)</f>
        <v>0</v>
      </c>
    </row>
    <row r="194" spans="1:65" s="2" customFormat="1" ht="49.15" customHeight="1">
      <c r="A194" s="37"/>
      <c r="B194" s="38"/>
      <c r="C194" s="176" t="s">
        <v>777</v>
      </c>
      <c r="D194" s="176" t="s">
        <v>163</v>
      </c>
      <c r="E194" s="177" t="s">
        <v>1706</v>
      </c>
      <c r="F194" s="178" t="s">
        <v>1707</v>
      </c>
      <c r="G194" s="179" t="s">
        <v>801</v>
      </c>
      <c r="H194" s="180">
        <v>1</v>
      </c>
      <c r="I194" s="181"/>
      <c r="J194" s="182">
        <f t="shared" ref="J194:J204" si="60">ROUND(I194*H194,2)</f>
        <v>0</v>
      </c>
      <c r="K194" s="178" t="s">
        <v>44</v>
      </c>
      <c r="L194" s="42"/>
      <c r="M194" s="183" t="s">
        <v>44</v>
      </c>
      <c r="N194" s="184" t="s">
        <v>53</v>
      </c>
      <c r="O194" s="67"/>
      <c r="P194" s="185">
        <f t="shared" ref="P194:P204" si="61">O194*H194</f>
        <v>0</v>
      </c>
      <c r="Q194" s="185">
        <v>0</v>
      </c>
      <c r="R194" s="185">
        <f t="shared" ref="R194:R204" si="62">Q194*H194</f>
        <v>0</v>
      </c>
      <c r="S194" s="185">
        <v>0</v>
      </c>
      <c r="T194" s="186">
        <f t="shared" ref="T194:T204" si="63"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277</v>
      </c>
      <c r="AT194" s="187" t="s">
        <v>163</v>
      </c>
      <c r="AU194" s="187" t="s">
        <v>90</v>
      </c>
      <c r="AY194" s="19" t="s">
        <v>160</v>
      </c>
      <c r="BE194" s="188">
        <f t="shared" ref="BE194:BE204" si="64">IF(N194="základní",J194,0)</f>
        <v>0</v>
      </c>
      <c r="BF194" s="188">
        <f t="shared" ref="BF194:BF204" si="65">IF(N194="snížená",J194,0)</f>
        <v>0</v>
      </c>
      <c r="BG194" s="188">
        <f t="shared" ref="BG194:BG204" si="66">IF(N194="zákl. přenesená",J194,0)</f>
        <v>0</v>
      </c>
      <c r="BH194" s="188">
        <f t="shared" ref="BH194:BH204" si="67">IF(N194="sníž. přenesená",J194,0)</f>
        <v>0</v>
      </c>
      <c r="BI194" s="188">
        <f t="shared" ref="BI194:BI204" si="68">IF(N194="nulová",J194,0)</f>
        <v>0</v>
      </c>
      <c r="BJ194" s="19" t="s">
        <v>90</v>
      </c>
      <c r="BK194" s="188">
        <f t="shared" ref="BK194:BK204" si="69">ROUND(I194*H194,2)</f>
        <v>0</v>
      </c>
      <c r="BL194" s="19" t="s">
        <v>277</v>
      </c>
      <c r="BM194" s="187" t="s">
        <v>1708</v>
      </c>
    </row>
    <row r="195" spans="1:65" s="2" customFormat="1" ht="16.5" customHeight="1">
      <c r="A195" s="37"/>
      <c r="B195" s="38"/>
      <c r="C195" s="176" t="s">
        <v>781</v>
      </c>
      <c r="D195" s="176" t="s">
        <v>163</v>
      </c>
      <c r="E195" s="177" t="s">
        <v>1709</v>
      </c>
      <c r="F195" s="178" t="s">
        <v>1710</v>
      </c>
      <c r="G195" s="179" t="s">
        <v>291</v>
      </c>
      <c r="H195" s="180">
        <v>1</v>
      </c>
      <c r="I195" s="181"/>
      <c r="J195" s="182">
        <f t="shared" si="60"/>
        <v>0</v>
      </c>
      <c r="K195" s="178" t="s">
        <v>44</v>
      </c>
      <c r="L195" s="42"/>
      <c r="M195" s="183" t="s">
        <v>44</v>
      </c>
      <c r="N195" s="184" t="s">
        <v>53</v>
      </c>
      <c r="O195" s="67"/>
      <c r="P195" s="185">
        <f t="shared" si="61"/>
        <v>0</v>
      </c>
      <c r="Q195" s="185">
        <v>0</v>
      </c>
      <c r="R195" s="185">
        <f t="shared" si="62"/>
        <v>0</v>
      </c>
      <c r="S195" s="185">
        <v>0</v>
      </c>
      <c r="T195" s="186">
        <f t="shared" si="63"/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277</v>
      </c>
      <c r="AT195" s="187" t="s">
        <v>163</v>
      </c>
      <c r="AU195" s="187" t="s">
        <v>90</v>
      </c>
      <c r="AY195" s="19" t="s">
        <v>160</v>
      </c>
      <c r="BE195" s="188">
        <f t="shared" si="64"/>
        <v>0</v>
      </c>
      <c r="BF195" s="188">
        <f t="shared" si="65"/>
        <v>0</v>
      </c>
      <c r="BG195" s="188">
        <f t="shared" si="66"/>
        <v>0</v>
      </c>
      <c r="BH195" s="188">
        <f t="shared" si="67"/>
        <v>0</v>
      </c>
      <c r="BI195" s="188">
        <f t="shared" si="68"/>
        <v>0</v>
      </c>
      <c r="BJ195" s="19" t="s">
        <v>90</v>
      </c>
      <c r="BK195" s="188">
        <f t="shared" si="69"/>
        <v>0</v>
      </c>
      <c r="BL195" s="19" t="s">
        <v>277</v>
      </c>
      <c r="BM195" s="187" t="s">
        <v>1711</v>
      </c>
    </row>
    <row r="196" spans="1:65" s="2" customFormat="1" ht="16.5" customHeight="1">
      <c r="A196" s="37"/>
      <c r="B196" s="38"/>
      <c r="C196" s="176" t="s">
        <v>786</v>
      </c>
      <c r="D196" s="176" t="s">
        <v>163</v>
      </c>
      <c r="E196" s="177" t="s">
        <v>1712</v>
      </c>
      <c r="F196" s="178" t="s">
        <v>1713</v>
      </c>
      <c r="G196" s="179" t="s">
        <v>801</v>
      </c>
      <c r="H196" s="180">
        <v>4</v>
      </c>
      <c r="I196" s="181"/>
      <c r="J196" s="182">
        <f t="shared" si="60"/>
        <v>0</v>
      </c>
      <c r="K196" s="178" t="s">
        <v>44</v>
      </c>
      <c r="L196" s="42"/>
      <c r="M196" s="183" t="s">
        <v>44</v>
      </c>
      <c r="N196" s="184" t="s">
        <v>53</v>
      </c>
      <c r="O196" s="67"/>
      <c r="P196" s="185">
        <f t="shared" si="61"/>
        <v>0</v>
      </c>
      <c r="Q196" s="185">
        <v>0</v>
      </c>
      <c r="R196" s="185">
        <f t="shared" si="62"/>
        <v>0</v>
      </c>
      <c r="S196" s="185">
        <v>0</v>
      </c>
      <c r="T196" s="186">
        <f t="shared" si="63"/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277</v>
      </c>
      <c r="AT196" s="187" t="s">
        <v>163</v>
      </c>
      <c r="AU196" s="187" t="s">
        <v>90</v>
      </c>
      <c r="AY196" s="19" t="s">
        <v>160</v>
      </c>
      <c r="BE196" s="188">
        <f t="shared" si="64"/>
        <v>0</v>
      </c>
      <c r="BF196" s="188">
        <f t="shared" si="65"/>
        <v>0</v>
      </c>
      <c r="BG196" s="188">
        <f t="shared" si="66"/>
        <v>0</v>
      </c>
      <c r="BH196" s="188">
        <f t="shared" si="67"/>
        <v>0</v>
      </c>
      <c r="BI196" s="188">
        <f t="shared" si="68"/>
        <v>0</v>
      </c>
      <c r="BJ196" s="19" t="s">
        <v>90</v>
      </c>
      <c r="BK196" s="188">
        <f t="shared" si="69"/>
        <v>0</v>
      </c>
      <c r="BL196" s="19" t="s">
        <v>277</v>
      </c>
      <c r="BM196" s="187" t="s">
        <v>1714</v>
      </c>
    </row>
    <row r="197" spans="1:65" s="2" customFormat="1" ht="24.2" customHeight="1">
      <c r="A197" s="37"/>
      <c r="B197" s="38"/>
      <c r="C197" s="176" t="s">
        <v>792</v>
      </c>
      <c r="D197" s="176" t="s">
        <v>163</v>
      </c>
      <c r="E197" s="177" t="s">
        <v>1715</v>
      </c>
      <c r="F197" s="178" t="s">
        <v>1716</v>
      </c>
      <c r="G197" s="179" t="s">
        <v>801</v>
      </c>
      <c r="H197" s="180">
        <v>17</v>
      </c>
      <c r="I197" s="181"/>
      <c r="J197" s="182">
        <f t="shared" si="60"/>
        <v>0</v>
      </c>
      <c r="K197" s="178" t="s">
        <v>44</v>
      </c>
      <c r="L197" s="42"/>
      <c r="M197" s="183" t="s">
        <v>44</v>
      </c>
      <c r="N197" s="184" t="s">
        <v>53</v>
      </c>
      <c r="O197" s="67"/>
      <c r="P197" s="185">
        <f t="shared" si="61"/>
        <v>0</v>
      </c>
      <c r="Q197" s="185">
        <v>0</v>
      </c>
      <c r="R197" s="185">
        <f t="shared" si="62"/>
        <v>0</v>
      </c>
      <c r="S197" s="185">
        <v>0</v>
      </c>
      <c r="T197" s="186">
        <f t="shared" si="63"/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277</v>
      </c>
      <c r="AT197" s="187" t="s">
        <v>163</v>
      </c>
      <c r="AU197" s="187" t="s">
        <v>90</v>
      </c>
      <c r="AY197" s="19" t="s">
        <v>160</v>
      </c>
      <c r="BE197" s="188">
        <f t="shared" si="64"/>
        <v>0</v>
      </c>
      <c r="BF197" s="188">
        <f t="shared" si="65"/>
        <v>0</v>
      </c>
      <c r="BG197" s="188">
        <f t="shared" si="66"/>
        <v>0</v>
      </c>
      <c r="BH197" s="188">
        <f t="shared" si="67"/>
        <v>0</v>
      </c>
      <c r="BI197" s="188">
        <f t="shared" si="68"/>
        <v>0</v>
      </c>
      <c r="BJ197" s="19" t="s">
        <v>90</v>
      </c>
      <c r="BK197" s="188">
        <f t="shared" si="69"/>
        <v>0</v>
      </c>
      <c r="BL197" s="19" t="s">
        <v>277</v>
      </c>
      <c r="BM197" s="187" t="s">
        <v>1717</v>
      </c>
    </row>
    <row r="198" spans="1:65" s="2" customFormat="1" ht="24.2" customHeight="1">
      <c r="A198" s="37"/>
      <c r="B198" s="38"/>
      <c r="C198" s="176" t="s">
        <v>798</v>
      </c>
      <c r="D198" s="176" t="s">
        <v>163</v>
      </c>
      <c r="E198" s="177" t="s">
        <v>1718</v>
      </c>
      <c r="F198" s="178" t="s">
        <v>1719</v>
      </c>
      <c r="G198" s="179" t="s">
        <v>801</v>
      </c>
      <c r="H198" s="180">
        <v>3</v>
      </c>
      <c r="I198" s="181"/>
      <c r="J198" s="182">
        <f t="shared" si="60"/>
        <v>0</v>
      </c>
      <c r="K198" s="178" t="s">
        <v>44</v>
      </c>
      <c r="L198" s="42"/>
      <c r="M198" s="183" t="s">
        <v>44</v>
      </c>
      <c r="N198" s="184" t="s">
        <v>53</v>
      </c>
      <c r="O198" s="67"/>
      <c r="P198" s="185">
        <f t="shared" si="61"/>
        <v>0</v>
      </c>
      <c r="Q198" s="185">
        <v>0</v>
      </c>
      <c r="R198" s="185">
        <f t="shared" si="62"/>
        <v>0</v>
      </c>
      <c r="S198" s="185">
        <v>0</v>
      </c>
      <c r="T198" s="186">
        <f t="shared" si="63"/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7" t="s">
        <v>277</v>
      </c>
      <c r="AT198" s="187" t="s">
        <v>163</v>
      </c>
      <c r="AU198" s="187" t="s">
        <v>90</v>
      </c>
      <c r="AY198" s="19" t="s">
        <v>160</v>
      </c>
      <c r="BE198" s="188">
        <f t="shared" si="64"/>
        <v>0</v>
      </c>
      <c r="BF198" s="188">
        <f t="shared" si="65"/>
        <v>0</v>
      </c>
      <c r="BG198" s="188">
        <f t="shared" si="66"/>
        <v>0</v>
      </c>
      <c r="BH198" s="188">
        <f t="shared" si="67"/>
        <v>0</v>
      </c>
      <c r="BI198" s="188">
        <f t="shared" si="68"/>
        <v>0</v>
      </c>
      <c r="BJ198" s="19" t="s">
        <v>90</v>
      </c>
      <c r="BK198" s="188">
        <f t="shared" si="69"/>
        <v>0</v>
      </c>
      <c r="BL198" s="19" t="s">
        <v>277</v>
      </c>
      <c r="BM198" s="187" t="s">
        <v>1720</v>
      </c>
    </row>
    <row r="199" spans="1:65" s="2" customFormat="1" ht="16.5" customHeight="1">
      <c r="A199" s="37"/>
      <c r="B199" s="38"/>
      <c r="C199" s="176" t="s">
        <v>803</v>
      </c>
      <c r="D199" s="176" t="s">
        <v>163</v>
      </c>
      <c r="E199" s="177" t="s">
        <v>1721</v>
      </c>
      <c r="F199" s="178" t="s">
        <v>1664</v>
      </c>
      <c r="G199" s="179" t="s">
        <v>801</v>
      </c>
      <c r="H199" s="180">
        <v>20</v>
      </c>
      <c r="I199" s="181"/>
      <c r="J199" s="182">
        <f t="shared" si="60"/>
        <v>0</v>
      </c>
      <c r="K199" s="178" t="s">
        <v>44</v>
      </c>
      <c r="L199" s="42"/>
      <c r="M199" s="183" t="s">
        <v>44</v>
      </c>
      <c r="N199" s="184" t="s">
        <v>53</v>
      </c>
      <c r="O199" s="67"/>
      <c r="P199" s="185">
        <f t="shared" si="61"/>
        <v>0</v>
      </c>
      <c r="Q199" s="185">
        <v>0</v>
      </c>
      <c r="R199" s="185">
        <f t="shared" si="62"/>
        <v>0</v>
      </c>
      <c r="S199" s="185">
        <v>0</v>
      </c>
      <c r="T199" s="186">
        <f t="shared" si="63"/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277</v>
      </c>
      <c r="AT199" s="187" t="s">
        <v>163</v>
      </c>
      <c r="AU199" s="187" t="s">
        <v>90</v>
      </c>
      <c r="AY199" s="19" t="s">
        <v>160</v>
      </c>
      <c r="BE199" s="188">
        <f t="shared" si="64"/>
        <v>0</v>
      </c>
      <c r="BF199" s="188">
        <f t="shared" si="65"/>
        <v>0</v>
      </c>
      <c r="BG199" s="188">
        <f t="shared" si="66"/>
        <v>0</v>
      </c>
      <c r="BH199" s="188">
        <f t="shared" si="67"/>
        <v>0</v>
      </c>
      <c r="BI199" s="188">
        <f t="shared" si="68"/>
        <v>0</v>
      </c>
      <c r="BJ199" s="19" t="s">
        <v>90</v>
      </c>
      <c r="BK199" s="188">
        <f t="shared" si="69"/>
        <v>0</v>
      </c>
      <c r="BL199" s="19" t="s">
        <v>277</v>
      </c>
      <c r="BM199" s="187" t="s">
        <v>1722</v>
      </c>
    </row>
    <row r="200" spans="1:65" s="2" customFormat="1" ht="16.5" customHeight="1">
      <c r="A200" s="37"/>
      <c r="B200" s="38"/>
      <c r="C200" s="176" t="s">
        <v>807</v>
      </c>
      <c r="D200" s="176" t="s">
        <v>163</v>
      </c>
      <c r="E200" s="177" t="s">
        <v>1723</v>
      </c>
      <c r="F200" s="178" t="s">
        <v>1630</v>
      </c>
      <c r="G200" s="179" t="s">
        <v>546</v>
      </c>
      <c r="H200" s="180">
        <v>1</v>
      </c>
      <c r="I200" s="181"/>
      <c r="J200" s="182">
        <f t="shared" si="60"/>
        <v>0</v>
      </c>
      <c r="K200" s="178" t="s">
        <v>44</v>
      </c>
      <c r="L200" s="42"/>
      <c r="M200" s="183" t="s">
        <v>44</v>
      </c>
      <c r="N200" s="184" t="s">
        <v>53</v>
      </c>
      <c r="O200" s="67"/>
      <c r="P200" s="185">
        <f t="shared" si="61"/>
        <v>0</v>
      </c>
      <c r="Q200" s="185">
        <v>0</v>
      </c>
      <c r="R200" s="185">
        <f t="shared" si="62"/>
        <v>0</v>
      </c>
      <c r="S200" s="185">
        <v>0</v>
      </c>
      <c r="T200" s="186">
        <f t="shared" si="63"/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277</v>
      </c>
      <c r="AT200" s="187" t="s">
        <v>163</v>
      </c>
      <c r="AU200" s="187" t="s">
        <v>90</v>
      </c>
      <c r="AY200" s="19" t="s">
        <v>160</v>
      </c>
      <c r="BE200" s="188">
        <f t="shared" si="64"/>
        <v>0</v>
      </c>
      <c r="BF200" s="188">
        <f t="shared" si="65"/>
        <v>0</v>
      </c>
      <c r="BG200" s="188">
        <f t="shared" si="66"/>
        <v>0</v>
      </c>
      <c r="BH200" s="188">
        <f t="shared" si="67"/>
        <v>0</v>
      </c>
      <c r="BI200" s="188">
        <f t="shared" si="68"/>
        <v>0</v>
      </c>
      <c r="BJ200" s="19" t="s">
        <v>90</v>
      </c>
      <c r="BK200" s="188">
        <f t="shared" si="69"/>
        <v>0</v>
      </c>
      <c r="BL200" s="19" t="s">
        <v>277</v>
      </c>
      <c r="BM200" s="187" t="s">
        <v>1724</v>
      </c>
    </row>
    <row r="201" spans="1:65" s="2" customFormat="1" ht="16.5" customHeight="1">
      <c r="A201" s="37"/>
      <c r="B201" s="38"/>
      <c r="C201" s="176" t="s">
        <v>811</v>
      </c>
      <c r="D201" s="176" t="s">
        <v>163</v>
      </c>
      <c r="E201" s="177" t="s">
        <v>1725</v>
      </c>
      <c r="F201" s="178" t="s">
        <v>1486</v>
      </c>
      <c r="G201" s="179" t="s">
        <v>546</v>
      </c>
      <c r="H201" s="180">
        <v>1</v>
      </c>
      <c r="I201" s="181"/>
      <c r="J201" s="182">
        <f t="shared" si="60"/>
        <v>0</v>
      </c>
      <c r="K201" s="178" t="s">
        <v>44</v>
      </c>
      <c r="L201" s="42"/>
      <c r="M201" s="183" t="s">
        <v>44</v>
      </c>
      <c r="N201" s="184" t="s">
        <v>53</v>
      </c>
      <c r="O201" s="67"/>
      <c r="P201" s="185">
        <f t="shared" si="61"/>
        <v>0</v>
      </c>
      <c r="Q201" s="185">
        <v>0</v>
      </c>
      <c r="R201" s="185">
        <f t="shared" si="62"/>
        <v>0</v>
      </c>
      <c r="S201" s="185">
        <v>0</v>
      </c>
      <c r="T201" s="186">
        <f t="shared" si="63"/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277</v>
      </c>
      <c r="AT201" s="187" t="s">
        <v>163</v>
      </c>
      <c r="AU201" s="187" t="s">
        <v>90</v>
      </c>
      <c r="AY201" s="19" t="s">
        <v>160</v>
      </c>
      <c r="BE201" s="188">
        <f t="shared" si="64"/>
        <v>0</v>
      </c>
      <c r="BF201" s="188">
        <f t="shared" si="65"/>
        <v>0</v>
      </c>
      <c r="BG201" s="188">
        <f t="shared" si="66"/>
        <v>0</v>
      </c>
      <c r="BH201" s="188">
        <f t="shared" si="67"/>
        <v>0</v>
      </c>
      <c r="BI201" s="188">
        <f t="shared" si="68"/>
        <v>0</v>
      </c>
      <c r="BJ201" s="19" t="s">
        <v>90</v>
      </c>
      <c r="BK201" s="188">
        <f t="shared" si="69"/>
        <v>0</v>
      </c>
      <c r="BL201" s="19" t="s">
        <v>277</v>
      </c>
      <c r="BM201" s="187" t="s">
        <v>1726</v>
      </c>
    </row>
    <row r="202" spans="1:65" s="2" customFormat="1" ht="16.5" customHeight="1">
      <c r="A202" s="37"/>
      <c r="B202" s="38"/>
      <c r="C202" s="176" t="s">
        <v>817</v>
      </c>
      <c r="D202" s="176" t="s">
        <v>163</v>
      </c>
      <c r="E202" s="177" t="s">
        <v>1727</v>
      </c>
      <c r="F202" s="178" t="s">
        <v>1728</v>
      </c>
      <c r="G202" s="179" t="s">
        <v>546</v>
      </c>
      <c r="H202" s="180">
        <v>1</v>
      </c>
      <c r="I202" s="181"/>
      <c r="J202" s="182">
        <f t="shared" si="60"/>
        <v>0</v>
      </c>
      <c r="K202" s="178" t="s">
        <v>44</v>
      </c>
      <c r="L202" s="42"/>
      <c r="M202" s="183" t="s">
        <v>44</v>
      </c>
      <c r="N202" s="184" t="s">
        <v>53</v>
      </c>
      <c r="O202" s="67"/>
      <c r="P202" s="185">
        <f t="shared" si="61"/>
        <v>0</v>
      </c>
      <c r="Q202" s="185">
        <v>0</v>
      </c>
      <c r="R202" s="185">
        <f t="shared" si="62"/>
        <v>0</v>
      </c>
      <c r="S202" s="185">
        <v>0</v>
      </c>
      <c r="T202" s="186">
        <f t="shared" si="63"/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277</v>
      </c>
      <c r="AT202" s="187" t="s">
        <v>163</v>
      </c>
      <c r="AU202" s="187" t="s">
        <v>90</v>
      </c>
      <c r="AY202" s="19" t="s">
        <v>160</v>
      </c>
      <c r="BE202" s="188">
        <f t="shared" si="64"/>
        <v>0</v>
      </c>
      <c r="BF202" s="188">
        <f t="shared" si="65"/>
        <v>0</v>
      </c>
      <c r="BG202" s="188">
        <f t="shared" si="66"/>
        <v>0</v>
      </c>
      <c r="BH202" s="188">
        <f t="shared" si="67"/>
        <v>0</v>
      </c>
      <c r="BI202" s="188">
        <f t="shared" si="68"/>
        <v>0</v>
      </c>
      <c r="BJ202" s="19" t="s">
        <v>90</v>
      </c>
      <c r="BK202" s="188">
        <f t="shared" si="69"/>
        <v>0</v>
      </c>
      <c r="BL202" s="19" t="s">
        <v>277</v>
      </c>
      <c r="BM202" s="187" t="s">
        <v>1729</v>
      </c>
    </row>
    <row r="203" spans="1:65" s="2" customFormat="1" ht="21.75" customHeight="1">
      <c r="A203" s="37"/>
      <c r="B203" s="38"/>
      <c r="C203" s="176" t="s">
        <v>824</v>
      </c>
      <c r="D203" s="176" t="s">
        <v>163</v>
      </c>
      <c r="E203" s="177" t="s">
        <v>1730</v>
      </c>
      <c r="F203" s="178" t="s">
        <v>1669</v>
      </c>
      <c r="G203" s="179" t="s">
        <v>801</v>
      </c>
      <c r="H203" s="180">
        <v>1</v>
      </c>
      <c r="I203" s="181"/>
      <c r="J203" s="182">
        <f t="shared" si="60"/>
        <v>0</v>
      </c>
      <c r="K203" s="178" t="s">
        <v>44</v>
      </c>
      <c r="L203" s="42"/>
      <c r="M203" s="183" t="s">
        <v>44</v>
      </c>
      <c r="N203" s="184" t="s">
        <v>53</v>
      </c>
      <c r="O203" s="67"/>
      <c r="P203" s="185">
        <f t="shared" si="61"/>
        <v>0</v>
      </c>
      <c r="Q203" s="185">
        <v>0</v>
      </c>
      <c r="R203" s="185">
        <f t="shared" si="62"/>
        <v>0</v>
      </c>
      <c r="S203" s="185">
        <v>0</v>
      </c>
      <c r="T203" s="186">
        <f t="shared" si="63"/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7" t="s">
        <v>277</v>
      </c>
      <c r="AT203" s="187" t="s">
        <v>163</v>
      </c>
      <c r="AU203" s="187" t="s">
        <v>90</v>
      </c>
      <c r="AY203" s="19" t="s">
        <v>160</v>
      </c>
      <c r="BE203" s="188">
        <f t="shared" si="64"/>
        <v>0</v>
      </c>
      <c r="BF203" s="188">
        <f t="shared" si="65"/>
        <v>0</v>
      </c>
      <c r="BG203" s="188">
        <f t="shared" si="66"/>
        <v>0</v>
      </c>
      <c r="BH203" s="188">
        <f t="shared" si="67"/>
        <v>0</v>
      </c>
      <c r="BI203" s="188">
        <f t="shared" si="68"/>
        <v>0</v>
      </c>
      <c r="BJ203" s="19" t="s">
        <v>90</v>
      </c>
      <c r="BK203" s="188">
        <f t="shared" si="69"/>
        <v>0</v>
      </c>
      <c r="BL203" s="19" t="s">
        <v>277</v>
      </c>
      <c r="BM203" s="187" t="s">
        <v>1731</v>
      </c>
    </row>
    <row r="204" spans="1:65" s="2" customFormat="1" ht="16.5" customHeight="1">
      <c r="A204" s="37"/>
      <c r="B204" s="38"/>
      <c r="C204" s="176" t="s">
        <v>832</v>
      </c>
      <c r="D204" s="176" t="s">
        <v>163</v>
      </c>
      <c r="E204" s="177" t="s">
        <v>1732</v>
      </c>
      <c r="F204" s="178" t="s">
        <v>1733</v>
      </c>
      <c r="G204" s="179" t="s">
        <v>801</v>
      </c>
      <c r="H204" s="180">
        <v>1</v>
      </c>
      <c r="I204" s="181"/>
      <c r="J204" s="182">
        <f t="shared" si="60"/>
        <v>0</v>
      </c>
      <c r="K204" s="178" t="s">
        <v>44</v>
      </c>
      <c r="L204" s="42"/>
      <c r="M204" s="183" t="s">
        <v>44</v>
      </c>
      <c r="N204" s="184" t="s">
        <v>53</v>
      </c>
      <c r="O204" s="67"/>
      <c r="P204" s="185">
        <f t="shared" si="61"/>
        <v>0</v>
      </c>
      <c r="Q204" s="185">
        <v>0</v>
      </c>
      <c r="R204" s="185">
        <f t="shared" si="62"/>
        <v>0</v>
      </c>
      <c r="S204" s="185">
        <v>0</v>
      </c>
      <c r="T204" s="186">
        <f t="shared" si="63"/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277</v>
      </c>
      <c r="AT204" s="187" t="s">
        <v>163</v>
      </c>
      <c r="AU204" s="187" t="s">
        <v>90</v>
      </c>
      <c r="AY204" s="19" t="s">
        <v>160</v>
      </c>
      <c r="BE204" s="188">
        <f t="shared" si="64"/>
        <v>0</v>
      </c>
      <c r="BF204" s="188">
        <f t="shared" si="65"/>
        <v>0</v>
      </c>
      <c r="BG204" s="188">
        <f t="shared" si="66"/>
        <v>0</v>
      </c>
      <c r="BH204" s="188">
        <f t="shared" si="67"/>
        <v>0</v>
      </c>
      <c r="BI204" s="188">
        <f t="shared" si="68"/>
        <v>0</v>
      </c>
      <c r="BJ204" s="19" t="s">
        <v>90</v>
      </c>
      <c r="BK204" s="188">
        <f t="shared" si="69"/>
        <v>0</v>
      </c>
      <c r="BL204" s="19" t="s">
        <v>277</v>
      </c>
      <c r="BM204" s="187" t="s">
        <v>1734</v>
      </c>
    </row>
    <row r="205" spans="1:65" s="12" customFormat="1" ht="25.9" customHeight="1">
      <c r="B205" s="160"/>
      <c r="C205" s="161"/>
      <c r="D205" s="162" t="s">
        <v>81</v>
      </c>
      <c r="E205" s="163" t="s">
        <v>1735</v>
      </c>
      <c r="F205" s="163" t="s">
        <v>1736</v>
      </c>
      <c r="G205" s="161"/>
      <c r="H205" s="161"/>
      <c r="I205" s="164"/>
      <c r="J205" s="165">
        <f>BK205</f>
        <v>0</v>
      </c>
      <c r="K205" s="161"/>
      <c r="L205" s="166"/>
      <c r="M205" s="167"/>
      <c r="N205" s="168"/>
      <c r="O205" s="168"/>
      <c r="P205" s="169">
        <f>P206</f>
        <v>0</v>
      </c>
      <c r="Q205" s="168"/>
      <c r="R205" s="169">
        <f>R206</f>
        <v>0</v>
      </c>
      <c r="S205" s="168"/>
      <c r="T205" s="170">
        <f>T206</f>
        <v>0</v>
      </c>
      <c r="AR205" s="171" t="s">
        <v>92</v>
      </c>
      <c r="AT205" s="172" t="s">
        <v>81</v>
      </c>
      <c r="AU205" s="172" t="s">
        <v>82</v>
      </c>
      <c r="AY205" s="171" t="s">
        <v>160</v>
      </c>
      <c r="BK205" s="173">
        <f>BK206</f>
        <v>0</v>
      </c>
    </row>
    <row r="206" spans="1:65" s="2" customFormat="1" ht="16.5" customHeight="1">
      <c r="A206" s="37"/>
      <c r="B206" s="38"/>
      <c r="C206" s="176" t="s">
        <v>837</v>
      </c>
      <c r="D206" s="176" t="s">
        <v>163</v>
      </c>
      <c r="E206" s="177" t="s">
        <v>1737</v>
      </c>
      <c r="F206" s="178" t="s">
        <v>1738</v>
      </c>
      <c r="G206" s="179" t="s">
        <v>546</v>
      </c>
      <c r="H206" s="180">
        <v>1</v>
      </c>
      <c r="I206" s="181"/>
      <c r="J206" s="182">
        <f>ROUND(I206*H206,2)</f>
        <v>0</v>
      </c>
      <c r="K206" s="178" t="s">
        <v>44</v>
      </c>
      <c r="L206" s="42"/>
      <c r="M206" s="183" t="s">
        <v>44</v>
      </c>
      <c r="N206" s="184" t="s">
        <v>53</v>
      </c>
      <c r="O206" s="67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277</v>
      </c>
      <c r="AT206" s="187" t="s">
        <v>163</v>
      </c>
      <c r="AU206" s="187" t="s">
        <v>90</v>
      </c>
      <c r="AY206" s="19" t="s">
        <v>160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19" t="s">
        <v>90</v>
      </c>
      <c r="BK206" s="188">
        <f>ROUND(I206*H206,2)</f>
        <v>0</v>
      </c>
      <c r="BL206" s="19" t="s">
        <v>277</v>
      </c>
      <c r="BM206" s="187" t="s">
        <v>1739</v>
      </c>
    </row>
    <row r="207" spans="1:65" s="12" customFormat="1" ht="25.9" customHeight="1">
      <c r="B207" s="160"/>
      <c r="C207" s="161"/>
      <c r="D207" s="162" t="s">
        <v>81</v>
      </c>
      <c r="E207" s="163" t="s">
        <v>989</v>
      </c>
      <c r="F207" s="163" t="s">
        <v>990</v>
      </c>
      <c r="G207" s="161"/>
      <c r="H207" s="161"/>
      <c r="I207" s="164"/>
      <c r="J207" s="165">
        <f>BK207</f>
        <v>0</v>
      </c>
      <c r="K207" s="161"/>
      <c r="L207" s="166"/>
      <c r="M207" s="167"/>
      <c r="N207" s="168"/>
      <c r="O207" s="168"/>
      <c r="P207" s="169">
        <f>SUM(P208:P216)</f>
        <v>0</v>
      </c>
      <c r="Q207" s="168"/>
      <c r="R207" s="169">
        <f>SUM(R208:R216)</f>
        <v>0</v>
      </c>
      <c r="S207" s="168"/>
      <c r="T207" s="170">
        <f>SUM(T208:T216)</f>
        <v>0</v>
      </c>
      <c r="AR207" s="171" t="s">
        <v>168</v>
      </c>
      <c r="AT207" s="172" t="s">
        <v>81</v>
      </c>
      <c r="AU207" s="172" t="s">
        <v>82</v>
      </c>
      <c r="AY207" s="171" t="s">
        <v>160</v>
      </c>
      <c r="BK207" s="173">
        <f>SUM(BK208:BK216)</f>
        <v>0</v>
      </c>
    </row>
    <row r="208" spans="1:65" s="2" customFormat="1" ht="37.9" customHeight="1">
      <c r="A208" s="37"/>
      <c r="B208" s="38"/>
      <c r="C208" s="176" t="s">
        <v>842</v>
      </c>
      <c r="D208" s="176" t="s">
        <v>163</v>
      </c>
      <c r="E208" s="177" t="s">
        <v>992</v>
      </c>
      <c r="F208" s="178" t="s">
        <v>1740</v>
      </c>
      <c r="G208" s="179" t="s">
        <v>1192</v>
      </c>
      <c r="H208" s="180">
        <v>12</v>
      </c>
      <c r="I208" s="181"/>
      <c r="J208" s="182">
        <f t="shared" ref="J208:J216" si="70">ROUND(I208*H208,2)</f>
        <v>0</v>
      </c>
      <c r="K208" s="178" t="s">
        <v>44</v>
      </c>
      <c r="L208" s="42"/>
      <c r="M208" s="183" t="s">
        <v>44</v>
      </c>
      <c r="N208" s="184" t="s">
        <v>53</v>
      </c>
      <c r="O208" s="67"/>
      <c r="P208" s="185">
        <f t="shared" ref="P208:P216" si="71">O208*H208</f>
        <v>0</v>
      </c>
      <c r="Q208" s="185">
        <v>0</v>
      </c>
      <c r="R208" s="185">
        <f t="shared" ref="R208:R216" si="72">Q208*H208</f>
        <v>0</v>
      </c>
      <c r="S208" s="185">
        <v>0</v>
      </c>
      <c r="T208" s="186">
        <f t="shared" ref="T208:T216" si="73"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994</v>
      </c>
      <c r="AT208" s="187" t="s">
        <v>163</v>
      </c>
      <c r="AU208" s="187" t="s">
        <v>90</v>
      </c>
      <c r="AY208" s="19" t="s">
        <v>160</v>
      </c>
      <c r="BE208" s="188">
        <f t="shared" ref="BE208:BE216" si="74">IF(N208="základní",J208,0)</f>
        <v>0</v>
      </c>
      <c r="BF208" s="188">
        <f t="shared" ref="BF208:BF216" si="75">IF(N208="snížená",J208,0)</f>
        <v>0</v>
      </c>
      <c r="BG208" s="188">
        <f t="shared" ref="BG208:BG216" si="76">IF(N208="zákl. přenesená",J208,0)</f>
        <v>0</v>
      </c>
      <c r="BH208" s="188">
        <f t="shared" ref="BH208:BH216" si="77">IF(N208="sníž. přenesená",J208,0)</f>
        <v>0</v>
      </c>
      <c r="BI208" s="188">
        <f t="shared" ref="BI208:BI216" si="78">IF(N208="nulová",J208,0)</f>
        <v>0</v>
      </c>
      <c r="BJ208" s="19" t="s">
        <v>90</v>
      </c>
      <c r="BK208" s="188">
        <f t="shared" ref="BK208:BK216" si="79">ROUND(I208*H208,2)</f>
        <v>0</v>
      </c>
      <c r="BL208" s="19" t="s">
        <v>994</v>
      </c>
      <c r="BM208" s="187" t="s">
        <v>1741</v>
      </c>
    </row>
    <row r="209" spans="1:65" s="2" customFormat="1" ht="16.5" customHeight="1">
      <c r="A209" s="37"/>
      <c r="B209" s="38"/>
      <c r="C209" s="176" t="s">
        <v>847</v>
      </c>
      <c r="D209" s="176" t="s">
        <v>163</v>
      </c>
      <c r="E209" s="177" t="s">
        <v>1007</v>
      </c>
      <c r="F209" s="178" t="s">
        <v>1008</v>
      </c>
      <c r="G209" s="179" t="s">
        <v>801</v>
      </c>
      <c r="H209" s="180">
        <v>1</v>
      </c>
      <c r="I209" s="181"/>
      <c r="J209" s="182">
        <f t="shared" si="70"/>
        <v>0</v>
      </c>
      <c r="K209" s="178" t="s">
        <v>44</v>
      </c>
      <c r="L209" s="42"/>
      <c r="M209" s="183" t="s">
        <v>44</v>
      </c>
      <c r="N209" s="184" t="s">
        <v>53</v>
      </c>
      <c r="O209" s="67"/>
      <c r="P209" s="185">
        <f t="shared" si="71"/>
        <v>0</v>
      </c>
      <c r="Q209" s="185">
        <v>0</v>
      </c>
      <c r="R209" s="185">
        <f t="shared" si="72"/>
        <v>0</v>
      </c>
      <c r="S209" s="185">
        <v>0</v>
      </c>
      <c r="T209" s="186">
        <f t="shared" si="73"/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994</v>
      </c>
      <c r="AT209" s="187" t="s">
        <v>163</v>
      </c>
      <c r="AU209" s="187" t="s">
        <v>90</v>
      </c>
      <c r="AY209" s="19" t="s">
        <v>160</v>
      </c>
      <c r="BE209" s="188">
        <f t="shared" si="74"/>
        <v>0</v>
      </c>
      <c r="BF209" s="188">
        <f t="shared" si="75"/>
        <v>0</v>
      </c>
      <c r="BG209" s="188">
        <f t="shared" si="76"/>
        <v>0</v>
      </c>
      <c r="BH209" s="188">
        <f t="shared" si="77"/>
        <v>0</v>
      </c>
      <c r="BI209" s="188">
        <f t="shared" si="78"/>
        <v>0</v>
      </c>
      <c r="BJ209" s="19" t="s">
        <v>90</v>
      </c>
      <c r="BK209" s="188">
        <f t="shared" si="79"/>
        <v>0</v>
      </c>
      <c r="BL209" s="19" t="s">
        <v>994</v>
      </c>
      <c r="BM209" s="187" t="s">
        <v>1742</v>
      </c>
    </row>
    <row r="210" spans="1:65" s="2" customFormat="1" ht="55.5" customHeight="1">
      <c r="A210" s="37"/>
      <c r="B210" s="38"/>
      <c r="C210" s="176" t="s">
        <v>852</v>
      </c>
      <c r="D210" s="176" t="s">
        <v>163</v>
      </c>
      <c r="E210" s="177" t="s">
        <v>1011</v>
      </c>
      <c r="F210" s="178" t="s">
        <v>1012</v>
      </c>
      <c r="G210" s="179" t="s">
        <v>801</v>
      </c>
      <c r="H210" s="180">
        <v>1</v>
      </c>
      <c r="I210" s="181"/>
      <c r="J210" s="182">
        <f t="shared" si="70"/>
        <v>0</v>
      </c>
      <c r="K210" s="178" t="s">
        <v>44</v>
      </c>
      <c r="L210" s="42"/>
      <c r="M210" s="183" t="s">
        <v>44</v>
      </c>
      <c r="N210" s="184" t="s">
        <v>53</v>
      </c>
      <c r="O210" s="67"/>
      <c r="P210" s="185">
        <f t="shared" si="71"/>
        <v>0</v>
      </c>
      <c r="Q210" s="185">
        <v>0</v>
      </c>
      <c r="R210" s="185">
        <f t="shared" si="72"/>
        <v>0</v>
      </c>
      <c r="S210" s="185">
        <v>0</v>
      </c>
      <c r="T210" s="186">
        <f t="shared" si="73"/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994</v>
      </c>
      <c r="AT210" s="187" t="s">
        <v>163</v>
      </c>
      <c r="AU210" s="187" t="s">
        <v>90</v>
      </c>
      <c r="AY210" s="19" t="s">
        <v>160</v>
      </c>
      <c r="BE210" s="188">
        <f t="shared" si="74"/>
        <v>0</v>
      </c>
      <c r="BF210" s="188">
        <f t="shared" si="75"/>
        <v>0</v>
      </c>
      <c r="BG210" s="188">
        <f t="shared" si="76"/>
        <v>0</v>
      </c>
      <c r="BH210" s="188">
        <f t="shared" si="77"/>
        <v>0</v>
      </c>
      <c r="BI210" s="188">
        <f t="shared" si="78"/>
        <v>0</v>
      </c>
      <c r="BJ210" s="19" t="s">
        <v>90</v>
      </c>
      <c r="BK210" s="188">
        <f t="shared" si="79"/>
        <v>0</v>
      </c>
      <c r="BL210" s="19" t="s">
        <v>994</v>
      </c>
      <c r="BM210" s="187" t="s">
        <v>1743</v>
      </c>
    </row>
    <row r="211" spans="1:65" s="2" customFormat="1" ht="44.25" customHeight="1">
      <c r="A211" s="37"/>
      <c r="B211" s="38"/>
      <c r="C211" s="176" t="s">
        <v>859</v>
      </c>
      <c r="D211" s="176" t="s">
        <v>163</v>
      </c>
      <c r="E211" s="177" t="s">
        <v>1015</v>
      </c>
      <c r="F211" s="178" t="s">
        <v>1016</v>
      </c>
      <c r="G211" s="179" t="s">
        <v>801</v>
      </c>
      <c r="H211" s="180">
        <v>1</v>
      </c>
      <c r="I211" s="181"/>
      <c r="J211" s="182">
        <f t="shared" si="70"/>
        <v>0</v>
      </c>
      <c r="K211" s="178" t="s">
        <v>44</v>
      </c>
      <c r="L211" s="42"/>
      <c r="M211" s="183" t="s">
        <v>44</v>
      </c>
      <c r="N211" s="184" t="s">
        <v>53</v>
      </c>
      <c r="O211" s="67"/>
      <c r="P211" s="185">
        <f t="shared" si="71"/>
        <v>0</v>
      </c>
      <c r="Q211" s="185">
        <v>0</v>
      </c>
      <c r="R211" s="185">
        <f t="shared" si="72"/>
        <v>0</v>
      </c>
      <c r="S211" s="185">
        <v>0</v>
      </c>
      <c r="T211" s="186">
        <f t="shared" si="73"/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994</v>
      </c>
      <c r="AT211" s="187" t="s">
        <v>163</v>
      </c>
      <c r="AU211" s="187" t="s">
        <v>90</v>
      </c>
      <c r="AY211" s="19" t="s">
        <v>160</v>
      </c>
      <c r="BE211" s="188">
        <f t="shared" si="74"/>
        <v>0</v>
      </c>
      <c r="BF211" s="188">
        <f t="shared" si="75"/>
        <v>0</v>
      </c>
      <c r="BG211" s="188">
        <f t="shared" si="76"/>
        <v>0</v>
      </c>
      <c r="BH211" s="188">
        <f t="shared" si="77"/>
        <v>0</v>
      </c>
      <c r="BI211" s="188">
        <f t="shared" si="78"/>
        <v>0</v>
      </c>
      <c r="BJ211" s="19" t="s">
        <v>90</v>
      </c>
      <c r="BK211" s="188">
        <f t="shared" si="79"/>
        <v>0</v>
      </c>
      <c r="BL211" s="19" t="s">
        <v>994</v>
      </c>
      <c r="BM211" s="187" t="s">
        <v>1744</v>
      </c>
    </row>
    <row r="212" spans="1:65" s="2" customFormat="1" ht="16.5" customHeight="1">
      <c r="A212" s="37"/>
      <c r="B212" s="38"/>
      <c r="C212" s="176" t="s">
        <v>864</v>
      </c>
      <c r="D212" s="176" t="s">
        <v>163</v>
      </c>
      <c r="E212" s="177" t="s">
        <v>1109</v>
      </c>
      <c r="F212" s="178" t="s">
        <v>1110</v>
      </c>
      <c r="G212" s="179" t="s">
        <v>801</v>
      </c>
      <c r="H212" s="180">
        <v>1</v>
      </c>
      <c r="I212" s="181"/>
      <c r="J212" s="182">
        <f t="shared" si="70"/>
        <v>0</v>
      </c>
      <c r="K212" s="178" t="s">
        <v>44</v>
      </c>
      <c r="L212" s="42"/>
      <c r="M212" s="183" t="s">
        <v>44</v>
      </c>
      <c r="N212" s="184" t="s">
        <v>53</v>
      </c>
      <c r="O212" s="67"/>
      <c r="P212" s="185">
        <f t="shared" si="71"/>
        <v>0</v>
      </c>
      <c r="Q212" s="185">
        <v>0</v>
      </c>
      <c r="R212" s="185">
        <f t="shared" si="72"/>
        <v>0</v>
      </c>
      <c r="S212" s="185">
        <v>0</v>
      </c>
      <c r="T212" s="186">
        <f t="shared" si="73"/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994</v>
      </c>
      <c r="AT212" s="187" t="s">
        <v>163</v>
      </c>
      <c r="AU212" s="187" t="s">
        <v>90</v>
      </c>
      <c r="AY212" s="19" t="s">
        <v>160</v>
      </c>
      <c r="BE212" s="188">
        <f t="shared" si="74"/>
        <v>0</v>
      </c>
      <c r="BF212" s="188">
        <f t="shared" si="75"/>
        <v>0</v>
      </c>
      <c r="BG212" s="188">
        <f t="shared" si="76"/>
        <v>0</v>
      </c>
      <c r="BH212" s="188">
        <f t="shared" si="77"/>
        <v>0</v>
      </c>
      <c r="BI212" s="188">
        <f t="shared" si="78"/>
        <v>0</v>
      </c>
      <c r="BJ212" s="19" t="s">
        <v>90</v>
      </c>
      <c r="BK212" s="188">
        <f t="shared" si="79"/>
        <v>0</v>
      </c>
      <c r="BL212" s="19" t="s">
        <v>994</v>
      </c>
      <c r="BM212" s="187" t="s">
        <v>1745</v>
      </c>
    </row>
    <row r="213" spans="1:65" s="2" customFormat="1" ht="24.2" customHeight="1">
      <c r="A213" s="37"/>
      <c r="B213" s="38"/>
      <c r="C213" s="176" t="s">
        <v>871</v>
      </c>
      <c r="D213" s="176" t="s">
        <v>163</v>
      </c>
      <c r="E213" s="177" t="s">
        <v>1019</v>
      </c>
      <c r="F213" s="178" t="s">
        <v>1020</v>
      </c>
      <c r="G213" s="179" t="s">
        <v>546</v>
      </c>
      <c r="H213" s="180">
        <v>1</v>
      </c>
      <c r="I213" s="181"/>
      <c r="J213" s="182">
        <f t="shared" si="70"/>
        <v>0</v>
      </c>
      <c r="K213" s="178" t="s">
        <v>44</v>
      </c>
      <c r="L213" s="42"/>
      <c r="M213" s="183" t="s">
        <v>44</v>
      </c>
      <c r="N213" s="184" t="s">
        <v>53</v>
      </c>
      <c r="O213" s="67"/>
      <c r="P213" s="185">
        <f t="shared" si="71"/>
        <v>0</v>
      </c>
      <c r="Q213" s="185">
        <v>0</v>
      </c>
      <c r="R213" s="185">
        <f t="shared" si="72"/>
        <v>0</v>
      </c>
      <c r="S213" s="185">
        <v>0</v>
      </c>
      <c r="T213" s="186">
        <f t="shared" si="73"/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994</v>
      </c>
      <c r="AT213" s="187" t="s">
        <v>163</v>
      </c>
      <c r="AU213" s="187" t="s">
        <v>90</v>
      </c>
      <c r="AY213" s="19" t="s">
        <v>160</v>
      </c>
      <c r="BE213" s="188">
        <f t="shared" si="74"/>
        <v>0</v>
      </c>
      <c r="BF213" s="188">
        <f t="shared" si="75"/>
        <v>0</v>
      </c>
      <c r="BG213" s="188">
        <f t="shared" si="76"/>
        <v>0</v>
      </c>
      <c r="BH213" s="188">
        <f t="shared" si="77"/>
        <v>0</v>
      </c>
      <c r="BI213" s="188">
        <f t="shared" si="78"/>
        <v>0</v>
      </c>
      <c r="BJ213" s="19" t="s">
        <v>90</v>
      </c>
      <c r="BK213" s="188">
        <f t="shared" si="79"/>
        <v>0</v>
      </c>
      <c r="BL213" s="19" t="s">
        <v>994</v>
      </c>
      <c r="BM213" s="187" t="s">
        <v>1746</v>
      </c>
    </row>
    <row r="214" spans="1:65" s="2" customFormat="1" ht="24.2" customHeight="1">
      <c r="A214" s="37"/>
      <c r="B214" s="38"/>
      <c r="C214" s="176" t="s">
        <v>874</v>
      </c>
      <c r="D214" s="176" t="s">
        <v>163</v>
      </c>
      <c r="E214" s="177" t="s">
        <v>1747</v>
      </c>
      <c r="F214" s="178" t="s">
        <v>1748</v>
      </c>
      <c r="G214" s="179" t="s">
        <v>801</v>
      </c>
      <c r="H214" s="180">
        <v>1</v>
      </c>
      <c r="I214" s="181"/>
      <c r="J214" s="182">
        <f t="shared" si="70"/>
        <v>0</v>
      </c>
      <c r="K214" s="178" t="s">
        <v>44</v>
      </c>
      <c r="L214" s="42"/>
      <c r="M214" s="183" t="s">
        <v>44</v>
      </c>
      <c r="N214" s="184" t="s">
        <v>53</v>
      </c>
      <c r="O214" s="67"/>
      <c r="P214" s="185">
        <f t="shared" si="71"/>
        <v>0</v>
      </c>
      <c r="Q214" s="185">
        <v>0</v>
      </c>
      <c r="R214" s="185">
        <f t="shared" si="72"/>
        <v>0</v>
      </c>
      <c r="S214" s="185">
        <v>0</v>
      </c>
      <c r="T214" s="186">
        <f t="shared" si="73"/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994</v>
      </c>
      <c r="AT214" s="187" t="s">
        <v>163</v>
      </c>
      <c r="AU214" s="187" t="s">
        <v>90</v>
      </c>
      <c r="AY214" s="19" t="s">
        <v>160</v>
      </c>
      <c r="BE214" s="188">
        <f t="shared" si="74"/>
        <v>0</v>
      </c>
      <c r="BF214" s="188">
        <f t="shared" si="75"/>
        <v>0</v>
      </c>
      <c r="BG214" s="188">
        <f t="shared" si="76"/>
        <v>0</v>
      </c>
      <c r="BH214" s="188">
        <f t="shared" si="77"/>
        <v>0</v>
      </c>
      <c r="BI214" s="188">
        <f t="shared" si="78"/>
        <v>0</v>
      </c>
      <c r="BJ214" s="19" t="s">
        <v>90</v>
      </c>
      <c r="BK214" s="188">
        <f t="shared" si="79"/>
        <v>0</v>
      </c>
      <c r="BL214" s="19" t="s">
        <v>994</v>
      </c>
      <c r="BM214" s="187" t="s">
        <v>1749</v>
      </c>
    </row>
    <row r="215" spans="1:65" s="2" customFormat="1" ht="16.5" customHeight="1">
      <c r="A215" s="37"/>
      <c r="B215" s="38"/>
      <c r="C215" s="176" t="s">
        <v>879</v>
      </c>
      <c r="D215" s="176" t="s">
        <v>163</v>
      </c>
      <c r="E215" s="177" t="s">
        <v>1221</v>
      </c>
      <c r="F215" s="178" t="s">
        <v>1222</v>
      </c>
      <c r="G215" s="179" t="s">
        <v>546</v>
      </c>
      <c r="H215" s="180">
        <v>1</v>
      </c>
      <c r="I215" s="181"/>
      <c r="J215" s="182">
        <f t="shared" si="70"/>
        <v>0</v>
      </c>
      <c r="K215" s="178" t="s">
        <v>44</v>
      </c>
      <c r="L215" s="42"/>
      <c r="M215" s="183" t="s">
        <v>44</v>
      </c>
      <c r="N215" s="184" t="s">
        <v>53</v>
      </c>
      <c r="O215" s="67"/>
      <c r="P215" s="185">
        <f t="shared" si="71"/>
        <v>0</v>
      </c>
      <c r="Q215" s="185">
        <v>0</v>
      </c>
      <c r="R215" s="185">
        <f t="shared" si="72"/>
        <v>0</v>
      </c>
      <c r="S215" s="185">
        <v>0</v>
      </c>
      <c r="T215" s="186">
        <f t="shared" si="73"/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994</v>
      </c>
      <c r="AT215" s="187" t="s">
        <v>163</v>
      </c>
      <c r="AU215" s="187" t="s">
        <v>90</v>
      </c>
      <c r="AY215" s="19" t="s">
        <v>160</v>
      </c>
      <c r="BE215" s="188">
        <f t="shared" si="74"/>
        <v>0</v>
      </c>
      <c r="BF215" s="188">
        <f t="shared" si="75"/>
        <v>0</v>
      </c>
      <c r="BG215" s="188">
        <f t="shared" si="76"/>
        <v>0</v>
      </c>
      <c r="BH215" s="188">
        <f t="shared" si="77"/>
        <v>0</v>
      </c>
      <c r="BI215" s="188">
        <f t="shared" si="78"/>
        <v>0</v>
      </c>
      <c r="BJ215" s="19" t="s">
        <v>90</v>
      </c>
      <c r="BK215" s="188">
        <f t="shared" si="79"/>
        <v>0</v>
      </c>
      <c r="BL215" s="19" t="s">
        <v>994</v>
      </c>
      <c r="BM215" s="187" t="s">
        <v>1750</v>
      </c>
    </row>
    <row r="216" spans="1:65" s="2" customFormat="1" ht="33" customHeight="1">
      <c r="A216" s="37"/>
      <c r="B216" s="38"/>
      <c r="C216" s="176" t="s">
        <v>886</v>
      </c>
      <c r="D216" s="176" t="s">
        <v>163</v>
      </c>
      <c r="E216" s="177" t="s">
        <v>1023</v>
      </c>
      <c r="F216" s="178" t="s">
        <v>1024</v>
      </c>
      <c r="G216" s="179" t="s">
        <v>546</v>
      </c>
      <c r="H216" s="180">
        <v>1</v>
      </c>
      <c r="I216" s="181"/>
      <c r="J216" s="182">
        <f t="shared" si="70"/>
        <v>0</v>
      </c>
      <c r="K216" s="178" t="s">
        <v>44</v>
      </c>
      <c r="L216" s="42"/>
      <c r="M216" s="249" t="s">
        <v>44</v>
      </c>
      <c r="N216" s="250" t="s">
        <v>53</v>
      </c>
      <c r="O216" s="251"/>
      <c r="P216" s="252">
        <f t="shared" si="71"/>
        <v>0</v>
      </c>
      <c r="Q216" s="252">
        <v>0</v>
      </c>
      <c r="R216" s="252">
        <f t="shared" si="72"/>
        <v>0</v>
      </c>
      <c r="S216" s="252">
        <v>0</v>
      </c>
      <c r="T216" s="253">
        <f t="shared" si="73"/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7" t="s">
        <v>994</v>
      </c>
      <c r="AT216" s="187" t="s">
        <v>163</v>
      </c>
      <c r="AU216" s="187" t="s">
        <v>90</v>
      </c>
      <c r="AY216" s="19" t="s">
        <v>160</v>
      </c>
      <c r="BE216" s="188">
        <f t="shared" si="74"/>
        <v>0</v>
      </c>
      <c r="BF216" s="188">
        <f t="shared" si="75"/>
        <v>0</v>
      </c>
      <c r="BG216" s="188">
        <f t="shared" si="76"/>
        <v>0</v>
      </c>
      <c r="BH216" s="188">
        <f t="shared" si="77"/>
        <v>0</v>
      </c>
      <c r="BI216" s="188">
        <f t="shared" si="78"/>
        <v>0</v>
      </c>
      <c r="BJ216" s="19" t="s">
        <v>90</v>
      </c>
      <c r="BK216" s="188">
        <f t="shared" si="79"/>
        <v>0</v>
      </c>
      <c r="BL216" s="19" t="s">
        <v>994</v>
      </c>
      <c r="BM216" s="187" t="s">
        <v>1751</v>
      </c>
    </row>
    <row r="217" spans="1:65" s="2" customFormat="1" ht="6.95" customHeight="1">
      <c r="A217" s="37"/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42"/>
      <c r="M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</sheetData>
  <sheetProtection algorithmName="SHA-512" hashValue="L6+H3ioikqaEuYC2rQ94GDlDpArOw+CkDctEeZcmF9849aiuqP0GihH6hW5qMAdf8Kh9mknE80V9hIEsZP2vvQ==" saltValue="eWYW7M79GBZ6K/JWsu3onIXu9nZ59zkm/DqSeki7lKshfxqTKrWT3Gr2DlqYeLTlrlJSK7eghA8+rg7Bax4/mQ==" spinCount="100000" sheet="1" objects="1" scenarios="1" formatColumns="0" formatRows="0" autoFilter="0"/>
  <autoFilter ref="C85:K216" xr:uid="{00000000-0009-0000-0000-000006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44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110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1752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4" t="s">
        <v>44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ROUND((SUM(BE82:BE143)),  2)</f>
        <v>0</v>
      </c>
      <c r="G33" s="37"/>
      <c r="H33" s="37"/>
      <c r="I33" s="121">
        <v>0.21</v>
      </c>
      <c r="J33" s="120">
        <f>ROUND(((SUM(BE82:BE143))*I33),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ROUND((SUM(BF82:BF143)),  2)</f>
        <v>0</v>
      </c>
      <c r="G34" s="37"/>
      <c r="H34" s="37"/>
      <c r="I34" s="121">
        <v>0.15</v>
      </c>
      <c r="J34" s="120">
        <f>ROUND(((SUM(BF82:BF143))*I34),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ROUND((SUM(BG82:BG143)),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ROUND((SUM(BH82:BH143)),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ROUND((SUM(BI82:BI143)),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D1.04.800 - ESLB - Slaboproudá elektrotechnika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1753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9" customFormat="1" ht="24.95" customHeight="1">
      <c r="B61" s="137"/>
      <c r="C61" s="138"/>
      <c r="D61" s="139" t="s">
        <v>1754</v>
      </c>
      <c r="E61" s="140"/>
      <c r="F61" s="140"/>
      <c r="G61" s="140"/>
      <c r="H61" s="140"/>
      <c r="I61" s="140"/>
      <c r="J61" s="141">
        <f>J106</f>
        <v>0</v>
      </c>
      <c r="K61" s="138"/>
      <c r="L61" s="142"/>
    </row>
    <row r="62" spans="1:47" s="9" customFormat="1" ht="24.95" customHeight="1">
      <c r="B62" s="137"/>
      <c r="C62" s="138"/>
      <c r="D62" s="139" t="s">
        <v>144</v>
      </c>
      <c r="E62" s="140"/>
      <c r="F62" s="140"/>
      <c r="G62" s="140"/>
      <c r="H62" s="140"/>
      <c r="I62" s="140"/>
      <c r="J62" s="141">
        <f>J136</f>
        <v>0</v>
      </c>
      <c r="K62" s="138"/>
      <c r="L62" s="142"/>
    </row>
    <row r="63" spans="1:47" s="2" customFormat="1" ht="21.75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47" s="2" customFormat="1" ht="6.95" customHeight="1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pans="1:31" s="2" customFormat="1" ht="6.95" customHeight="1">
      <c r="A68" s="37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24.95" customHeight="1">
      <c r="A69" s="37"/>
      <c r="B69" s="38"/>
      <c r="C69" s="25" t="s">
        <v>145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2" customHeight="1">
      <c r="A71" s="37"/>
      <c r="B71" s="38"/>
      <c r="C71" s="31" t="s">
        <v>16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6.5" customHeight="1">
      <c r="A72" s="37"/>
      <c r="B72" s="38"/>
      <c r="C72" s="39"/>
      <c r="D72" s="39"/>
      <c r="E72" s="385" t="str">
        <f>E7</f>
        <v>Stavební úpravy CT</v>
      </c>
      <c r="F72" s="386"/>
      <c r="G72" s="386"/>
      <c r="H72" s="386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1" t="s">
        <v>115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38" t="str">
        <f>E9</f>
        <v>D1.04.800 - ESLB - Slaboproudá elektrotechnika</v>
      </c>
      <c r="F74" s="387"/>
      <c r="G74" s="387"/>
      <c r="H74" s="387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1" t="s">
        <v>22</v>
      </c>
      <c r="D76" s="39"/>
      <c r="E76" s="39"/>
      <c r="F76" s="29" t="str">
        <f>F12</f>
        <v>Česká Lípa</v>
      </c>
      <c r="G76" s="39"/>
      <c r="H76" s="39"/>
      <c r="I76" s="31" t="s">
        <v>24</v>
      </c>
      <c r="J76" s="62" t="str">
        <f>IF(J12="","",J12)</f>
        <v>4. 5. 2023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5.7" customHeight="1">
      <c r="A78" s="37"/>
      <c r="B78" s="38"/>
      <c r="C78" s="31" t="s">
        <v>30</v>
      </c>
      <c r="D78" s="39"/>
      <c r="E78" s="39"/>
      <c r="F78" s="29" t="str">
        <f>E15</f>
        <v>Nemocnice s poliklinikou Česká Lípa,a.s.</v>
      </c>
      <c r="G78" s="39"/>
      <c r="H78" s="39"/>
      <c r="I78" s="31" t="s">
        <v>38</v>
      </c>
      <c r="J78" s="35" t="str">
        <f>E21</f>
        <v>STORING spol.s r.o., Liberec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1" t="s">
        <v>36</v>
      </c>
      <c r="D79" s="39"/>
      <c r="E79" s="39"/>
      <c r="F79" s="29" t="str">
        <f>IF(E18="","",E18)</f>
        <v>Vyplň údaj</v>
      </c>
      <c r="G79" s="39"/>
      <c r="H79" s="39"/>
      <c r="I79" s="31" t="s">
        <v>43</v>
      </c>
      <c r="J79" s="35" t="str">
        <f>E24</f>
        <v>Zuzana Morávková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0.3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1" customFormat="1" ht="29.25" customHeight="1">
      <c r="A81" s="149"/>
      <c r="B81" s="150"/>
      <c r="C81" s="151" t="s">
        <v>146</v>
      </c>
      <c r="D81" s="152" t="s">
        <v>67</v>
      </c>
      <c r="E81" s="152" t="s">
        <v>63</v>
      </c>
      <c r="F81" s="152" t="s">
        <v>64</v>
      </c>
      <c r="G81" s="152" t="s">
        <v>147</v>
      </c>
      <c r="H81" s="152" t="s">
        <v>148</v>
      </c>
      <c r="I81" s="152" t="s">
        <v>149</v>
      </c>
      <c r="J81" s="152" t="s">
        <v>119</v>
      </c>
      <c r="K81" s="153" t="s">
        <v>150</v>
      </c>
      <c r="L81" s="154"/>
      <c r="M81" s="71" t="s">
        <v>44</v>
      </c>
      <c r="N81" s="72" t="s">
        <v>52</v>
      </c>
      <c r="O81" s="72" t="s">
        <v>151</v>
      </c>
      <c r="P81" s="72" t="s">
        <v>152</v>
      </c>
      <c r="Q81" s="72" t="s">
        <v>153</v>
      </c>
      <c r="R81" s="72" t="s">
        <v>154</v>
      </c>
      <c r="S81" s="72" t="s">
        <v>155</v>
      </c>
      <c r="T81" s="73" t="s">
        <v>156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9" customHeight="1">
      <c r="A82" s="37"/>
      <c r="B82" s="38"/>
      <c r="C82" s="78" t="s">
        <v>157</v>
      </c>
      <c r="D82" s="39"/>
      <c r="E82" s="39"/>
      <c r="F82" s="39"/>
      <c r="G82" s="39"/>
      <c r="H82" s="39"/>
      <c r="I82" s="39"/>
      <c r="J82" s="155">
        <f>BK82</f>
        <v>0</v>
      </c>
      <c r="K82" s="39"/>
      <c r="L82" s="42"/>
      <c r="M82" s="74"/>
      <c r="N82" s="156"/>
      <c r="O82" s="75"/>
      <c r="P82" s="157">
        <f>P83+P106+P136</f>
        <v>0</v>
      </c>
      <c r="Q82" s="75"/>
      <c r="R82" s="157">
        <f>R83+R106+R136</f>
        <v>0</v>
      </c>
      <c r="S82" s="75"/>
      <c r="T82" s="158">
        <f>T83+T106+T136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19" t="s">
        <v>81</v>
      </c>
      <c r="AU82" s="19" t="s">
        <v>120</v>
      </c>
      <c r="BK82" s="159">
        <f>BK83+BK106+BK136</f>
        <v>0</v>
      </c>
    </row>
    <row r="83" spans="1:65" s="12" customFormat="1" ht="25.9" customHeight="1">
      <c r="B83" s="160"/>
      <c r="C83" s="161"/>
      <c r="D83" s="162" t="s">
        <v>81</v>
      </c>
      <c r="E83" s="163" t="s">
        <v>1755</v>
      </c>
      <c r="F83" s="163" t="s">
        <v>1756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SUM(P84:P105)</f>
        <v>0</v>
      </c>
      <c r="Q83" s="168"/>
      <c r="R83" s="169">
        <f>SUM(R84:R105)</f>
        <v>0</v>
      </c>
      <c r="S83" s="168"/>
      <c r="T83" s="170">
        <f>SUM(T84:T105)</f>
        <v>0</v>
      </c>
      <c r="AR83" s="171" t="s">
        <v>90</v>
      </c>
      <c r="AT83" s="172" t="s">
        <v>81</v>
      </c>
      <c r="AU83" s="172" t="s">
        <v>82</v>
      </c>
      <c r="AY83" s="171" t="s">
        <v>160</v>
      </c>
      <c r="BK83" s="173">
        <f>SUM(BK84:BK105)</f>
        <v>0</v>
      </c>
    </row>
    <row r="84" spans="1:65" s="2" customFormat="1" ht="24.2" customHeight="1">
      <c r="A84" s="37"/>
      <c r="B84" s="38"/>
      <c r="C84" s="176" t="s">
        <v>90</v>
      </c>
      <c r="D84" s="176" t="s">
        <v>163</v>
      </c>
      <c r="E84" s="177" t="s">
        <v>1757</v>
      </c>
      <c r="F84" s="178" t="s">
        <v>1490</v>
      </c>
      <c r="G84" s="179" t="s">
        <v>801</v>
      </c>
      <c r="H84" s="180">
        <v>8</v>
      </c>
      <c r="I84" s="181"/>
      <c r="J84" s="182">
        <f t="shared" ref="J84:J105" si="0">ROUND(I84*H84,2)</f>
        <v>0</v>
      </c>
      <c r="K84" s="178" t="s">
        <v>44</v>
      </c>
      <c r="L84" s="42"/>
      <c r="M84" s="183" t="s">
        <v>44</v>
      </c>
      <c r="N84" s="184" t="s">
        <v>53</v>
      </c>
      <c r="O84" s="67"/>
      <c r="P84" s="185">
        <f t="shared" ref="P84:P105" si="1">O84*H84</f>
        <v>0</v>
      </c>
      <c r="Q84" s="185">
        <v>0</v>
      </c>
      <c r="R84" s="185">
        <f t="shared" ref="R84:R105" si="2">Q84*H84</f>
        <v>0</v>
      </c>
      <c r="S84" s="185">
        <v>0</v>
      </c>
      <c r="T84" s="186">
        <f t="shared" ref="T84:T105" si="3"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277</v>
      </c>
      <c r="AT84" s="187" t="s">
        <v>163</v>
      </c>
      <c r="AU84" s="187" t="s">
        <v>90</v>
      </c>
      <c r="AY84" s="19" t="s">
        <v>160</v>
      </c>
      <c r="BE84" s="188">
        <f t="shared" ref="BE84:BE105" si="4">IF(N84="základní",J84,0)</f>
        <v>0</v>
      </c>
      <c r="BF84" s="188">
        <f t="shared" ref="BF84:BF105" si="5">IF(N84="snížená",J84,0)</f>
        <v>0</v>
      </c>
      <c r="BG84" s="188">
        <f t="shared" ref="BG84:BG105" si="6">IF(N84="zákl. přenesená",J84,0)</f>
        <v>0</v>
      </c>
      <c r="BH84" s="188">
        <f t="shared" ref="BH84:BH105" si="7">IF(N84="sníž. přenesená",J84,0)</f>
        <v>0</v>
      </c>
      <c r="BI84" s="188">
        <f t="shared" ref="BI84:BI105" si="8">IF(N84="nulová",J84,0)</f>
        <v>0</v>
      </c>
      <c r="BJ84" s="19" t="s">
        <v>90</v>
      </c>
      <c r="BK84" s="188">
        <f t="shared" ref="BK84:BK105" si="9">ROUND(I84*H84,2)</f>
        <v>0</v>
      </c>
      <c r="BL84" s="19" t="s">
        <v>277</v>
      </c>
      <c r="BM84" s="187" t="s">
        <v>92</v>
      </c>
    </row>
    <row r="85" spans="1:65" s="2" customFormat="1" ht="24.2" customHeight="1">
      <c r="A85" s="37"/>
      <c r="B85" s="38"/>
      <c r="C85" s="176" t="s">
        <v>92</v>
      </c>
      <c r="D85" s="176" t="s">
        <v>163</v>
      </c>
      <c r="E85" s="177" t="s">
        <v>1758</v>
      </c>
      <c r="F85" s="178" t="s">
        <v>1492</v>
      </c>
      <c r="G85" s="179" t="s">
        <v>801</v>
      </c>
      <c r="H85" s="180">
        <v>8</v>
      </c>
      <c r="I85" s="181"/>
      <c r="J85" s="182">
        <f t="shared" si="0"/>
        <v>0</v>
      </c>
      <c r="K85" s="178" t="s">
        <v>44</v>
      </c>
      <c r="L85" s="42"/>
      <c r="M85" s="183" t="s">
        <v>44</v>
      </c>
      <c r="N85" s="184" t="s">
        <v>53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277</v>
      </c>
      <c r="AT85" s="187" t="s">
        <v>163</v>
      </c>
      <c r="AU85" s="187" t="s">
        <v>90</v>
      </c>
      <c r="AY85" s="19" t="s">
        <v>160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19" t="s">
        <v>90</v>
      </c>
      <c r="BK85" s="188">
        <f t="shared" si="9"/>
        <v>0</v>
      </c>
      <c r="BL85" s="19" t="s">
        <v>277</v>
      </c>
      <c r="BM85" s="187" t="s">
        <v>168</v>
      </c>
    </row>
    <row r="86" spans="1:65" s="2" customFormat="1" ht="24.2" customHeight="1">
      <c r="A86" s="37"/>
      <c r="B86" s="38"/>
      <c r="C86" s="176" t="s">
        <v>161</v>
      </c>
      <c r="D86" s="176" t="s">
        <v>163</v>
      </c>
      <c r="E86" s="177" t="s">
        <v>1759</v>
      </c>
      <c r="F86" s="178" t="s">
        <v>1760</v>
      </c>
      <c r="G86" s="179" t="s">
        <v>291</v>
      </c>
      <c r="H86" s="180">
        <v>660</v>
      </c>
      <c r="I86" s="181"/>
      <c r="J86" s="182">
        <f t="shared" si="0"/>
        <v>0</v>
      </c>
      <c r="K86" s="178" t="s">
        <v>44</v>
      </c>
      <c r="L86" s="42"/>
      <c r="M86" s="183" t="s">
        <v>44</v>
      </c>
      <c r="N86" s="184" t="s">
        <v>53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277</v>
      </c>
      <c r="AT86" s="187" t="s">
        <v>163</v>
      </c>
      <c r="AU86" s="187" t="s">
        <v>90</v>
      </c>
      <c r="AY86" s="19" t="s">
        <v>160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19" t="s">
        <v>90</v>
      </c>
      <c r="BK86" s="188">
        <f t="shared" si="9"/>
        <v>0</v>
      </c>
      <c r="BL86" s="19" t="s">
        <v>277</v>
      </c>
      <c r="BM86" s="187" t="s">
        <v>198</v>
      </c>
    </row>
    <row r="87" spans="1:65" s="2" customFormat="1" ht="16.5" customHeight="1">
      <c r="A87" s="37"/>
      <c r="B87" s="38"/>
      <c r="C87" s="176" t="s">
        <v>168</v>
      </c>
      <c r="D87" s="176" t="s">
        <v>163</v>
      </c>
      <c r="E87" s="177" t="s">
        <v>1761</v>
      </c>
      <c r="F87" s="178" t="s">
        <v>1762</v>
      </c>
      <c r="G87" s="179" t="s">
        <v>291</v>
      </c>
      <c r="H87" s="180">
        <v>660</v>
      </c>
      <c r="I87" s="181"/>
      <c r="J87" s="182">
        <f t="shared" si="0"/>
        <v>0</v>
      </c>
      <c r="K87" s="178" t="s">
        <v>44</v>
      </c>
      <c r="L87" s="42"/>
      <c r="M87" s="183" t="s">
        <v>44</v>
      </c>
      <c r="N87" s="184" t="s">
        <v>53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277</v>
      </c>
      <c r="AT87" s="187" t="s">
        <v>163</v>
      </c>
      <c r="AU87" s="187" t="s">
        <v>90</v>
      </c>
      <c r="AY87" s="19" t="s">
        <v>160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19" t="s">
        <v>90</v>
      </c>
      <c r="BK87" s="188">
        <f t="shared" si="9"/>
        <v>0</v>
      </c>
      <c r="BL87" s="19" t="s">
        <v>277</v>
      </c>
      <c r="BM87" s="187" t="s">
        <v>210</v>
      </c>
    </row>
    <row r="88" spans="1:65" s="2" customFormat="1" ht="24.2" customHeight="1">
      <c r="A88" s="37"/>
      <c r="B88" s="38"/>
      <c r="C88" s="176" t="s">
        <v>193</v>
      </c>
      <c r="D88" s="176" t="s">
        <v>163</v>
      </c>
      <c r="E88" s="177" t="s">
        <v>1763</v>
      </c>
      <c r="F88" s="178" t="s">
        <v>1764</v>
      </c>
      <c r="G88" s="179" t="s">
        <v>801</v>
      </c>
      <c r="H88" s="180">
        <v>8</v>
      </c>
      <c r="I88" s="181"/>
      <c r="J88" s="182">
        <f t="shared" si="0"/>
        <v>0</v>
      </c>
      <c r="K88" s="178" t="s">
        <v>44</v>
      </c>
      <c r="L88" s="42"/>
      <c r="M88" s="183" t="s">
        <v>44</v>
      </c>
      <c r="N88" s="184" t="s">
        <v>53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277</v>
      </c>
      <c r="AT88" s="187" t="s">
        <v>163</v>
      </c>
      <c r="AU88" s="187" t="s">
        <v>90</v>
      </c>
      <c r="AY88" s="19" t="s">
        <v>160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19" t="s">
        <v>90</v>
      </c>
      <c r="BK88" s="188">
        <f t="shared" si="9"/>
        <v>0</v>
      </c>
      <c r="BL88" s="19" t="s">
        <v>277</v>
      </c>
      <c r="BM88" s="187" t="s">
        <v>232</v>
      </c>
    </row>
    <row r="89" spans="1:65" s="2" customFormat="1" ht="16.5" customHeight="1">
      <c r="A89" s="37"/>
      <c r="B89" s="38"/>
      <c r="C89" s="176" t="s">
        <v>198</v>
      </c>
      <c r="D89" s="176" t="s">
        <v>163</v>
      </c>
      <c r="E89" s="177" t="s">
        <v>1765</v>
      </c>
      <c r="F89" s="178" t="s">
        <v>1766</v>
      </c>
      <c r="G89" s="179" t="s">
        <v>801</v>
      </c>
      <c r="H89" s="180">
        <v>8</v>
      </c>
      <c r="I89" s="181"/>
      <c r="J89" s="182">
        <f t="shared" si="0"/>
        <v>0</v>
      </c>
      <c r="K89" s="178" t="s">
        <v>44</v>
      </c>
      <c r="L89" s="42"/>
      <c r="M89" s="183" t="s">
        <v>44</v>
      </c>
      <c r="N89" s="184" t="s">
        <v>53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277</v>
      </c>
      <c r="AT89" s="187" t="s">
        <v>163</v>
      </c>
      <c r="AU89" s="187" t="s">
        <v>90</v>
      </c>
      <c r="AY89" s="19" t="s">
        <v>160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90</v>
      </c>
      <c r="BK89" s="188">
        <f t="shared" si="9"/>
        <v>0</v>
      </c>
      <c r="BL89" s="19" t="s">
        <v>277</v>
      </c>
      <c r="BM89" s="187" t="s">
        <v>245</v>
      </c>
    </row>
    <row r="90" spans="1:65" s="2" customFormat="1" ht="16.5" customHeight="1">
      <c r="A90" s="37"/>
      <c r="B90" s="38"/>
      <c r="C90" s="176" t="s">
        <v>203</v>
      </c>
      <c r="D90" s="176" t="s">
        <v>163</v>
      </c>
      <c r="E90" s="177" t="s">
        <v>1767</v>
      </c>
      <c r="F90" s="178" t="s">
        <v>1768</v>
      </c>
      <c r="G90" s="179" t="s">
        <v>801</v>
      </c>
      <c r="H90" s="180">
        <v>16</v>
      </c>
      <c r="I90" s="181"/>
      <c r="J90" s="182">
        <f t="shared" si="0"/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277</v>
      </c>
      <c r="AT90" s="187" t="s">
        <v>163</v>
      </c>
      <c r="AU90" s="187" t="s">
        <v>90</v>
      </c>
      <c r="AY90" s="19" t="s">
        <v>160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90</v>
      </c>
      <c r="BK90" s="188">
        <f t="shared" si="9"/>
        <v>0</v>
      </c>
      <c r="BL90" s="19" t="s">
        <v>277</v>
      </c>
      <c r="BM90" s="187" t="s">
        <v>256</v>
      </c>
    </row>
    <row r="91" spans="1:65" s="2" customFormat="1" ht="16.5" customHeight="1">
      <c r="A91" s="37"/>
      <c r="B91" s="38"/>
      <c r="C91" s="176" t="s">
        <v>210</v>
      </c>
      <c r="D91" s="176" t="s">
        <v>163</v>
      </c>
      <c r="E91" s="177" t="s">
        <v>1769</v>
      </c>
      <c r="F91" s="178" t="s">
        <v>1770</v>
      </c>
      <c r="G91" s="179" t="s">
        <v>801</v>
      </c>
      <c r="H91" s="180">
        <v>16</v>
      </c>
      <c r="I91" s="181"/>
      <c r="J91" s="182">
        <f t="shared" si="0"/>
        <v>0</v>
      </c>
      <c r="K91" s="178" t="s">
        <v>44</v>
      </c>
      <c r="L91" s="42"/>
      <c r="M91" s="183" t="s">
        <v>44</v>
      </c>
      <c r="N91" s="184" t="s">
        <v>53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277</v>
      </c>
      <c r="AT91" s="187" t="s">
        <v>163</v>
      </c>
      <c r="AU91" s="187" t="s">
        <v>90</v>
      </c>
      <c r="AY91" s="19" t="s">
        <v>160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90</v>
      </c>
      <c r="BK91" s="188">
        <f t="shared" si="9"/>
        <v>0</v>
      </c>
      <c r="BL91" s="19" t="s">
        <v>277</v>
      </c>
      <c r="BM91" s="187" t="s">
        <v>277</v>
      </c>
    </row>
    <row r="92" spans="1:65" s="2" customFormat="1" ht="16.5" customHeight="1">
      <c r="A92" s="37"/>
      <c r="B92" s="38"/>
      <c r="C92" s="176" t="s">
        <v>217</v>
      </c>
      <c r="D92" s="176" t="s">
        <v>163</v>
      </c>
      <c r="E92" s="177" t="s">
        <v>1771</v>
      </c>
      <c r="F92" s="178" t="s">
        <v>1772</v>
      </c>
      <c r="G92" s="179" t="s">
        <v>801</v>
      </c>
      <c r="H92" s="180">
        <v>16</v>
      </c>
      <c r="I92" s="181"/>
      <c r="J92" s="182">
        <f t="shared" si="0"/>
        <v>0</v>
      </c>
      <c r="K92" s="178" t="s">
        <v>44</v>
      </c>
      <c r="L92" s="42"/>
      <c r="M92" s="183" t="s">
        <v>44</v>
      </c>
      <c r="N92" s="184" t="s">
        <v>53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277</v>
      </c>
      <c r="AT92" s="187" t="s">
        <v>163</v>
      </c>
      <c r="AU92" s="187" t="s">
        <v>90</v>
      </c>
      <c r="AY92" s="19" t="s">
        <v>160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90</v>
      </c>
      <c r="BK92" s="188">
        <f t="shared" si="9"/>
        <v>0</v>
      </c>
      <c r="BL92" s="19" t="s">
        <v>277</v>
      </c>
      <c r="BM92" s="187" t="s">
        <v>296</v>
      </c>
    </row>
    <row r="93" spans="1:65" s="2" customFormat="1" ht="55.5" customHeight="1">
      <c r="A93" s="37"/>
      <c r="B93" s="38"/>
      <c r="C93" s="176" t="s">
        <v>232</v>
      </c>
      <c r="D93" s="176" t="s">
        <v>163</v>
      </c>
      <c r="E93" s="177" t="s">
        <v>1773</v>
      </c>
      <c r="F93" s="178" t="s">
        <v>1774</v>
      </c>
      <c r="G93" s="179" t="s">
        <v>291</v>
      </c>
      <c r="H93" s="180">
        <v>24</v>
      </c>
      <c r="I93" s="181"/>
      <c r="J93" s="182">
        <f t="shared" si="0"/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277</v>
      </c>
      <c r="AT93" s="187" t="s">
        <v>163</v>
      </c>
      <c r="AU93" s="187" t="s">
        <v>90</v>
      </c>
      <c r="AY93" s="19" t="s">
        <v>160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90</v>
      </c>
      <c r="BK93" s="188">
        <f t="shared" si="9"/>
        <v>0</v>
      </c>
      <c r="BL93" s="19" t="s">
        <v>277</v>
      </c>
      <c r="BM93" s="187" t="s">
        <v>310</v>
      </c>
    </row>
    <row r="94" spans="1:65" s="2" customFormat="1" ht="24.2" customHeight="1">
      <c r="A94" s="37"/>
      <c r="B94" s="38"/>
      <c r="C94" s="176" t="s">
        <v>239</v>
      </c>
      <c r="D94" s="176" t="s">
        <v>163</v>
      </c>
      <c r="E94" s="177" t="s">
        <v>1775</v>
      </c>
      <c r="F94" s="178" t="s">
        <v>1586</v>
      </c>
      <c r="G94" s="179" t="s">
        <v>801</v>
      </c>
      <c r="H94" s="180">
        <v>24</v>
      </c>
      <c r="I94" s="181"/>
      <c r="J94" s="182">
        <f t="shared" si="0"/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277</v>
      </c>
      <c r="AT94" s="187" t="s">
        <v>163</v>
      </c>
      <c r="AU94" s="187" t="s">
        <v>90</v>
      </c>
      <c r="AY94" s="19" t="s">
        <v>160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90</v>
      </c>
      <c r="BK94" s="188">
        <f t="shared" si="9"/>
        <v>0</v>
      </c>
      <c r="BL94" s="19" t="s">
        <v>277</v>
      </c>
      <c r="BM94" s="187" t="s">
        <v>322</v>
      </c>
    </row>
    <row r="95" spans="1:65" s="2" customFormat="1" ht="37.9" customHeight="1">
      <c r="A95" s="37"/>
      <c r="B95" s="38"/>
      <c r="C95" s="176" t="s">
        <v>245</v>
      </c>
      <c r="D95" s="176" t="s">
        <v>163</v>
      </c>
      <c r="E95" s="177" t="s">
        <v>1776</v>
      </c>
      <c r="F95" s="178" t="s">
        <v>1576</v>
      </c>
      <c r="G95" s="179" t="s">
        <v>801</v>
      </c>
      <c r="H95" s="180">
        <v>20</v>
      </c>
      <c r="I95" s="181"/>
      <c r="J95" s="182">
        <f t="shared" si="0"/>
        <v>0</v>
      </c>
      <c r="K95" s="178" t="s">
        <v>44</v>
      </c>
      <c r="L95" s="42"/>
      <c r="M95" s="183" t="s">
        <v>44</v>
      </c>
      <c r="N95" s="184" t="s">
        <v>53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277</v>
      </c>
      <c r="AT95" s="187" t="s">
        <v>163</v>
      </c>
      <c r="AU95" s="187" t="s">
        <v>90</v>
      </c>
      <c r="AY95" s="19" t="s">
        <v>160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90</v>
      </c>
      <c r="BK95" s="188">
        <f t="shared" si="9"/>
        <v>0</v>
      </c>
      <c r="BL95" s="19" t="s">
        <v>277</v>
      </c>
      <c r="BM95" s="187" t="s">
        <v>332</v>
      </c>
    </row>
    <row r="96" spans="1:65" s="2" customFormat="1" ht="16.5" customHeight="1">
      <c r="A96" s="37"/>
      <c r="B96" s="38"/>
      <c r="C96" s="176" t="s">
        <v>250</v>
      </c>
      <c r="D96" s="176" t="s">
        <v>163</v>
      </c>
      <c r="E96" s="177" t="s">
        <v>1777</v>
      </c>
      <c r="F96" s="178" t="s">
        <v>1578</v>
      </c>
      <c r="G96" s="179" t="s">
        <v>801</v>
      </c>
      <c r="H96" s="180">
        <v>20</v>
      </c>
      <c r="I96" s="181"/>
      <c r="J96" s="182">
        <f t="shared" si="0"/>
        <v>0</v>
      </c>
      <c r="K96" s="178" t="s">
        <v>44</v>
      </c>
      <c r="L96" s="42"/>
      <c r="M96" s="183" t="s">
        <v>44</v>
      </c>
      <c r="N96" s="184" t="s">
        <v>53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277</v>
      </c>
      <c r="AT96" s="187" t="s">
        <v>163</v>
      </c>
      <c r="AU96" s="187" t="s">
        <v>90</v>
      </c>
      <c r="AY96" s="19" t="s">
        <v>160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90</v>
      </c>
      <c r="BK96" s="188">
        <f t="shared" si="9"/>
        <v>0</v>
      </c>
      <c r="BL96" s="19" t="s">
        <v>277</v>
      </c>
      <c r="BM96" s="187" t="s">
        <v>342</v>
      </c>
    </row>
    <row r="97" spans="1:65" s="2" customFormat="1" ht="16.5" customHeight="1">
      <c r="A97" s="37"/>
      <c r="B97" s="38"/>
      <c r="C97" s="176" t="s">
        <v>256</v>
      </c>
      <c r="D97" s="176" t="s">
        <v>163</v>
      </c>
      <c r="E97" s="177" t="s">
        <v>1778</v>
      </c>
      <c r="F97" s="178" t="s">
        <v>1779</v>
      </c>
      <c r="G97" s="179" t="s">
        <v>291</v>
      </c>
      <c r="H97" s="180">
        <v>75</v>
      </c>
      <c r="I97" s="181"/>
      <c r="J97" s="182">
        <f t="shared" si="0"/>
        <v>0</v>
      </c>
      <c r="K97" s="178" t="s">
        <v>44</v>
      </c>
      <c r="L97" s="42"/>
      <c r="M97" s="183" t="s">
        <v>44</v>
      </c>
      <c r="N97" s="184" t="s">
        <v>53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277</v>
      </c>
      <c r="AT97" s="187" t="s">
        <v>163</v>
      </c>
      <c r="AU97" s="187" t="s">
        <v>90</v>
      </c>
      <c r="AY97" s="19" t="s">
        <v>160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90</v>
      </c>
      <c r="BK97" s="188">
        <f t="shared" si="9"/>
        <v>0</v>
      </c>
      <c r="BL97" s="19" t="s">
        <v>277</v>
      </c>
      <c r="BM97" s="187" t="s">
        <v>352</v>
      </c>
    </row>
    <row r="98" spans="1:65" s="2" customFormat="1" ht="16.5" customHeight="1">
      <c r="A98" s="37"/>
      <c r="B98" s="38"/>
      <c r="C98" s="176" t="s">
        <v>8</v>
      </c>
      <c r="D98" s="176" t="s">
        <v>163</v>
      </c>
      <c r="E98" s="177" t="s">
        <v>1780</v>
      </c>
      <c r="F98" s="178" t="s">
        <v>1781</v>
      </c>
      <c r="G98" s="179" t="s">
        <v>291</v>
      </c>
      <c r="H98" s="180">
        <v>75</v>
      </c>
      <c r="I98" s="181"/>
      <c r="J98" s="182">
        <f t="shared" si="0"/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277</v>
      </c>
      <c r="AT98" s="187" t="s">
        <v>163</v>
      </c>
      <c r="AU98" s="187" t="s">
        <v>90</v>
      </c>
      <c r="AY98" s="19" t="s">
        <v>160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90</v>
      </c>
      <c r="BK98" s="188">
        <f t="shared" si="9"/>
        <v>0</v>
      </c>
      <c r="BL98" s="19" t="s">
        <v>277</v>
      </c>
      <c r="BM98" s="187" t="s">
        <v>364</v>
      </c>
    </row>
    <row r="99" spans="1:65" s="2" customFormat="1" ht="16.5" customHeight="1">
      <c r="A99" s="37"/>
      <c r="B99" s="38"/>
      <c r="C99" s="176" t="s">
        <v>277</v>
      </c>
      <c r="D99" s="176" t="s">
        <v>163</v>
      </c>
      <c r="E99" s="177" t="s">
        <v>1782</v>
      </c>
      <c r="F99" s="178" t="s">
        <v>1630</v>
      </c>
      <c r="G99" s="179" t="s">
        <v>546</v>
      </c>
      <c r="H99" s="180">
        <v>1</v>
      </c>
      <c r="I99" s="181"/>
      <c r="J99" s="182">
        <f t="shared" si="0"/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277</v>
      </c>
      <c r="AT99" s="187" t="s">
        <v>163</v>
      </c>
      <c r="AU99" s="187" t="s">
        <v>90</v>
      </c>
      <c r="AY99" s="19" t="s">
        <v>160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90</v>
      </c>
      <c r="BK99" s="188">
        <f t="shared" si="9"/>
        <v>0</v>
      </c>
      <c r="BL99" s="19" t="s">
        <v>277</v>
      </c>
      <c r="BM99" s="187" t="s">
        <v>376</v>
      </c>
    </row>
    <row r="100" spans="1:65" s="2" customFormat="1" ht="16.5" customHeight="1">
      <c r="A100" s="37"/>
      <c r="B100" s="38"/>
      <c r="C100" s="176" t="s">
        <v>288</v>
      </c>
      <c r="D100" s="176" t="s">
        <v>163</v>
      </c>
      <c r="E100" s="177" t="s">
        <v>1783</v>
      </c>
      <c r="F100" s="178" t="s">
        <v>1633</v>
      </c>
      <c r="G100" s="179" t="s">
        <v>546</v>
      </c>
      <c r="H100" s="180">
        <v>1</v>
      </c>
      <c r="I100" s="181"/>
      <c r="J100" s="182">
        <f t="shared" si="0"/>
        <v>0</v>
      </c>
      <c r="K100" s="178" t="s">
        <v>44</v>
      </c>
      <c r="L100" s="42"/>
      <c r="M100" s="183" t="s">
        <v>44</v>
      </c>
      <c r="N100" s="184" t="s">
        <v>53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277</v>
      </c>
      <c r="AT100" s="187" t="s">
        <v>163</v>
      </c>
      <c r="AU100" s="187" t="s">
        <v>90</v>
      </c>
      <c r="AY100" s="19" t="s">
        <v>160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90</v>
      </c>
      <c r="BK100" s="188">
        <f t="shared" si="9"/>
        <v>0</v>
      </c>
      <c r="BL100" s="19" t="s">
        <v>277</v>
      </c>
      <c r="BM100" s="187" t="s">
        <v>388</v>
      </c>
    </row>
    <row r="101" spans="1:65" s="2" customFormat="1" ht="16.5" customHeight="1">
      <c r="A101" s="37"/>
      <c r="B101" s="38"/>
      <c r="C101" s="176" t="s">
        <v>296</v>
      </c>
      <c r="D101" s="176" t="s">
        <v>163</v>
      </c>
      <c r="E101" s="177" t="s">
        <v>1784</v>
      </c>
      <c r="F101" s="178" t="s">
        <v>1486</v>
      </c>
      <c r="G101" s="179" t="s">
        <v>546</v>
      </c>
      <c r="H101" s="180">
        <v>1</v>
      </c>
      <c r="I101" s="181"/>
      <c r="J101" s="182">
        <f t="shared" si="0"/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277</v>
      </c>
      <c r="AT101" s="187" t="s">
        <v>163</v>
      </c>
      <c r="AU101" s="187" t="s">
        <v>90</v>
      </c>
      <c r="AY101" s="19" t="s">
        <v>160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19" t="s">
        <v>90</v>
      </c>
      <c r="BK101" s="188">
        <f t="shared" si="9"/>
        <v>0</v>
      </c>
      <c r="BL101" s="19" t="s">
        <v>277</v>
      </c>
      <c r="BM101" s="187" t="s">
        <v>399</v>
      </c>
    </row>
    <row r="102" spans="1:65" s="2" customFormat="1" ht="37.9" customHeight="1">
      <c r="A102" s="37"/>
      <c r="B102" s="38"/>
      <c r="C102" s="176" t="s">
        <v>304</v>
      </c>
      <c r="D102" s="176" t="s">
        <v>163</v>
      </c>
      <c r="E102" s="177" t="s">
        <v>1785</v>
      </c>
      <c r="F102" s="178" t="s">
        <v>1786</v>
      </c>
      <c r="G102" s="179" t="s">
        <v>1192</v>
      </c>
      <c r="H102" s="180">
        <v>8</v>
      </c>
      <c r="I102" s="181"/>
      <c r="J102" s="182">
        <f t="shared" si="0"/>
        <v>0</v>
      </c>
      <c r="K102" s="178" t="s">
        <v>44</v>
      </c>
      <c r="L102" s="42"/>
      <c r="M102" s="183" t="s">
        <v>44</v>
      </c>
      <c r="N102" s="184" t="s">
        <v>53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277</v>
      </c>
      <c r="AT102" s="187" t="s">
        <v>163</v>
      </c>
      <c r="AU102" s="187" t="s">
        <v>90</v>
      </c>
      <c r="AY102" s="19" t="s">
        <v>160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19" t="s">
        <v>90</v>
      </c>
      <c r="BK102" s="188">
        <f t="shared" si="9"/>
        <v>0</v>
      </c>
      <c r="BL102" s="19" t="s">
        <v>277</v>
      </c>
      <c r="BM102" s="187" t="s">
        <v>411</v>
      </c>
    </row>
    <row r="103" spans="1:65" s="2" customFormat="1" ht="16.5" customHeight="1">
      <c r="A103" s="37"/>
      <c r="B103" s="38"/>
      <c r="C103" s="176" t="s">
        <v>310</v>
      </c>
      <c r="D103" s="176" t="s">
        <v>163</v>
      </c>
      <c r="E103" s="177" t="s">
        <v>1787</v>
      </c>
      <c r="F103" s="178" t="s">
        <v>1638</v>
      </c>
      <c r="G103" s="179" t="s">
        <v>546</v>
      </c>
      <c r="H103" s="180">
        <v>1</v>
      </c>
      <c r="I103" s="181"/>
      <c r="J103" s="182">
        <f t="shared" si="0"/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277</v>
      </c>
      <c r="AT103" s="187" t="s">
        <v>163</v>
      </c>
      <c r="AU103" s="187" t="s">
        <v>90</v>
      </c>
      <c r="AY103" s="19" t="s">
        <v>160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19" t="s">
        <v>90</v>
      </c>
      <c r="BK103" s="188">
        <f t="shared" si="9"/>
        <v>0</v>
      </c>
      <c r="BL103" s="19" t="s">
        <v>277</v>
      </c>
      <c r="BM103" s="187" t="s">
        <v>421</v>
      </c>
    </row>
    <row r="104" spans="1:65" s="2" customFormat="1" ht="16.5" customHeight="1">
      <c r="A104" s="37"/>
      <c r="B104" s="38"/>
      <c r="C104" s="176" t="s">
        <v>7</v>
      </c>
      <c r="D104" s="176" t="s">
        <v>163</v>
      </c>
      <c r="E104" s="177" t="s">
        <v>1788</v>
      </c>
      <c r="F104" s="178" t="s">
        <v>1789</v>
      </c>
      <c r="G104" s="179" t="s">
        <v>546</v>
      </c>
      <c r="H104" s="180">
        <v>1</v>
      </c>
      <c r="I104" s="181"/>
      <c r="J104" s="182">
        <f t="shared" si="0"/>
        <v>0</v>
      </c>
      <c r="K104" s="178" t="s">
        <v>44</v>
      </c>
      <c r="L104" s="42"/>
      <c r="M104" s="183" t="s">
        <v>44</v>
      </c>
      <c r="N104" s="184" t="s">
        <v>53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277</v>
      </c>
      <c r="AT104" s="187" t="s">
        <v>163</v>
      </c>
      <c r="AU104" s="187" t="s">
        <v>90</v>
      </c>
      <c r="AY104" s="19" t="s">
        <v>160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19" t="s">
        <v>90</v>
      </c>
      <c r="BK104" s="188">
        <f t="shared" si="9"/>
        <v>0</v>
      </c>
      <c r="BL104" s="19" t="s">
        <v>277</v>
      </c>
      <c r="BM104" s="187" t="s">
        <v>430</v>
      </c>
    </row>
    <row r="105" spans="1:65" s="2" customFormat="1" ht="16.5" customHeight="1">
      <c r="A105" s="37"/>
      <c r="B105" s="38"/>
      <c r="C105" s="176" t="s">
        <v>322</v>
      </c>
      <c r="D105" s="176" t="s">
        <v>163</v>
      </c>
      <c r="E105" s="177" t="s">
        <v>1790</v>
      </c>
      <c r="F105" s="178" t="s">
        <v>1644</v>
      </c>
      <c r="G105" s="179" t="s">
        <v>546</v>
      </c>
      <c r="H105" s="180">
        <v>1</v>
      </c>
      <c r="I105" s="181"/>
      <c r="J105" s="182">
        <f t="shared" si="0"/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277</v>
      </c>
      <c r="AT105" s="187" t="s">
        <v>163</v>
      </c>
      <c r="AU105" s="187" t="s">
        <v>90</v>
      </c>
      <c r="AY105" s="19" t="s">
        <v>160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19" t="s">
        <v>90</v>
      </c>
      <c r="BK105" s="188">
        <f t="shared" si="9"/>
        <v>0</v>
      </c>
      <c r="BL105" s="19" t="s">
        <v>277</v>
      </c>
      <c r="BM105" s="187" t="s">
        <v>442</v>
      </c>
    </row>
    <row r="106" spans="1:65" s="12" customFormat="1" ht="25.9" customHeight="1">
      <c r="B106" s="160"/>
      <c r="C106" s="161"/>
      <c r="D106" s="162" t="s">
        <v>81</v>
      </c>
      <c r="E106" s="163" t="s">
        <v>1791</v>
      </c>
      <c r="F106" s="163" t="s">
        <v>1792</v>
      </c>
      <c r="G106" s="161"/>
      <c r="H106" s="161"/>
      <c r="I106" s="164"/>
      <c r="J106" s="165">
        <f>BK106</f>
        <v>0</v>
      </c>
      <c r="K106" s="161"/>
      <c r="L106" s="166"/>
      <c r="M106" s="167"/>
      <c r="N106" s="168"/>
      <c r="O106" s="168"/>
      <c r="P106" s="169">
        <f>SUM(P107:P135)</f>
        <v>0</v>
      </c>
      <c r="Q106" s="168"/>
      <c r="R106" s="169">
        <f>SUM(R107:R135)</f>
        <v>0</v>
      </c>
      <c r="S106" s="168"/>
      <c r="T106" s="170">
        <f>SUM(T107:T135)</f>
        <v>0</v>
      </c>
      <c r="AR106" s="171" t="s">
        <v>90</v>
      </c>
      <c r="AT106" s="172" t="s">
        <v>81</v>
      </c>
      <c r="AU106" s="172" t="s">
        <v>82</v>
      </c>
      <c r="AY106" s="171" t="s">
        <v>160</v>
      </c>
      <c r="BK106" s="173">
        <f>SUM(BK107:BK135)</f>
        <v>0</v>
      </c>
    </row>
    <row r="107" spans="1:65" s="2" customFormat="1" ht="24.2" customHeight="1">
      <c r="A107" s="37"/>
      <c r="B107" s="38"/>
      <c r="C107" s="176" t="s">
        <v>327</v>
      </c>
      <c r="D107" s="176" t="s">
        <v>163</v>
      </c>
      <c r="E107" s="177" t="s">
        <v>1793</v>
      </c>
      <c r="F107" s="178" t="s">
        <v>1794</v>
      </c>
      <c r="G107" s="179" t="s">
        <v>801</v>
      </c>
      <c r="H107" s="180">
        <v>1</v>
      </c>
      <c r="I107" s="181"/>
      <c r="J107" s="182">
        <f t="shared" ref="J107:J135" si="10">ROUND(I107*H107,2)</f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 t="shared" ref="P107:P135" si="11">O107*H107</f>
        <v>0</v>
      </c>
      <c r="Q107" s="185">
        <v>0</v>
      </c>
      <c r="R107" s="185">
        <f t="shared" ref="R107:R135" si="12">Q107*H107</f>
        <v>0</v>
      </c>
      <c r="S107" s="185">
        <v>0</v>
      </c>
      <c r="T107" s="186">
        <f t="shared" ref="T107:T135" si="13"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277</v>
      </c>
      <c r="AT107" s="187" t="s">
        <v>163</v>
      </c>
      <c r="AU107" s="187" t="s">
        <v>90</v>
      </c>
      <c r="AY107" s="19" t="s">
        <v>160</v>
      </c>
      <c r="BE107" s="188">
        <f t="shared" ref="BE107:BE135" si="14">IF(N107="základní",J107,0)</f>
        <v>0</v>
      </c>
      <c r="BF107" s="188">
        <f t="shared" ref="BF107:BF135" si="15">IF(N107="snížená",J107,0)</f>
        <v>0</v>
      </c>
      <c r="BG107" s="188">
        <f t="shared" ref="BG107:BG135" si="16">IF(N107="zákl. přenesená",J107,0)</f>
        <v>0</v>
      </c>
      <c r="BH107" s="188">
        <f t="shared" ref="BH107:BH135" si="17">IF(N107="sníž. přenesená",J107,0)</f>
        <v>0</v>
      </c>
      <c r="BI107" s="188">
        <f t="shared" ref="BI107:BI135" si="18">IF(N107="nulová",J107,0)</f>
        <v>0</v>
      </c>
      <c r="BJ107" s="19" t="s">
        <v>90</v>
      </c>
      <c r="BK107" s="188">
        <f t="shared" ref="BK107:BK135" si="19">ROUND(I107*H107,2)</f>
        <v>0</v>
      </c>
      <c r="BL107" s="19" t="s">
        <v>277</v>
      </c>
      <c r="BM107" s="187" t="s">
        <v>471</v>
      </c>
    </row>
    <row r="108" spans="1:65" s="2" customFormat="1" ht="24.2" customHeight="1">
      <c r="A108" s="37"/>
      <c r="B108" s="38"/>
      <c r="C108" s="176" t="s">
        <v>332</v>
      </c>
      <c r="D108" s="176" t="s">
        <v>163</v>
      </c>
      <c r="E108" s="177" t="s">
        <v>1795</v>
      </c>
      <c r="F108" s="178" t="s">
        <v>1796</v>
      </c>
      <c r="G108" s="179" t="s">
        <v>801</v>
      </c>
      <c r="H108" s="180">
        <v>1</v>
      </c>
      <c r="I108" s="181"/>
      <c r="J108" s="182">
        <f t="shared" si="10"/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277</v>
      </c>
      <c r="AT108" s="187" t="s">
        <v>163</v>
      </c>
      <c r="AU108" s="187" t="s">
        <v>90</v>
      </c>
      <c r="AY108" s="19" t="s">
        <v>160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19" t="s">
        <v>90</v>
      </c>
      <c r="BK108" s="188">
        <f t="shared" si="19"/>
        <v>0</v>
      </c>
      <c r="BL108" s="19" t="s">
        <v>277</v>
      </c>
      <c r="BM108" s="187" t="s">
        <v>482</v>
      </c>
    </row>
    <row r="109" spans="1:65" s="2" customFormat="1" ht="21.75" customHeight="1">
      <c r="A109" s="37"/>
      <c r="B109" s="38"/>
      <c r="C109" s="176" t="s">
        <v>337</v>
      </c>
      <c r="D109" s="176" t="s">
        <v>163</v>
      </c>
      <c r="E109" s="177" t="s">
        <v>1797</v>
      </c>
      <c r="F109" s="178" t="s">
        <v>1798</v>
      </c>
      <c r="G109" s="179" t="s">
        <v>801</v>
      </c>
      <c r="H109" s="180">
        <v>5</v>
      </c>
      <c r="I109" s="181"/>
      <c r="J109" s="182">
        <f t="shared" si="10"/>
        <v>0</v>
      </c>
      <c r="K109" s="178" t="s">
        <v>44</v>
      </c>
      <c r="L109" s="42"/>
      <c r="M109" s="183" t="s">
        <v>44</v>
      </c>
      <c r="N109" s="184" t="s">
        <v>53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277</v>
      </c>
      <c r="AT109" s="187" t="s">
        <v>163</v>
      </c>
      <c r="AU109" s="187" t="s">
        <v>90</v>
      </c>
      <c r="AY109" s="19" t="s">
        <v>160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19" t="s">
        <v>90</v>
      </c>
      <c r="BK109" s="188">
        <f t="shared" si="19"/>
        <v>0</v>
      </c>
      <c r="BL109" s="19" t="s">
        <v>277</v>
      </c>
      <c r="BM109" s="187" t="s">
        <v>492</v>
      </c>
    </row>
    <row r="110" spans="1:65" s="2" customFormat="1" ht="16.5" customHeight="1">
      <c r="A110" s="37"/>
      <c r="B110" s="38"/>
      <c r="C110" s="176" t="s">
        <v>342</v>
      </c>
      <c r="D110" s="176" t="s">
        <v>163</v>
      </c>
      <c r="E110" s="177" t="s">
        <v>1799</v>
      </c>
      <c r="F110" s="178" t="s">
        <v>1800</v>
      </c>
      <c r="G110" s="179" t="s">
        <v>801</v>
      </c>
      <c r="H110" s="180">
        <v>5</v>
      </c>
      <c r="I110" s="181"/>
      <c r="J110" s="182">
        <f t="shared" si="10"/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277</v>
      </c>
      <c r="AT110" s="187" t="s">
        <v>163</v>
      </c>
      <c r="AU110" s="187" t="s">
        <v>90</v>
      </c>
      <c r="AY110" s="19" t="s">
        <v>160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19" t="s">
        <v>90</v>
      </c>
      <c r="BK110" s="188">
        <f t="shared" si="19"/>
        <v>0</v>
      </c>
      <c r="BL110" s="19" t="s">
        <v>277</v>
      </c>
      <c r="BM110" s="187" t="s">
        <v>504</v>
      </c>
    </row>
    <row r="111" spans="1:65" s="2" customFormat="1" ht="24.2" customHeight="1">
      <c r="A111" s="37"/>
      <c r="B111" s="38"/>
      <c r="C111" s="176" t="s">
        <v>347</v>
      </c>
      <c r="D111" s="176" t="s">
        <v>163</v>
      </c>
      <c r="E111" s="177" t="s">
        <v>1801</v>
      </c>
      <c r="F111" s="178" t="s">
        <v>1802</v>
      </c>
      <c r="G111" s="179" t="s">
        <v>801</v>
      </c>
      <c r="H111" s="180">
        <v>2</v>
      </c>
      <c r="I111" s="181"/>
      <c r="J111" s="182">
        <f t="shared" si="10"/>
        <v>0</v>
      </c>
      <c r="K111" s="178" t="s">
        <v>44</v>
      </c>
      <c r="L111" s="42"/>
      <c r="M111" s="183" t="s">
        <v>44</v>
      </c>
      <c r="N111" s="184" t="s">
        <v>53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277</v>
      </c>
      <c r="AT111" s="187" t="s">
        <v>163</v>
      </c>
      <c r="AU111" s="187" t="s">
        <v>90</v>
      </c>
      <c r="AY111" s="19" t="s">
        <v>160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19" t="s">
        <v>90</v>
      </c>
      <c r="BK111" s="188">
        <f t="shared" si="19"/>
        <v>0</v>
      </c>
      <c r="BL111" s="19" t="s">
        <v>277</v>
      </c>
      <c r="BM111" s="187" t="s">
        <v>519</v>
      </c>
    </row>
    <row r="112" spans="1:65" s="2" customFormat="1" ht="24.2" customHeight="1">
      <c r="A112" s="37"/>
      <c r="B112" s="38"/>
      <c r="C112" s="176" t="s">
        <v>352</v>
      </c>
      <c r="D112" s="176" t="s">
        <v>163</v>
      </c>
      <c r="E112" s="177" t="s">
        <v>1803</v>
      </c>
      <c r="F112" s="178" t="s">
        <v>1804</v>
      </c>
      <c r="G112" s="179" t="s">
        <v>801</v>
      </c>
      <c r="H112" s="180">
        <v>2</v>
      </c>
      <c r="I112" s="181"/>
      <c r="J112" s="182">
        <f t="shared" si="10"/>
        <v>0</v>
      </c>
      <c r="K112" s="178" t="s">
        <v>44</v>
      </c>
      <c r="L112" s="42"/>
      <c r="M112" s="183" t="s">
        <v>44</v>
      </c>
      <c r="N112" s="184" t="s">
        <v>53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277</v>
      </c>
      <c r="AT112" s="187" t="s">
        <v>163</v>
      </c>
      <c r="AU112" s="187" t="s">
        <v>90</v>
      </c>
      <c r="AY112" s="19" t="s">
        <v>160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19" t="s">
        <v>90</v>
      </c>
      <c r="BK112" s="188">
        <f t="shared" si="19"/>
        <v>0</v>
      </c>
      <c r="BL112" s="19" t="s">
        <v>277</v>
      </c>
      <c r="BM112" s="187" t="s">
        <v>529</v>
      </c>
    </row>
    <row r="113" spans="1:65" s="2" customFormat="1" ht="16.5" customHeight="1">
      <c r="A113" s="37"/>
      <c r="B113" s="38"/>
      <c r="C113" s="176" t="s">
        <v>357</v>
      </c>
      <c r="D113" s="176" t="s">
        <v>163</v>
      </c>
      <c r="E113" s="177" t="s">
        <v>1805</v>
      </c>
      <c r="F113" s="178" t="s">
        <v>1806</v>
      </c>
      <c r="G113" s="179" t="s">
        <v>291</v>
      </c>
      <c r="H113" s="180">
        <v>65</v>
      </c>
      <c r="I113" s="181"/>
      <c r="J113" s="182">
        <f t="shared" si="10"/>
        <v>0</v>
      </c>
      <c r="K113" s="178" t="s">
        <v>44</v>
      </c>
      <c r="L113" s="42"/>
      <c r="M113" s="183" t="s">
        <v>44</v>
      </c>
      <c r="N113" s="184" t="s">
        <v>53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277</v>
      </c>
      <c r="AT113" s="187" t="s">
        <v>163</v>
      </c>
      <c r="AU113" s="187" t="s">
        <v>90</v>
      </c>
      <c r="AY113" s="19" t="s">
        <v>160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19" t="s">
        <v>90</v>
      </c>
      <c r="BK113" s="188">
        <f t="shared" si="19"/>
        <v>0</v>
      </c>
      <c r="BL113" s="19" t="s">
        <v>277</v>
      </c>
      <c r="BM113" s="187" t="s">
        <v>539</v>
      </c>
    </row>
    <row r="114" spans="1:65" s="2" customFormat="1" ht="16.5" customHeight="1">
      <c r="A114" s="37"/>
      <c r="B114" s="38"/>
      <c r="C114" s="176" t="s">
        <v>364</v>
      </c>
      <c r="D114" s="176" t="s">
        <v>163</v>
      </c>
      <c r="E114" s="177" t="s">
        <v>1807</v>
      </c>
      <c r="F114" s="178" t="s">
        <v>1808</v>
      </c>
      <c r="G114" s="179" t="s">
        <v>801</v>
      </c>
      <c r="H114" s="180">
        <v>65</v>
      </c>
      <c r="I114" s="181"/>
      <c r="J114" s="182">
        <f t="shared" si="10"/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277</v>
      </c>
      <c r="AT114" s="187" t="s">
        <v>163</v>
      </c>
      <c r="AU114" s="187" t="s">
        <v>90</v>
      </c>
      <c r="AY114" s="19" t="s">
        <v>160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19" t="s">
        <v>90</v>
      </c>
      <c r="BK114" s="188">
        <f t="shared" si="19"/>
        <v>0</v>
      </c>
      <c r="BL114" s="19" t="s">
        <v>277</v>
      </c>
      <c r="BM114" s="187" t="s">
        <v>549</v>
      </c>
    </row>
    <row r="115" spans="1:65" s="2" customFormat="1" ht="16.5" customHeight="1">
      <c r="A115" s="37"/>
      <c r="B115" s="38"/>
      <c r="C115" s="176" t="s">
        <v>370</v>
      </c>
      <c r="D115" s="176" t="s">
        <v>163</v>
      </c>
      <c r="E115" s="177" t="s">
        <v>1809</v>
      </c>
      <c r="F115" s="178" t="s">
        <v>1810</v>
      </c>
      <c r="G115" s="179" t="s">
        <v>291</v>
      </c>
      <c r="H115" s="180">
        <v>10</v>
      </c>
      <c r="I115" s="181"/>
      <c r="J115" s="182">
        <f t="shared" si="10"/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277</v>
      </c>
      <c r="AT115" s="187" t="s">
        <v>163</v>
      </c>
      <c r="AU115" s="187" t="s">
        <v>90</v>
      </c>
      <c r="AY115" s="19" t="s">
        <v>160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19" t="s">
        <v>90</v>
      </c>
      <c r="BK115" s="188">
        <f t="shared" si="19"/>
        <v>0</v>
      </c>
      <c r="BL115" s="19" t="s">
        <v>277</v>
      </c>
      <c r="BM115" s="187" t="s">
        <v>557</v>
      </c>
    </row>
    <row r="116" spans="1:65" s="2" customFormat="1" ht="21.75" customHeight="1">
      <c r="A116" s="37"/>
      <c r="B116" s="38"/>
      <c r="C116" s="176" t="s">
        <v>376</v>
      </c>
      <c r="D116" s="176" t="s">
        <v>163</v>
      </c>
      <c r="E116" s="177" t="s">
        <v>1811</v>
      </c>
      <c r="F116" s="178" t="s">
        <v>1812</v>
      </c>
      <c r="G116" s="179" t="s">
        <v>801</v>
      </c>
      <c r="H116" s="180">
        <v>10</v>
      </c>
      <c r="I116" s="181"/>
      <c r="J116" s="182">
        <f t="shared" si="10"/>
        <v>0</v>
      </c>
      <c r="K116" s="178" t="s">
        <v>44</v>
      </c>
      <c r="L116" s="42"/>
      <c r="M116" s="183" t="s">
        <v>44</v>
      </c>
      <c r="N116" s="184" t="s">
        <v>53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277</v>
      </c>
      <c r="AT116" s="187" t="s">
        <v>163</v>
      </c>
      <c r="AU116" s="187" t="s">
        <v>90</v>
      </c>
      <c r="AY116" s="19" t="s">
        <v>160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19" t="s">
        <v>90</v>
      </c>
      <c r="BK116" s="188">
        <f t="shared" si="19"/>
        <v>0</v>
      </c>
      <c r="BL116" s="19" t="s">
        <v>277</v>
      </c>
      <c r="BM116" s="187" t="s">
        <v>565</v>
      </c>
    </row>
    <row r="117" spans="1:65" s="2" customFormat="1" ht="16.5" customHeight="1">
      <c r="A117" s="37"/>
      <c r="B117" s="38"/>
      <c r="C117" s="176" t="s">
        <v>381</v>
      </c>
      <c r="D117" s="176" t="s">
        <v>163</v>
      </c>
      <c r="E117" s="177" t="s">
        <v>1813</v>
      </c>
      <c r="F117" s="178" t="s">
        <v>1814</v>
      </c>
      <c r="G117" s="179" t="s">
        <v>801</v>
      </c>
      <c r="H117" s="180">
        <v>1</v>
      </c>
      <c r="I117" s="181"/>
      <c r="J117" s="182">
        <f t="shared" si="10"/>
        <v>0</v>
      </c>
      <c r="K117" s="178" t="s">
        <v>44</v>
      </c>
      <c r="L117" s="42"/>
      <c r="M117" s="183" t="s">
        <v>44</v>
      </c>
      <c r="N117" s="184" t="s">
        <v>53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277</v>
      </c>
      <c r="AT117" s="187" t="s">
        <v>163</v>
      </c>
      <c r="AU117" s="187" t="s">
        <v>90</v>
      </c>
      <c r="AY117" s="19" t="s">
        <v>160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19" t="s">
        <v>90</v>
      </c>
      <c r="BK117" s="188">
        <f t="shared" si="19"/>
        <v>0</v>
      </c>
      <c r="BL117" s="19" t="s">
        <v>277</v>
      </c>
      <c r="BM117" s="187" t="s">
        <v>576</v>
      </c>
    </row>
    <row r="118" spans="1:65" s="2" customFormat="1" ht="16.5" customHeight="1">
      <c r="A118" s="37"/>
      <c r="B118" s="38"/>
      <c r="C118" s="176" t="s">
        <v>388</v>
      </c>
      <c r="D118" s="176" t="s">
        <v>163</v>
      </c>
      <c r="E118" s="177" t="s">
        <v>1815</v>
      </c>
      <c r="F118" s="178" t="s">
        <v>1816</v>
      </c>
      <c r="G118" s="179" t="s">
        <v>801</v>
      </c>
      <c r="H118" s="180">
        <v>1</v>
      </c>
      <c r="I118" s="181"/>
      <c r="J118" s="182">
        <f t="shared" si="10"/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277</v>
      </c>
      <c r="AT118" s="187" t="s">
        <v>163</v>
      </c>
      <c r="AU118" s="187" t="s">
        <v>90</v>
      </c>
      <c r="AY118" s="19" t="s">
        <v>160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19" t="s">
        <v>90</v>
      </c>
      <c r="BK118" s="188">
        <f t="shared" si="19"/>
        <v>0</v>
      </c>
      <c r="BL118" s="19" t="s">
        <v>277</v>
      </c>
      <c r="BM118" s="187" t="s">
        <v>589</v>
      </c>
    </row>
    <row r="119" spans="1:65" s="2" customFormat="1" ht="37.9" customHeight="1">
      <c r="A119" s="37"/>
      <c r="B119" s="38"/>
      <c r="C119" s="176" t="s">
        <v>394</v>
      </c>
      <c r="D119" s="176" t="s">
        <v>163</v>
      </c>
      <c r="E119" s="177" t="s">
        <v>1817</v>
      </c>
      <c r="F119" s="178" t="s">
        <v>1818</v>
      </c>
      <c r="G119" s="179" t="s">
        <v>801</v>
      </c>
      <c r="H119" s="180">
        <v>1</v>
      </c>
      <c r="I119" s="181"/>
      <c r="J119" s="182">
        <f t="shared" si="10"/>
        <v>0</v>
      </c>
      <c r="K119" s="178" t="s">
        <v>44</v>
      </c>
      <c r="L119" s="42"/>
      <c r="M119" s="183" t="s">
        <v>44</v>
      </c>
      <c r="N119" s="184" t="s">
        <v>53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277</v>
      </c>
      <c r="AT119" s="187" t="s">
        <v>163</v>
      </c>
      <c r="AU119" s="187" t="s">
        <v>90</v>
      </c>
      <c r="AY119" s="19" t="s">
        <v>160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19" t="s">
        <v>90</v>
      </c>
      <c r="BK119" s="188">
        <f t="shared" si="19"/>
        <v>0</v>
      </c>
      <c r="BL119" s="19" t="s">
        <v>277</v>
      </c>
      <c r="BM119" s="187" t="s">
        <v>602</v>
      </c>
    </row>
    <row r="120" spans="1:65" s="2" customFormat="1" ht="16.5" customHeight="1">
      <c r="A120" s="37"/>
      <c r="B120" s="38"/>
      <c r="C120" s="176" t="s">
        <v>399</v>
      </c>
      <c r="D120" s="176" t="s">
        <v>163</v>
      </c>
      <c r="E120" s="177" t="s">
        <v>1819</v>
      </c>
      <c r="F120" s="178" t="s">
        <v>1820</v>
      </c>
      <c r="G120" s="179" t="s">
        <v>801</v>
      </c>
      <c r="H120" s="180">
        <v>1</v>
      </c>
      <c r="I120" s="181"/>
      <c r="J120" s="182">
        <f t="shared" si="10"/>
        <v>0</v>
      </c>
      <c r="K120" s="178" t="s">
        <v>44</v>
      </c>
      <c r="L120" s="42"/>
      <c r="M120" s="183" t="s">
        <v>44</v>
      </c>
      <c r="N120" s="184" t="s">
        <v>53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277</v>
      </c>
      <c r="AT120" s="187" t="s">
        <v>163</v>
      </c>
      <c r="AU120" s="187" t="s">
        <v>90</v>
      </c>
      <c r="AY120" s="19" t="s">
        <v>160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19" t="s">
        <v>90</v>
      </c>
      <c r="BK120" s="188">
        <f t="shared" si="19"/>
        <v>0</v>
      </c>
      <c r="BL120" s="19" t="s">
        <v>277</v>
      </c>
      <c r="BM120" s="187" t="s">
        <v>617</v>
      </c>
    </row>
    <row r="121" spans="1:65" s="2" customFormat="1" ht="24.2" customHeight="1">
      <c r="A121" s="37"/>
      <c r="B121" s="38"/>
      <c r="C121" s="176" t="s">
        <v>405</v>
      </c>
      <c r="D121" s="176" t="s">
        <v>163</v>
      </c>
      <c r="E121" s="177" t="s">
        <v>1821</v>
      </c>
      <c r="F121" s="178" t="s">
        <v>1822</v>
      </c>
      <c r="G121" s="179" t="s">
        <v>801</v>
      </c>
      <c r="H121" s="180">
        <v>30</v>
      </c>
      <c r="I121" s="181"/>
      <c r="J121" s="182">
        <f t="shared" si="10"/>
        <v>0</v>
      </c>
      <c r="K121" s="178" t="s">
        <v>44</v>
      </c>
      <c r="L121" s="42"/>
      <c r="M121" s="183" t="s">
        <v>44</v>
      </c>
      <c r="N121" s="184" t="s">
        <v>53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277</v>
      </c>
      <c r="AT121" s="187" t="s">
        <v>163</v>
      </c>
      <c r="AU121" s="187" t="s">
        <v>90</v>
      </c>
      <c r="AY121" s="19" t="s">
        <v>160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19" t="s">
        <v>90</v>
      </c>
      <c r="BK121" s="188">
        <f t="shared" si="19"/>
        <v>0</v>
      </c>
      <c r="BL121" s="19" t="s">
        <v>277</v>
      </c>
      <c r="BM121" s="187" t="s">
        <v>628</v>
      </c>
    </row>
    <row r="122" spans="1:65" s="2" customFormat="1" ht="24.2" customHeight="1">
      <c r="A122" s="37"/>
      <c r="B122" s="38"/>
      <c r="C122" s="176" t="s">
        <v>411</v>
      </c>
      <c r="D122" s="176" t="s">
        <v>163</v>
      </c>
      <c r="E122" s="177" t="s">
        <v>1823</v>
      </c>
      <c r="F122" s="178" t="s">
        <v>1824</v>
      </c>
      <c r="G122" s="179" t="s">
        <v>801</v>
      </c>
      <c r="H122" s="180">
        <v>30</v>
      </c>
      <c r="I122" s="181"/>
      <c r="J122" s="182">
        <f t="shared" si="10"/>
        <v>0</v>
      </c>
      <c r="K122" s="178" t="s">
        <v>44</v>
      </c>
      <c r="L122" s="42"/>
      <c r="M122" s="183" t="s">
        <v>44</v>
      </c>
      <c r="N122" s="184" t="s">
        <v>53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277</v>
      </c>
      <c r="AT122" s="187" t="s">
        <v>163</v>
      </c>
      <c r="AU122" s="187" t="s">
        <v>90</v>
      </c>
      <c r="AY122" s="19" t="s">
        <v>160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19" t="s">
        <v>90</v>
      </c>
      <c r="BK122" s="188">
        <f t="shared" si="19"/>
        <v>0</v>
      </c>
      <c r="BL122" s="19" t="s">
        <v>277</v>
      </c>
      <c r="BM122" s="187" t="s">
        <v>641</v>
      </c>
    </row>
    <row r="123" spans="1:65" s="2" customFormat="1" ht="16.5" customHeight="1">
      <c r="A123" s="37"/>
      <c r="B123" s="38"/>
      <c r="C123" s="176" t="s">
        <v>417</v>
      </c>
      <c r="D123" s="176" t="s">
        <v>163</v>
      </c>
      <c r="E123" s="177" t="s">
        <v>1825</v>
      </c>
      <c r="F123" s="178" t="s">
        <v>1826</v>
      </c>
      <c r="G123" s="179" t="s">
        <v>801</v>
      </c>
      <c r="H123" s="180">
        <v>110</v>
      </c>
      <c r="I123" s="181"/>
      <c r="J123" s="182">
        <f t="shared" si="10"/>
        <v>0</v>
      </c>
      <c r="K123" s="178" t="s">
        <v>44</v>
      </c>
      <c r="L123" s="42"/>
      <c r="M123" s="183" t="s">
        <v>44</v>
      </c>
      <c r="N123" s="184" t="s">
        <v>53</v>
      </c>
      <c r="O123" s="67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277</v>
      </c>
      <c r="AT123" s="187" t="s">
        <v>163</v>
      </c>
      <c r="AU123" s="187" t="s">
        <v>90</v>
      </c>
      <c r="AY123" s="19" t="s">
        <v>160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19" t="s">
        <v>90</v>
      </c>
      <c r="BK123" s="188">
        <f t="shared" si="19"/>
        <v>0</v>
      </c>
      <c r="BL123" s="19" t="s">
        <v>277</v>
      </c>
      <c r="BM123" s="187" t="s">
        <v>655</v>
      </c>
    </row>
    <row r="124" spans="1:65" s="2" customFormat="1" ht="21.75" customHeight="1">
      <c r="A124" s="37"/>
      <c r="B124" s="38"/>
      <c r="C124" s="176" t="s">
        <v>421</v>
      </c>
      <c r="D124" s="176" t="s">
        <v>163</v>
      </c>
      <c r="E124" s="177" t="s">
        <v>1827</v>
      </c>
      <c r="F124" s="178" t="s">
        <v>1828</v>
      </c>
      <c r="G124" s="179" t="s">
        <v>801</v>
      </c>
      <c r="H124" s="180">
        <v>110</v>
      </c>
      <c r="I124" s="181"/>
      <c r="J124" s="182">
        <f t="shared" si="10"/>
        <v>0</v>
      </c>
      <c r="K124" s="178" t="s">
        <v>44</v>
      </c>
      <c r="L124" s="42"/>
      <c r="M124" s="183" t="s">
        <v>44</v>
      </c>
      <c r="N124" s="184" t="s">
        <v>53</v>
      </c>
      <c r="O124" s="67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277</v>
      </c>
      <c r="AT124" s="187" t="s">
        <v>163</v>
      </c>
      <c r="AU124" s="187" t="s">
        <v>90</v>
      </c>
      <c r="AY124" s="19" t="s">
        <v>160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19" t="s">
        <v>90</v>
      </c>
      <c r="BK124" s="188">
        <f t="shared" si="19"/>
        <v>0</v>
      </c>
      <c r="BL124" s="19" t="s">
        <v>277</v>
      </c>
      <c r="BM124" s="187" t="s">
        <v>666</v>
      </c>
    </row>
    <row r="125" spans="1:65" s="2" customFormat="1" ht="24.2" customHeight="1">
      <c r="A125" s="37"/>
      <c r="B125" s="38"/>
      <c r="C125" s="176" t="s">
        <v>425</v>
      </c>
      <c r="D125" s="176" t="s">
        <v>163</v>
      </c>
      <c r="E125" s="177" t="s">
        <v>1829</v>
      </c>
      <c r="F125" s="178" t="s">
        <v>1572</v>
      </c>
      <c r="G125" s="179" t="s">
        <v>166</v>
      </c>
      <c r="H125" s="180">
        <v>0.1</v>
      </c>
      <c r="I125" s="181"/>
      <c r="J125" s="182">
        <f t="shared" si="10"/>
        <v>0</v>
      </c>
      <c r="K125" s="178" t="s">
        <v>44</v>
      </c>
      <c r="L125" s="42"/>
      <c r="M125" s="183" t="s">
        <v>44</v>
      </c>
      <c r="N125" s="184" t="s">
        <v>53</v>
      </c>
      <c r="O125" s="67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277</v>
      </c>
      <c r="AT125" s="187" t="s">
        <v>163</v>
      </c>
      <c r="AU125" s="187" t="s">
        <v>90</v>
      </c>
      <c r="AY125" s="19" t="s">
        <v>160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19" t="s">
        <v>90</v>
      </c>
      <c r="BK125" s="188">
        <f t="shared" si="19"/>
        <v>0</v>
      </c>
      <c r="BL125" s="19" t="s">
        <v>277</v>
      </c>
      <c r="BM125" s="187" t="s">
        <v>676</v>
      </c>
    </row>
    <row r="126" spans="1:65" s="2" customFormat="1" ht="24.2" customHeight="1">
      <c r="A126" s="37"/>
      <c r="B126" s="38"/>
      <c r="C126" s="176" t="s">
        <v>430</v>
      </c>
      <c r="D126" s="176" t="s">
        <v>163</v>
      </c>
      <c r="E126" s="177" t="s">
        <v>1830</v>
      </c>
      <c r="F126" s="178" t="s">
        <v>1574</v>
      </c>
      <c r="G126" s="179" t="s">
        <v>166</v>
      </c>
      <c r="H126" s="180">
        <v>0.1</v>
      </c>
      <c r="I126" s="181"/>
      <c r="J126" s="182">
        <f t="shared" si="10"/>
        <v>0</v>
      </c>
      <c r="K126" s="178" t="s">
        <v>44</v>
      </c>
      <c r="L126" s="42"/>
      <c r="M126" s="183" t="s">
        <v>44</v>
      </c>
      <c r="N126" s="184" t="s">
        <v>53</v>
      </c>
      <c r="O126" s="67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277</v>
      </c>
      <c r="AT126" s="187" t="s">
        <v>163</v>
      </c>
      <c r="AU126" s="187" t="s">
        <v>90</v>
      </c>
      <c r="AY126" s="19" t="s">
        <v>160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19" t="s">
        <v>90</v>
      </c>
      <c r="BK126" s="188">
        <f t="shared" si="19"/>
        <v>0</v>
      </c>
      <c r="BL126" s="19" t="s">
        <v>277</v>
      </c>
      <c r="BM126" s="187" t="s">
        <v>686</v>
      </c>
    </row>
    <row r="127" spans="1:65" s="2" customFormat="1" ht="16.5" customHeight="1">
      <c r="A127" s="37"/>
      <c r="B127" s="38"/>
      <c r="C127" s="176" t="s">
        <v>435</v>
      </c>
      <c r="D127" s="176" t="s">
        <v>163</v>
      </c>
      <c r="E127" s="177" t="s">
        <v>1831</v>
      </c>
      <c r="F127" s="178" t="s">
        <v>1630</v>
      </c>
      <c r="G127" s="179" t="s">
        <v>546</v>
      </c>
      <c r="H127" s="180">
        <v>1</v>
      </c>
      <c r="I127" s="181"/>
      <c r="J127" s="182">
        <f t="shared" si="10"/>
        <v>0</v>
      </c>
      <c r="K127" s="178" t="s">
        <v>44</v>
      </c>
      <c r="L127" s="42"/>
      <c r="M127" s="183" t="s">
        <v>44</v>
      </c>
      <c r="N127" s="184" t="s">
        <v>53</v>
      </c>
      <c r="O127" s="67"/>
      <c r="P127" s="185">
        <f t="shared" si="11"/>
        <v>0</v>
      </c>
      <c r="Q127" s="185">
        <v>0</v>
      </c>
      <c r="R127" s="185">
        <f t="shared" si="12"/>
        <v>0</v>
      </c>
      <c r="S127" s="185">
        <v>0</v>
      </c>
      <c r="T127" s="186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277</v>
      </c>
      <c r="AT127" s="187" t="s">
        <v>163</v>
      </c>
      <c r="AU127" s="187" t="s">
        <v>90</v>
      </c>
      <c r="AY127" s="19" t="s">
        <v>160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19" t="s">
        <v>90</v>
      </c>
      <c r="BK127" s="188">
        <f t="shared" si="19"/>
        <v>0</v>
      </c>
      <c r="BL127" s="19" t="s">
        <v>277</v>
      </c>
      <c r="BM127" s="187" t="s">
        <v>700</v>
      </c>
    </row>
    <row r="128" spans="1:65" s="2" customFormat="1" ht="16.5" customHeight="1">
      <c r="A128" s="37"/>
      <c r="B128" s="38"/>
      <c r="C128" s="176" t="s">
        <v>442</v>
      </c>
      <c r="D128" s="176" t="s">
        <v>163</v>
      </c>
      <c r="E128" s="177" t="s">
        <v>1832</v>
      </c>
      <c r="F128" s="178" t="s">
        <v>1633</v>
      </c>
      <c r="G128" s="179" t="s">
        <v>546</v>
      </c>
      <c r="H128" s="180">
        <v>1</v>
      </c>
      <c r="I128" s="181"/>
      <c r="J128" s="182">
        <f t="shared" si="10"/>
        <v>0</v>
      </c>
      <c r="K128" s="178" t="s">
        <v>44</v>
      </c>
      <c r="L128" s="42"/>
      <c r="M128" s="183" t="s">
        <v>44</v>
      </c>
      <c r="N128" s="184" t="s">
        <v>53</v>
      </c>
      <c r="O128" s="67"/>
      <c r="P128" s="185">
        <f t="shared" si="11"/>
        <v>0</v>
      </c>
      <c r="Q128" s="185">
        <v>0</v>
      </c>
      <c r="R128" s="185">
        <f t="shared" si="12"/>
        <v>0</v>
      </c>
      <c r="S128" s="185">
        <v>0</v>
      </c>
      <c r="T128" s="186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277</v>
      </c>
      <c r="AT128" s="187" t="s">
        <v>163</v>
      </c>
      <c r="AU128" s="187" t="s">
        <v>90</v>
      </c>
      <c r="AY128" s="19" t="s">
        <v>160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19" t="s">
        <v>90</v>
      </c>
      <c r="BK128" s="188">
        <f t="shared" si="19"/>
        <v>0</v>
      </c>
      <c r="BL128" s="19" t="s">
        <v>277</v>
      </c>
      <c r="BM128" s="187" t="s">
        <v>711</v>
      </c>
    </row>
    <row r="129" spans="1:65" s="2" customFormat="1" ht="16.5" customHeight="1">
      <c r="A129" s="37"/>
      <c r="B129" s="38"/>
      <c r="C129" s="176" t="s">
        <v>449</v>
      </c>
      <c r="D129" s="176" t="s">
        <v>163</v>
      </c>
      <c r="E129" s="177" t="s">
        <v>1833</v>
      </c>
      <c r="F129" s="178" t="s">
        <v>1486</v>
      </c>
      <c r="G129" s="179" t="s">
        <v>546</v>
      </c>
      <c r="H129" s="180">
        <v>1</v>
      </c>
      <c r="I129" s="181"/>
      <c r="J129" s="182">
        <f t="shared" si="10"/>
        <v>0</v>
      </c>
      <c r="K129" s="178" t="s">
        <v>44</v>
      </c>
      <c r="L129" s="42"/>
      <c r="M129" s="183" t="s">
        <v>44</v>
      </c>
      <c r="N129" s="184" t="s">
        <v>53</v>
      </c>
      <c r="O129" s="67"/>
      <c r="P129" s="185">
        <f t="shared" si="11"/>
        <v>0</v>
      </c>
      <c r="Q129" s="185">
        <v>0</v>
      </c>
      <c r="R129" s="185">
        <f t="shared" si="12"/>
        <v>0</v>
      </c>
      <c r="S129" s="185">
        <v>0</v>
      </c>
      <c r="T129" s="186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277</v>
      </c>
      <c r="AT129" s="187" t="s">
        <v>163</v>
      </c>
      <c r="AU129" s="187" t="s">
        <v>90</v>
      </c>
      <c r="AY129" s="19" t="s">
        <v>160</v>
      </c>
      <c r="BE129" s="188">
        <f t="shared" si="14"/>
        <v>0</v>
      </c>
      <c r="BF129" s="188">
        <f t="shared" si="15"/>
        <v>0</v>
      </c>
      <c r="BG129" s="188">
        <f t="shared" si="16"/>
        <v>0</v>
      </c>
      <c r="BH129" s="188">
        <f t="shared" si="17"/>
        <v>0</v>
      </c>
      <c r="BI129" s="188">
        <f t="shared" si="18"/>
        <v>0</v>
      </c>
      <c r="BJ129" s="19" t="s">
        <v>90</v>
      </c>
      <c r="BK129" s="188">
        <f t="shared" si="19"/>
        <v>0</v>
      </c>
      <c r="BL129" s="19" t="s">
        <v>277</v>
      </c>
      <c r="BM129" s="187" t="s">
        <v>721</v>
      </c>
    </row>
    <row r="130" spans="1:65" s="2" customFormat="1" ht="37.9" customHeight="1">
      <c r="A130" s="37"/>
      <c r="B130" s="38"/>
      <c r="C130" s="176" t="s">
        <v>456</v>
      </c>
      <c r="D130" s="176" t="s">
        <v>163</v>
      </c>
      <c r="E130" s="177" t="s">
        <v>1834</v>
      </c>
      <c r="F130" s="178" t="s">
        <v>1835</v>
      </c>
      <c r="G130" s="179" t="s">
        <v>1192</v>
      </c>
      <c r="H130" s="180">
        <v>8</v>
      </c>
      <c r="I130" s="181"/>
      <c r="J130" s="182">
        <f t="shared" si="10"/>
        <v>0</v>
      </c>
      <c r="K130" s="178" t="s">
        <v>44</v>
      </c>
      <c r="L130" s="42"/>
      <c r="M130" s="183" t="s">
        <v>44</v>
      </c>
      <c r="N130" s="184" t="s">
        <v>53</v>
      </c>
      <c r="O130" s="67"/>
      <c r="P130" s="185">
        <f t="shared" si="11"/>
        <v>0</v>
      </c>
      <c r="Q130" s="185">
        <v>0</v>
      </c>
      <c r="R130" s="185">
        <f t="shared" si="12"/>
        <v>0</v>
      </c>
      <c r="S130" s="185">
        <v>0</v>
      </c>
      <c r="T130" s="186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277</v>
      </c>
      <c r="AT130" s="187" t="s">
        <v>163</v>
      </c>
      <c r="AU130" s="187" t="s">
        <v>90</v>
      </c>
      <c r="AY130" s="19" t="s">
        <v>160</v>
      </c>
      <c r="BE130" s="188">
        <f t="shared" si="14"/>
        <v>0</v>
      </c>
      <c r="BF130" s="188">
        <f t="shared" si="15"/>
        <v>0</v>
      </c>
      <c r="BG130" s="188">
        <f t="shared" si="16"/>
        <v>0</v>
      </c>
      <c r="BH130" s="188">
        <f t="shared" si="17"/>
        <v>0</v>
      </c>
      <c r="BI130" s="188">
        <f t="shared" si="18"/>
        <v>0</v>
      </c>
      <c r="BJ130" s="19" t="s">
        <v>90</v>
      </c>
      <c r="BK130" s="188">
        <f t="shared" si="19"/>
        <v>0</v>
      </c>
      <c r="BL130" s="19" t="s">
        <v>277</v>
      </c>
      <c r="BM130" s="187" t="s">
        <v>733</v>
      </c>
    </row>
    <row r="131" spans="1:65" s="2" customFormat="1" ht="16.5" customHeight="1">
      <c r="A131" s="37"/>
      <c r="B131" s="38"/>
      <c r="C131" s="176" t="s">
        <v>466</v>
      </c>
      <c r="D131" s="176" t="s">
        <v>163</v>
      </c>
      <c r="E131" s="177" t="s">
        <v>1836</v>
      </c>
      <c r="F131" s="178" t="s">
        <v>1638</v>
      </c>
      <c r="G131" s="179" t="s">
        <v>546</v>
      </c>
      <c r="H131" s="180">
        <v>1</v>
      </c>
      <c r="I131" s="181"/>
      <c r="J131" s="182">
        <f t="shared" si="10"/>
        <v>0</v>
      </c>
      <c r="K131" s="178" t="s">
        <v>44</v>
      </c>
      <c r="L131" s="42"/>
      <c r="M131" s="183" t="s">
        <v>44</v>
      </c>
      <c r="N131" s="184" t="s">
        <v>53</v>
      </c>
      <c r="O131" s="67"/>
      <c r="P131" s="185">
        <f t="shared" si="11"/>
        <v>0</v>
      </c>
      <c r="Q131" s="185">
        <v>0</v>
      </c>
      <c r="R131" s="185">
        <f t="shared" si="12"/>
        <v>0</v>
      </c>
      <c r="S131" s="185">
        <v>0</v>
      </c>
      <c r="T131" s="186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277</v>
      </c>
      <c r="AT131" s="187" t="s">
        <v>163</v>
      </c>
      <c r="AU131" s="187" t="s">
        <v>90</v>
      </c>
      <c r="AY131" s="19" t="s">
        <v>160</v>
      </c>
      <c r="BE131" s="188">
        <f t="shared" si="14"/>
        <v>0</v>
      </c>
      <c r="BF131" s="188">
        <f t="shared" si="15"/>
        <v>0</v>
      </c>
      <c r="BG131" s="188">
        <f t="shared" si="16"/>
        <v>0</v>
      </c>
      <c r="BH131" s="188">
        <f t="shared" si="17"/>
        <v>0</v>
      </c>
      <c r="BI131" s="188">
        <f t="shared" si="18"/>
        <v>0</v>
      </c>
      <c r="BJ131" s="19" t="s">
        <v>90</v>
      </c>
      <c r="BK131" s="188">
        <f t="shared" si="19"/>
        <v>0</v>
      </c>
      <c r="BL131" s="19" t="s">
        <v>277</v>
      </c>
      <c r="BM131" s="187" t="s">
        <v>745</v>
      </c>
    </row>
    <row r="132" spans="1:65" s="2" customFormat="1" ht="16.5" customHeight="1">
      <c r="A132" s="37"/>
      <c r="B132" s="38"/>
      <c r="C132" s="176" t="s">
        <v>471</v>
      </c>
      <c r="D132" s="176" t="s">
        <v>163</v>
      </c>
      <c r="E132" s="177" t="s">
        <v>1837</v>
      </c>
      <c r="F132" s="178" t="s">
        <v>1838</v>
      </c>
      <c r="G132" s="179" t="s">
        <v>546</v>
      </c>
      <c r="H132" s="180">
        <v>1</v>
      </c>
      <c r="I132" s="181"/>
      <c r="J132" s="182">
        <f t="shared" si="10"/>
        <v>0</v>
      </c>
      <c r="K132" s="178" t="s">
        <v>44</v>
      </c>
      <c r="L132" s="42"/>
      <c r="M132" s="183" t="s">
        <v>44</v>
      </c>
      <c r="N132" s="184" t="s">
        <v>53</v>
      </c>
      <c r="O132" s="67"/>
      <c r="P132" s="185">
        <f t="shared" si="11"/>
        <v>0</v>
      </c>
      <c r="Q132" s="185">
        <v>0</v>
      </c>
      <c r="R132" s="185">
        <f t="shared" si="12"/>
        <v>0</v>
      </c>
      <c r="S132" s="185">
        <v>0</v>
      </c>
      <c r="T132" s="186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277</v>
      </c>
      <c r="AT132" s="187" t="s">
        <v>163</v>
      </c>
      <c r="AU132" s="187" t="s">
        <v>90</v>
      </c>
      <c r="AY132" s="19" t="s">
        <v>160</v>
      </c>
      <c r="BE132" s="188">
        <f t="shared" si="14"/>
        <v>0</v>
      </c>
      <c r="BF132" s="188">
        <f t="shared" si="15"/>
        <v>0</v>
      </c>
      <c r="BG132" s="188">
        <f t="shared" si="16"/>
        <v>0</v>
      </c>
      <c r="BH132" s="188">
        <f t="shared" si="17"/>
        <v>0</v>
      </c>
      <c r="BI132" s="188">
        <f t="shared" si="18"/>
        <v>0</v>
      </c>
      <c r="BJ132" s="19" t="s">
        <v>90</v>
      </c>
      <c r="BK132" s="188">
        <f t="shared" si="19"/>
        <v>0</v>
      </c>
      <c r="BL132" s="19" t="s">
        <v>277</v>
      </c>
      <c r="BM132" s="187" t="s">
        <v>755</v>
      </c>
    </row>
    <row r="133" spans="1:65" s="2" customFormat="1" ht="16.5" customHeight="1">
      <c r="A133" s="37"/>
      <c r="B133" s="38"/>
      <c r="C133" s="176" t="s">
        <v>477</v>
      </c>
      <c r="D133" s="176" t="s">
        <v>163</v>
      </c>
      <c r="E133" s="177" t="s">
        <v>1839</v>
      </c>
      <c r="F133" s="178" t="s">
        <v>1644</v>
      </c>
      <c r="G133" s="179" t="s">
        <v>546</v>
      </c>
      <c r="H133" s="180">
        <v>1</v>
      </c>
      <c r="I133" s="181"/>
      <c r="J133" s="182">
        <f t="shared" si="10"/>
        <v>0</v>
      </c>
      <c r="K133" s="178" t="s">
        <v>44</v>
      </c>
      <c r="L133" s="42"/>
      <c r="M133" s="183" t="s">
        <v>44</v>
      </c>
      <c r="N133" s="184" t="s">
        <v>53</v>
      </c>
      <c r="O133" s="67"/>
      <c r="P133" s="185">
        <f t="shared" si="11"/>
        <v>0</v>
      </c>
      <c r="Q133" s="185">
        <v>0</v>
      </c>
      <c r="R133" s="185">
        <f t="shared" si="12"/>
        <v>0</v>
      </c>
      <c r="S133" s="185">
        <v>0</v>
      </c>
      <c r="T133" s="186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277</v>
      </c>
      <c r="AT133" s="187" t="s">
        <v>163</v>
      </c>
      <c r="AU133" s="187" t="s">
        <v>90</v>
      </c>
      <c r="AY133" s="19" t="s">
        <v>160</v>
      </c>
      <c r="BE133" s="188">
        <f t="shared" si="14"/>
        <v>0</v>
      </c>
      <c r="BF133" s="188">
        <f t="shared" si="15"/>
        <v>0</v>
      </c>
      <c r="BG133" s="188">
        <f t="shared" si="16"/>
        <v>0</v>
      </c>
      <c r="BH133" s="188">
        <f t="shared" si="17"/>
        <v>0</v>
      </c>
      <c r="BI133" s="188">
        <f t="shared" si="18"/>
        <v>0</v>
      </c>
      <c r="BJ133" s="19" t="s">
        <v>90</v>
      </c>
      <c r="BK133" s="188">
        <f t="shared" si="19"/>
        <v>0</v>
      </c>
      <c r="BL133" s="19" t="s">
        <v>277</v>
      </c>
      <c r="BM133" s="187" t="s">
        <v>765</v>
      </c>
    </row>
    <row r="134" spans="1:65" s="2" customFormat="1" ht="16.5" customHeight="1">
      <c r="A134" s="37"/>
      <c r="B134" s="38"/>
      <c r="C134" s="176" t="s">
        <v>482</v>
      </c>
      <c r="D134" s="176" t="s">
        <v>163</v>
      </c>
      <c r="E134" s="177" t="s">
        <v>1840</v>
      </c>
      <c r="F134" s="178" t="s">
        <v>1841</v>
      </c>
      <c r="G134" s="179" t="s">
        <v>546</v>
      </c>
      <c r="H134" s="180">
        <v>1</v>
      </c>
      <c r="I134" s="181"/>
      <c r="J134" s="182">
        <f t="shared" si="10"/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 t="shared" si="11"/>
        <v>0</v>
      </c>
      <c r="Q134" s="185">
        <v>0</v>
      </c>
      <c r="R134" s="185">
        <f t="shared" si="12"/>
        <v>0</v>
      </c>
      <c r="S134" s="185">
        <v>0</v>
      </c>
      <c r="T134" s="186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277</v>
      </c>
      <c r="AT134" s="187" t="s">
        <v>163</v>
      </c>
      <c r="AU134" s="187" t="s">
        <v>90</v>
      </c>
      <c r="AY134" s="19" t="s">
        <v>160</v>
      </c>
      <c r="BE134" s="188">
        <f t="shared" si="14"/>
        <v>0</v>
      </c>
      <c r="BF134" s="188">
        <f t="shared" si="15"/>
        <v>0</v>
      </c>
      <c r="BG134" s="188">
        <f t="shared" si="16"/>
        <v>0</v>
      </c>
      <c r="BH134" s="188">
        <f t="shared" si="17"/>
        <v>0</v>
      </c>
      <c r="BI134" s="188">
        <f t="shared" si="18"/>
        <v>0</v>
      </c>
      <c r="BJ134" s="19" t="s">
        <v>90</v>
      </c>
      <c r="BK134" s="188">
        <f t="shared" si="19"/>
        <v>0</v>
      </c>
      <c r="BL134" s="19" t="s">
        <v>277</v>
      </c>
      <c r="BM134" s="187" t="s">
        <v>781</v>
      </c>
    </row>
    <row r="135" spans="1:65" s="2" customFormat="1" ht="16.5" customHeight="1">
      <c r="A135" s="37"/>
      <c r="B135" s="38"/>
      <c r="C135" s="176" t="s">
        <v>487</v>
      </c>
      <c r="D135" s="176" t="s">
        <v>163</v>
      </c>
      <c r="E135" s="177" t="s">
        <v>1842</v>
      </c>
      <c r="F135" s="178" t="s">
        <v>1843</v>
      </c>
      <c r="G135" s="179" t="s">
        <v>546</v>
      </c>
      <c r="H135" s="180">
        <v>1</v>
      </c>
      <c r="I135" s="181"/>
      <c r="J135" s="182">
        <f t="shared" si="10"/>
        <v>0</v>
      </c>
      <c r="K135" s="178" t="s">
        <v>44</v>
      </c>
      <c r="L135" s="42"/>
      <c r="M135" s="183" t="s">
        <v>44</v>
      </c>
      <c r="N135" s="184" t="s">
        <v>53</v>
      </c>
      <c r="O135" s="67"/>
      <c r="P135" s="185">
        <f t="shared" si="11"/>
        <v>0</v>
      </c>
      <c r="Q135" s="185">
        <v>0</v>
      </c>
      <c r="R135" s="185">
        <f t="shared" si="12"/>
        <v>0</v>
      </c>
      <c r="S135" s="185">
        <v>0</v>
      </c>
      <c r="T135" s="186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277</v>
      </c>
      <c r="AT135" s="187" t="s">
        <v>163</v>
      </c>
      <c r="AU135" s="187" t="s">
        <v>90</v>
      </c>
      <c r="AY135" s="19" t="s">
        <v>160</v>
      </c>
      <c r="BE135" s="188">
        <f t="shared" si="14"/>
        <v>0</v>
      </c>
      <c r="BF135" s="188">
        <f t="shared" si="15"/>
        <v>0</v>
      </c>
      <c r="BG135" s="188">
        <f t="shared" si="16"/>
        <v>0</v>
      </c>
      <c r="BH135" s="188">
        <f t="shared" si="17"/>
        <v>0</v>
      </c>
      <c r="BI135" s="188">
        <f t="shared" si="18"/>
        <v>0</v>
      </c>
      <c r="BJ135" s="19" t="s">
        <v>90</v>
      </c>
      <c r="BK135" s="188">
        <f t="shared" si="19"/>
        <v>0</v>
      </c>
      <c r="BL135" s="19" t="s">
        <v>277</v>
      </c>
      <c r="BM135" s="187" t="s">
        <v>792</v>
      </c>
    </row>
    <row r="136" spans="1:65" s="12" customFormat="1" ht="25.9" customHeight="1">
      <c r="B136" s="160"/>
      <c r="C136" s="161"/>
      <c r="D136" s="162" t="s">
        <v>81</v>
      </c>
      <c r="E136" s="163" t="s">
        <v>989</v>
      </c>
      <c r="F136" s="163" t="s">
        <v>990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SUM(P137:P143)</f>
        <v>0</v>
      </c>
      <c r="Q136" s="168"/>
      <c r="R136" s="169">
        <f>SUM(R137:R143)</f>
        <v>0</v>
      </c>
      <c r="S136" s="168"/>
      <c r="T136" s="170">
        <f>SUM(T137:T143)</f>
        <v>0</v>
      </c>
      <c r="AR136" s="171" t="s">
        <v>168</v>
      </c>
      <c r="AT136" s="172" t="s">
        <v>81</v>
      </c>
      <c r="AU136" s="172" t="s">
        <v>82</v>
      </c>
      <c r="AY136" s="171" t="s">
        <v>160</v>
      </c>
      <c r="BK136" s="173">
        <f>SUM(BK137:BK143)</f>
        <v>0</v>
      </c>
    </row>
    <row r="137" spans="1:65" s="2" customFormat="1" ht="16.5" customHeight="1">
      <c r="A137" s="37"/>
      <c r="B137" s="38"/>
      <c r="C137" s="176" t="s">
        <v>492</v>
      </c>
      <c r="D137" s="176" t="s">
        <v>163</v>
      </c>
      <c r="E137" s="177" t="s">
        <v>1007</v>
      </c>
      <c r="F137" s="178" t="s">
        <v>1008</v>
      </c>
      <c r="G137" s="179" t="s">
        <v>801</v>
      </c>
      <c r="H137" s="180">
        <v>1</v>
      </c>
      <c r="I137" s="181"/>
      <c r="J137" s="182">
        <f t="shared" ref="J137:J143" si="20">ROUND(I137*H137,2)</f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 t="shared" ref="P137:P143" si="21">O137*H137</f>
        <v>0</v>
      </c>
      <c r="Q137" s="185">
        <v>0</v>
      </c>
      <c r="R137" s="185">
        <f t="shared" ref="R137:R143" si="22">Q137*H137</f>
        <v>0</v>
      </c>
      <c r="S137" s="185">
        <v>0</v>
      </c>
      <c r="T137" s="186">
        <f t="shared" ref="T137:T143" si="23"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994</v>
      </c>
      <c r="AT137" s="187" t="s">
        <v>163</v>
      </c>
      <c r="AU137" s="187" t="s">
        <v>90</v>
      </c>
      <c r="AY137" s="19" t="s">
        <v>160</v>
      </c>
      <c r="BE137" s="188">
        <f t="shared" ref="BE137:BE143" si="24">IF(N137="základní",J137,0)</f>
        <v>0</v>
      </c>
      <c r="BF137" s="188">
        <f t="shared" ref="BF137:BF143" si="25">IF(N137="snížená",J137,0)</f>
        <v>0</v>
      </c>
      <c r="BG137" s="188">
        <f t="shared" ref="BG137:BG143" si="26">IF(N137="zákl. přenesená",J137,0)</f>
        <v>0</v>
      </c>
      <c r="BH137" s="188">
        <f t="shared" ref="BH137:BH143" si="27">IF(N137="sníž. přenesená",J137,0)</f>
        <v>0</v>
      </c>
      <c r="BI137" s="188">
        <f t="shared" ref="BI137:BI143" si="28">IF(N137="nulová",J137,0)</f>
        <v>0</v>
      </c>
      <c r="BJ137" s="19" t="s">
        <v>90</v>
      </c>
      <c r="BK137" s="188">
        <f t="shared" ref="BK137:BK143" si="29">ROUND(I137*H137,2)</f>
        <v>0</v>
      </c>
      <c r="BL137" s="19" t="s">
        <v>994</v>
      </c>
      <c r="BM137" s="187" t="s">
        <v>1844</v>
      </c>
    </row>
    <row r="138" spans="1:65" s="2" customFormat="1" ht="62.65" customHeight="1">
      <c r="A138" s="37"/>
      <c r="B138" s="38"/>
      <c r="C138" s="176" t="s">
        <v>498</v>
      </c>
      <c r="D138" s="176" t="s">
        <v>163</v>
      </c>
      <c r="E138" s="177" t="s">
        <v>1011</v>
      </c>
      <c r="F138" s="178" t="s">
        <v>1845</v>
      </c>
      <c r="G138" s="179" t="s">
        <v>801</v>
      </c>
      <c r="H138" s="180">
        <v>1</v>
      </c>
      <c r="I138" s="181"/>
      <c r="J138" s="182">
        <f t="shared" si="20"/>
        <v>0</v>
      </c>
      <c r="K138" s="178" t="s">
        <v>44</v>
      </c>
      <c r="L138" s="42"/>
      <c r="M138" s="183" t="s">
        <v>44</v>
      </c>
      <c r="N138" s="184" t="s">
        <v>53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994</v>
      </c>
      <c r="AT138" s="187" t="s">
        <v>163</v>
      </c>
      <c r="AU138" s="187" t="s">
        <v>90</v>
      </c>
      <c r="AY138" s="19" t="s">
        <v>160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19" t="s">
        <v>90</v>
      </c>
      <c r="BK138" s="188">
        <f t="shared" si="29"/>
        <v>0</v>
      </c>
      <c r="BL138" s="19" t="s">
        <v>994</v>
      </c>
      <c r="BM138" s="187" t="s">
        <v>1846</v>
      </c>
    </row>
    <row r="139" spans="1:65" s="2" customFormat="1" ht="44.25" customHeight="1">
      <c r="A139" s="37"/>
      <c r="B139" s="38"/>
      <c r="C139" s="176" t="s">
        <v>504</v>
      </c>
      <c r="D139" s="176" t="s">
        <v>163</v>
      </c>
      <c r="E139" s="177" t="s">
        <v>1015</v>
      </c>
      <c r="F139" s="178" t="s">
        <v>1016</v>
      </c>
      <c r="G139" s="179" t="s">
        <v>801</v>
      </c>
      <c r="H139" s="180">
        <v>1</v>
      </c>
      <c r="I139" s="181"/>
      <c r="J139" s="182">
        <f t="shared" si="20"/>
        <v>0</v>
      </c>
      <c r="K139" s="178" t="s">
        <v>44</v>
      </c>
      <c r="L139" s="42"/>
      <c r="M139" s="183" t="s">
        <v>44</v>
      </c>
      <c r="N139" s="184" t="s">
        <v>53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994</v>
      </c>
      <c r="AT139" s="187" t="s">
        <v>163</v>
      </c>
      <c r="AU139" s="187" t="s">
        <v>90</v>
      </c>
      <c r="AY139" s="19" t="s">
        <v>160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19" t="s">
        <v>90</v>
      </c>
      <c r="BK139" s="188">
        <f t="shared" si="29"/>
        <v>0</v>
      </c>
      <c r="BL139" s="19" t="s">
        <v>994</v>
      </c>
      <c r="BM139" s="187" t="s">
        <v>1847</v>
      </c>
    </row>
    <row r="140" spans="1:65" s="2" customFormat="1" ht="16.5" customHeight="1">
      <c r="A140" s="37"/>
      <c r="B140" s="38"/>
      <c r="C140" s="176" t="s">
        <v>513</v>
      </c>
      <c r="D140" s="176" t="s">
        <v>163</v>
      </c>
      <c r="E140" s="177" t="s">
        <v>1109</v>
      </c>
      <c r="F140" s="178" t="s">
        <v>1110</v>
      </c>
      <c r="G140" s="179" t="s">
        <v>801</v>
      </c>
      <c r="H140" s="180">
        <v>1</v>
      </c>
      <c r="I140" s="181"/>
      <c r="J140" s="182">
        <f t="shared" si="20"/>
        <v>0</v>
      </c>
      <c r="K140" s="178" t="s">
        <v>44</v>
      </c>
      <c r="L140" s="42"/>
      <c r="M140" s="183" t="s">
        <v>44</v>
      </c>
      <c r="N140" s="184" t="s">
        <v>53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994</v>
      </c>
      <c r="AT140" s="187" t="s">
        <v>163</v>
      </c>
      <c r="AU140" s="187" t="s">
        <v>90</v>
      </c>
      <c r="AY140" s="19" t="s">
        <v>160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19" t="s">
        <v>90</v>
      </c>
      <c r="BK140" s="188">
        <f t="shared" si="29"/>
        <v>0</v>
      </c>
      <c r="BL140" s="19" t="s">
        <v>994</v>
      </c>
      <c r="BM140" s="187" t="s">
        <v>1848</v>
      </c>
    </row>
    <row r="141" spans="1:65" s="2" customFormat="1" ht="24.2" customHeight="1">
      <c r="A141" s="37"/>
      <c r="B141" s="38"/>
      <c r="C141" s="176" t="s">
        <v>519</v>
      </c>
      <c r="D141" s="176" t="s">
        <v>163</v>
      </c>
      <c r="E141" s="177" t="s">
        <v>1019</v>
      </c>
      <c r="F141" s="178" t="s">
        <v>1020</v>
      </c>
      <c r="G141" s="179" t="s">
        <v>546</v>
      </c>
      <c r="H141" s="180">
        <v>1</v>
      </c>
      <c r="I141" s="181"/>
      <c r="J141" s="182">
        <f t="shared" si="20"/>
        <v>0</v>
      </c>
      <c r="K141" s="178" t="s">
        <v>44</v>
      </c>
      <c r="L141" s="42"/>
      <c r="M141" s="183" t="s">
        <v>44</v>
      </c>
      <c r="N141" s="184" t="s">
        <v>53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994</v>
      </c>
      <c r="AT141" s="187" t="s">
        <v>163</v>
      </c>
      <c r="AU141" s="187" t="s">
        <v>90</v>
      </c>
      <c r="AY141" s="19" t="s">
        <v>160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19" t="s">
        <v>90</v>
      </c>
      <c r="BK141" s="188">
        <f t="shared" si="29"/>
        <v>0</v>
      </c>
      <c r="BL141" s="19" t="s">
        <v>994</v>
      </c>
      <c r="BM141" s="187" t="s">
        <v>1849</v>
      </c>
    </row>
    <row r="142" spans="1:65" s="2" customFormat="1" ht="16.5" customHeight="1">
      <c r="A142" s="37"/>
      <c r="B142" s="38"/>
      <c r="C142" s="176" t="s">
        <v>524</v>
      </c>
      <c r="D142" s="176" t="s">
        <v>163</v>
      </c>
      <c r="E142" s="177" t="s">
        <v>1221</v>
      </c>
      <c r="F142" s="178" t="s">
        <v>1222</v>
      </c>
      <c r="G142" s="179" t="s">
        <v>546</v>
      </c>
      <c r="H142" s="180">
        <v>1</v>
      </c>
      <c r="I142" s="181"/>
      <c r="J142" s="182">
        <f t="shared" si="20"/>
        <v>0</v>
      </c>
      <c r="K142" s="178" t="s">
        <v>44</v>
      </c>
      <c r="L142" s="42"/>
      <c r="M142" s="183" t="s">
        <v>44</v>
      </c>
      <c r="N142" s="184" t="s">
        <v>53</v>
      </c>
      <c r="O142" s="67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994</v>
      </c>
      <c r="AT142" s="187" t="s">
        <v>163</v>
      </c>
      <c r="AU142" s="187" t="s">
        <v>90</v>
      </c>
      <c r="AY142" s="19" t="s">
        <v>160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19" t="s">
        <v>90</v>
      </c>
      <c r="BK142" s="188">
        <f t="shared" si="29"/>
        <v>0</v>
      </c>
      <c r="BL142" s="19" t="s">
        <v>994</v>
      </c>
      <c r="BM142" s="187" t="s">
        <v>1850</v>
      </c>
    </row>
    <row r="143" spans="1:65" s="2" customFormat="1" ht="33" customHeight="1">
      <c r="A143" s="37"/>
      <c r="B143" s="38"/>
      <c r="C143" s="176" t="s">
        <v>529</v>
      </c>
      <c r="D143" s="176" t="s">
        <v>163</v>
      </c>
      <c r="E143" s="177" t="s">
        <v>1023</v>
      </c>
      <c r="F143" s="178" t="s">
        <v>1024</v>
      </c>
      <c r="G143" s="179" t="s">
        <v>546</v>
      </c>
      <c r="H143" s="180">
        <v>1</v>
      </c>
      <c r="I143" s="181"/>
      <c r="J143" s="182">
        <f t="shared" si="20"/>
        <v>0</v>
      </c>
      <c r="K143" s="178" t="s">
        <v>44</v>
      </c>
      <c r="L143" s="42"/>
      <c r="M143" s="249" t="s">
        <v>44</v>
      </c>
      <c r="N143" s="250" t="s">
        <v>53</v>
      </c>
      <c r="O143" s="251"/>
      <c r="P143" s="252">
        <f t="shared" si="21"/>
        <v>0</v>
      </c>
      <c r="Q143" s="252">
        <v>0</v>
      </c>
      <c r="R143" s="252">
        <f t="shared" si="22"/>
        <v>0</v>
      </c>
      <c r="S143" s="252">
        <v>0</v>
      </c>
      <c r="T143" s="253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994</v>
      </c>
      <c r="AT143" s="187" t="s">
        <v>163</v>
      </c>
      <c r="AU143" s="187" t="s">
        <v>90</v>
      </c>
      <c r="AY143" s="19" t="s">
        <v>160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19" t="s">
        <v>90</v>
      </c>
      <c r="BK143" s="188">
        <f t="shared" si="29"/>
        <v>0</v>
      </c>
      <c r="BL143" s="19" t="s">
        <v>994</v>
      </c>
      <c r="BM143" s="187" t="s">
        <v>1851</v>
      </c>
    </row>
    <row r="144" spans="1:65" s="2" customFormat="1" ht="6.95" customHeight="1">
      <c r="A144" s="37"/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42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algorithmName="SHA-512" hashValue="HJfetmTz30qDE+EjGK71qXVBudIBrRp77osKBd0MIjWrkOB21GF2GDvJaCj3jnkufj5+m3gskBtF7AeE/HEaUg==" saltValue="vfKDi6UmUeWGQCBL5uuBVuh2BAbCxYOLfXftdUjURXlvQFuzUNuWHat5ayBFtDnWtvBXaS2uJ9QHKZC6xdgmgg==" spinCount="100000" sheet="1" objects="1" scenarios="1" formatColumns="0" formatRows="0" autoFilter="0"/>
  <autoFilter ref="C81:K143" xr:uid="{00000000-0009-0000-0000-000007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40"/>
  <sheetViews>
    <sheetView showGridLines="0" workbookViewId="0">
      <selection activeCell="J60" sqref="J60:AF60"/>
    </sheetView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113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114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78" t="str">
        <f>'Rekapitulace stavby'!K6</f>
        <v>Stavební úpravy CT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115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1852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4. 5. 2023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4" t="s">
        <v>44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ROUND((SUM(BE85:BE139)),  2)</f>
        <v>0</v>
      </c>
      <c r="G33" s="37"/>
      <c r="H33" s="37"/>
      <c r="I33" s="121">
        <v>0.21</v>
      </c>
      <c r="J33" s="120">
        <f>ROUND(((SUM(BE85:BE139))*I33),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ROUND((SUM(BF85:BF139)),  2)</f>
        <v>0</v>
      </c>
      <c r="G34" s="37"/>
      <c r="H34" s="37"/>
      <c r="I34" s="121">
        <v>0.15</v>
      </c>
      <c r="J34" s="120">
        <f>ROUND(((SUM(BF85:BF139))*I34),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ROUND((SUM(BG85:BG139)),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ROUND((SUM(BH85:BH139)),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ROUND((SUM(BI85:BI139)),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117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Stavební úpravy CT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115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38" t="str">
        <f>E9</f>
        <v>VORN - Vedlejší a ostatní rozpočtové náklady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4. 5. 2023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1" t="s">
        <v>30</v>
      </c>
      <c r="D54" s="39"/>
      <c r="E54" s="39"/>
      <c r="F54" s="29" t="str">
        <f>E15</f>
        <v>Nemocnice s poliklinikou Česká Lípa,a.s.</v>
      </c>
      <c r="G54" s="39"/>
      <c r="H54" s="39"/>
      <c r="I54" s="31" t="s">
        <v>38</v>
      </c>
      <c r="J54" s="35" t="str">
        <f>E21</f>
        <v>STORING spol.s r.o., Liberec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118</v>
      </c>
      <c r="D57" s="134"/>
      <c r="E57" s="134"/>
      <c r="F57" s="134"/>
      <c r="G57" s="134"/>
      <c r="H57" s="134"/>
      <c r="I57" s="134"/>
      <c r="J57" s="135" t="s">
        <v>119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120</v>
      </c>
    </row>
    <row r="60" spans="1:47" s="9" customFormat="1" ht="24.95" customHeight="1">
      <c r="B60" s="137"/>
      <c r="C60" s="138"/>
      <c r="D60" s="139" t="s">
        <v>1853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9" customFormat="1" ht="24.95" customHeight="1">
      <c r="B61" s="137"/>
      <c r="C61" s="138"/>
      <c r="D61" s="139" t="s">
        <v>1854</v>
      </c>
      <c r="E61" s="140"/>
      <c r="F61" s="140"/>
      <c r="G61" s="140"/>
      <c r="H61" s="140"/>
      <c r="I61" s="140"/>
      <c r="J61" s="141">
        <f>J97</f>
        <v>0</v>
      </c>
      <c r="K61" s="138"/>
      <c r="L61" s="142"/>
    </row>
    <row r="62" spans="1:47" s="9" customFormat="1" ht="24.95" customHeight="1">
      <c r="B62" s="137"/>
      <c r="C62" s="138"/>
      <c r="D62" s="139" t="s">
        <v>1855</v>
      </c>
      <c r="E62" s="140"/>
      <c r="F62" s="140"/>
      <c r="G62" s="140"/>
      <c r="H62" s="140"/>
      <c r="I62" s="140"/>
      <c r="J62" s="141">
        <f>J100</f>
        <v>0</v>
      </c>
      <c r="K62" s="138"/>
      <c r="L62" s="142"/>
    </row>
    <row r="63" spans="1:47" s="9" customFormat="1" ht="24.95" customHeight="1">
      <c r="B63" s="137"/>
      <c r="C63" s="138"/>
      <c r="D63" s="139" t="s">
        <v>1856</v>
      </c>
      <c r="E63" s="140"/>
      <c r="F63" s="140"/>
      <c r="G63" s="140"/>
      <c r="H63" s="140"/>
      <c r="I63" s="140"/>
      <c r="J63" s="141">
        <f>J112</f>
        <v>0</v>
      </c>
      <c r="K63" s="138"/>
      <c r="L63" s="142"/>
    </row>
    <row r="64" spans="1:47" s="9" customFormat="1" ht="24.95" customHeight="1">
      <c r="B64" s="137"/>
      <c r="C64" s="138"/>
      <c r="D64" s="139" t="s">
        <v>1857</v>
      </c>
      <c r="E64" s="140"/>
      <c r="F64" s="140"/>
      <c r="G64" s="140"/>
      <c r="H64" s="140"/>
      <c r="I64" s="140"/>
      <c r="J64" s="141">
        <f>J117</f>
        <v>0</v>
      </c>
      <c r="K64" s="138"/>
      <c r="L64" s="142"/>
    </row>
    <row r="65" spans="1:31" s="9" customFormat="1" ht="24.95" customHeight="1">
      <c r="B65" s="137"/>
      <c r="C65" s="138"/>
      <c r="D65" s="139" t="s">
        <v>1858</v>
      </c>
      <c r="E65" s="140"/>
      <c r="F65" s="140"/>
      <c r="G65" s="140"/>
      <c r="H65" s="140"/>
      <c r="I65" s="140"/>
      <c r="J65" s="141">
        <f>J130</f>
        <v>0</v>
      </c>
      <c r="K65" s="138"/>
      <c r="L65" s="142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5" t="s">
        <v>145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85" t="str">
        <f>E7</f>
        <v>Stavební úpravy CT</v>
      </c>
      <c r="F75" s="386"/>
      <c r="G75" s="386"/>
      <c r="H75" s="386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1" t="s">
        <v>115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38" t="str">
        <f>E9</f>
        <v>VORN - Vedlejší a ostatní rozpočtové náklady</v>
      </c>
      <c r="F77" s="387"/>
      <c r="G77" s="387"/>
      <c r="H77" s="387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1" t="s">
        <v>22</v>
      </c>
      <c r="D79" s="39"/>
      <c r="E79" s="39"/>
      <c r="F79" s="29" t="str">
        <f>F12</f>
        <v>Česká Lípa</v>
      </c>
      <c r="G79" s="39"/>
      <c r="H79" s="39"/>
      <c r="I79" s="31" t="s">
        <v>24</v>
      </c>
      <c r="J79" s="62" t="str">
        <f>IF(J12="","",J12)</f>
        <v>4. 5. 2023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1" t="s">
        <v>30</v>
      </c>
      <c r="D81" s="39"/>
      <c r="E81" s="39"/>
      <c r="F81" s="29" t="str">
        <f>E15</f>
        <v>Nemocnice s poliklinikou Česká Lípa,a.s.</v>
      </c>
      <c r="G81" s="39"/>
      <c r="H81" s="39"/>
      <c r="I81" s="31" t="s">
        <v>38</v>
      </c>
      <c r="J81" s="35" t="str">
        <f>E21</f>
        <v>STORING spol.s r.o., Liberec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1" t="s">
        <v>36</v>
      </c>
      <c r="D82" s="39"/>
      <c r="E82" s="39"/>
      <c r="F82" s="29" t="str">
        <f>IF(E18="","",E18)</f>
        <v>Vyplň údaj</v>
      </c>
      <c r="G82" s="39"/>
      <c r="H82" s="39"/>
      <c r="I82" s="31" t="s">
        <v>43</v>
      </c>
      <c r="J82" s="35" t="str">
        <f>E24</f>
        <v>Zuzana Morávková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49"/>
      <c r="B84" s="150"/>
      <c r="C84" s="151" t="s">
        <v>146</v>
      </c>
      <c r="D84" s="152" t="s">
        <v>67</v>
      </c>
      <c r="E84" s="152" t="s">
        <v>63</v>
      </c>
      <c r="F84" s="152" t="s">
        <v>64</v>
      </c>
      <c r="G84" s="152" t="s">
        <v>147</v>
      </c>
      <c r="H84" s="152" t="s">
        <v>148</v>
      </c>
      <c r="I84" s="152" t="s">
        <v>149</v>
      </c>
      <c r="J84" s="152" t="s">
        <v>119</v>
      </c>
      <c r="K84" s="153" t="s">
        <v>150</v>
      </c>
      <c r="L84" s="154"/>
      <c r="M84" s="71" t="s">
        <v>44</v>
      </c>
      <c r="N84" s="72" t="s">
        <v>52</v>
      </c>
      <c r="O84" s="72" t="s">
        <v>151</v>
      </c>
      <c r="P84" s="72" t="s">
        <v>152</v>
      </c>
      <c r="Q84" s="72" t="s">
        <v>153</v>
      </c>
      <c r="R84" s="72" t="s">
        <v>154</v>
      </c>
      <c r="S84" s="72" t="s">
        <v>155</v>
      </c>
      <c r="T84" s="73" t="s">
        <v>156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7"/>
      <c r="B85" s="38"/>
      <c r="C85" s="78" t="s">
        <v>157</v>
      </c>
      <c r="D85" s="39"/>
      <c r="E85" s="39"/>
      <c r="F85" s="39"/>
      <c r="G85" s="39"/>
      <c r="H85" s="39"/>
      <c r="I85" s="39"/>
      <c r="J85" s="155">
        <f>BK85</f>
        <v>0</v>
      </c>
      <c r="K85" s="39"/>
      <c r="L85" s="42"/>
      <c r="M85" s="74"/>
      <c r="N85" s="156"/>
      <c r="O85" s="75"/>
      <c r="P85" s="157">
        <f>P86+P97+P100+P112+P117+P130</f>
        <v>0</v>
      </c>
      <c r="Q85" s="75"/>
      <c r="R85" s="157">
        <f>R86+R97+R100+R112+R117+R130</f>
        <v>0</v>
      </c>
      <c r="S85" s="75"/>
      <c r="T85" s="158">
        <f>T86+T97+T100+T112+T117+T130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9" t="s">
        <v>81</v>
      </c>
      <c r="AU85" s="19" t="s">
        <v>120</v>
      </c>
      <c r="BK85" s="159">
        <f>BK86+BK97+BK100+BK112+BK117+BK130</f>
        <v>0</v>
      </c>
    </row>
    <row r="86" spans="1:65" s="12" customFormat="1" ht="25.9" customHeight="1">
      <c r="B86" s="160"/>
      <c r="C86" s="161"/>
      <c r="D86" s="162" t="s">
        <v>81</v>
      </c>
      <c r="E86" s="163" t="s">
        <v>1859</v>
      </c>
      <c r="F86" s="163" t="s">
        <v>1860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SUM(P87:P96)</f>
        <v>0</v>
      </c>
      <c r="Q86" s="168"/>
      <c r="R86" s="169">
        <f>SUM(R87:R96)</f>
        <v>0</v>
      </c>
      <c r="S86" s="168"/>
      <c r="T86" s="170">
        <f>SUM(T87:T96)</f>
        <v>0</v>
      </c>
      <c r="AR86" s="171" t="s">
        <v>90</v>
      </c>
      <c r="AT86" s="172" t="s">
        <v>81</v>
      </c>
      <c r="AU86" s="172" t="s">
        <v>82</v>
      </c>
      <c r="AY86" s="171" t="s">
        <v>160</v>
      </c>
      <c r="BK86" s="173">
        <f>SUM(BK87:BK96)</f>
        <v>0</v>
      </c>
    </row>
    <row r="87" spans="1:65" s="2" customFormat="1" ht="24.2" customHeight="1">
      <c r="A87" s="37"/>
      <c r="B87" s="38"/>
      <c r="C87" s="176" t="s">
        <v>90</v>
      </c>
      <c r="D87" s="176" t="s">
        <v>163</v>
      </c>
      <c r="E87" s="177" t="s">
        <v>1861</v>
      </c>
      <c r="F87" s="178" t="s">
        <v>1862</v>
      </c>
      <c r="G87" s="179" t="s">
        <v>1090</v>
      </c>
      <c r="H87" s="180">
        <v>1</v>
      </c>
      <c r="I87" s="181"/>
      <c r="J87" s="182">
        <f>ROUND(I87*H87,2)</f>
        <v>0</v>
      </c>
      <c r="K87" s="178" t="s">
        <v>44</v>
      </c>
      <c r="L87" s="42"/>
      <c r="M87" s="183" t="s">
        <v>44</v>
      </c>
      <c r="N87" s="184" t="s">
        <v>53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1863</v>
      </c>
      <c r="AT87" s="187" t="s">
        <v>163</v>
      </c>
      <c r="AU87" s="187" t="s">
        <v>90</v>
      </c>
      <c r="AY87" s="19" t="s">
        <v>160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19" t="s">
        <v>90</v>
      </c>
      <c r="BK87" s="188">
        <f>ROUND(I87*H87,2)</f>
        <v>0</v>
      </c>
      <c r="BL87" s="19" t="s">
        <v>1863</v>
      </c>
      <c r="BM87" s="187" t="s">
        <v>92</v>
      </c>
    </row>
    <row r="88" spans="1:65" s="2" customFormat="1" ht="39">
      <c r="A88" s="37"/>
      <c r="B88" s="38"/>
      <c r="C88" s="39"/>
      <c r="D88" s="196" t="s">
        <v>409</v>
      </c>
      <c r="E88" s="39"/>
      <c r="F88" s="237" t="s">
        <v>1864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9" t="s">
        <v>409</v>
      </c>
      <c r="AU88" s="19" t="s">
        <v>90</v>
      </c>
    </row>
    <row r="89" spans="1:65" s="2" customFormat="1" ht="24.2" customHeight="1">
      <c r="A89" s="37"/>
      <c r="B89" s="38"/>
      <c r="C89" s="176" t="s">
        <v>92</v>
      </c>
      <c r="D89" s="176" t="s">
        <v>163</v>
      </c>
      <c r="E89" s="177" t="s">
        <v>1865</v>
      </c>
      <c r="F89" s="178" t="s">
        <v>1866</v>
      </c>
      <c r="G89" s="179" t="s">
        <v>1090</v>
      </c>
      <c r="H89" s="180">
        <v>1</v>
      </c>
      <c r="I89" s="181"/>
      <c r="J89" s="182">
        <f>ROUND(I89*H89,2)</f>
        <v>0</v>
      </c>
      <c r="K89" s="178" t="s">
        <v>44</v>
      </c>
      <c r="L89" s="42"/>
      <c r="M89" s="183" t="s">
        <v>44</v>
      </c>
      <c r="N89" s="184" t="s">
        <v>53</v>
      </c>
      <c r="O89" s="67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1863</v>
      </c>
      <c r="AT89" s="187" t="s">
        <v>163</v>
      </c>
      <c r="AU89" s="187" t="s">
        <v>90</v>
      </c>
      <c r="AY89" s="19" t="s">
        <v>160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19" t="s">
        <v>90</v>
      </c>
      <c r="BK89" s="188">
        <f>ROUND(I89*H89,2)</f>
        <v>0</v>
      </c>
      <c r="BL89" s="19" t="s">
        <v>1863</v>
      </c>
      <c r="BM89" s="187" t="s">
        <v>198</v>
      </c>
    </row>
    <row r="90" spans="1:65" s="2" customFormat="1" ht="39">
      <c r="A90" s="37"/>
      <c r="B90" s="38"/>
      <c r="C90" s="39"/>
      <c r="D90" s="196" t="s">
        <v>409</v>
      </c>
      <c r="E90" s="39"/>
      <c r="F90" s="237" t="s">
        <v>1867</v>
      </c>
      <c r="G90" s="39"/>
      <c r="H90" s="39"/>
      <c r="I90" s="191"/>
      <c r="J90" s="39"/>
      <c r="K90" s="39"/>
      <c r="L90" s="42"/>
      <c r="M90" s="192"/>
      <c r="N90" s="193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9" t="s">
        <v>409</v>
      </c>
      <c r="AU90" s="19" t="s">
        <v>90</v>
      </c>
    </row>
    <row r="91" spans="1:65" s="2" customFormat="1" ht="24.2" customHeight="1">
      <c r="A91" s="37"/>
      <c r="B91" s="38"/>
      <c r="C91" s="176" t="s">
        <v>161</v>
      </c>
      <c r="D91" s="176" t="s">
        <v>163</v>
      </c>
      <c r="E91" s="177" t="s">
        <v>1868</v>
      </c>
      <c r="F91" s="178" t="s">
        <v>1869</v>
      </c>
      <c r="G91" s="179" t="s">
        <v>1090</v>
      </c>
      <c r="H91" s="180">
        <v>1</v>
      </c>
      <c r="I91" s="181"/>
      <c r="J91" s="182">
        <f>ROUND(I91*H91,2)</f>
        <v>0</v>
      </c>
      <c r="K91" s="178" t="s">
        <v>44</v>
      </c>
      <c r="L91" s="42"/>
      <c r="M91" s="183" t="s">
        <v>44</v>
      </c>
      <c r="N91" s="184" t="s">
        <v>53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1863</v>
      </c>
      <c r="AT91" s="187" t="s">
        <v>163</v>
      </c>
      <c r="AU91" s="187" t="s">
        <v>90</v>
      </c>
      <c r="AY91" s="19" t="s">
        <v>160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19" t="s">
        <v>90</v>
      </c>
      <c r="BK91" s="188">
        <f>ROUND(I91*H91,2)</f>
        <v>0</v>
      </c>
      <c r="BL91" s="19" t="s">
        <v>1863</v>
      </c>
      <c r="BM91" s="187" t="s">
        <v>232</v>
      </c>
    </row>
    <row r="92" spans="1:65" s="2" customFormat="1" ht="48.75">
      <c r="A92" s="37"/>
      <c r="B92" s="38"/>
      <c r="C92" s="39"/>
      <c r="D92" s="196" t="s">
        <v>409</v>
      </c>
      <c r="E92" s="39"/>
      <c r="F92" s="237" t="s">
        <v>1870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9" t="s">
        <v>409</v>
      </c>
      <c r="AU92" s="19" t="s">
        <v>90</v>
      </c>
    </row>
    <row r="93" spans="1:65" s="2" customFormat="1" ht="49.15" customHeight="1">
      <c r="A93" s="37"/>
      <c r="B93" s="38"/>
      <c r="C93" s="176" t="s">
        <v>168</v>
      </c>
      <c r="D93" s="176" t="s">
        <v>163</v>
      </c>
      <c r="E93" s="177" t="s">
        <v>1871</v>
      </c>
      <c r="F93" s="178" t="s">
        <v>1872</v>
      </c>
      <c r="G93" s="179" t="s">
        <v>1090</v>
      </c>
      <c r="H93" s="180">
        <v>1</v>
      </c>
      <c r="I93" s="181"/>
      <c r="J93" s="182">
        <f>ROUND(I93*H93,2)</f>
        <v>0</v>
      </c>
      <c r="K93" s="178" t="s">
        <v>44</v>
      </c>
      <c r="L93" s="42"/>
      <c r="M93" s="183" t="s">
        <v>44</v>
      </c>
      <c r="N93" s="184" t="s">
        <v>53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1863</v>
      </c>
      <c r="AT93" s="187" t="s">
        <v>163</v>
      </c>
      <c r="AU93" s="187" t="s">
        <v>90</v>
      </c>
      <c r="AY93" s="19" t="s">
        <v>160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9" t="s">
        <v>90</v>
      </c>
      <c r="BK93" s="188">
        <f>ROUND(I93*H93,2)</f>
        <v>0</v>
      </c>
      <c r="BL93" s="19" t="s">
        <v>1863</v>
      </c>
      <c r="BM93" s="187" t="s">
        <v>245</v>
      </c>
    </row>
    <row r="94" spans="1:65" s="2" customFormat="1" ht="39">
      <c r="A94" s="37"/>
      <c r="B94" s="38"/>
      <c r="C94" s="39"/>
      <c r="D94" s="196" t="s">
        <v>409</v>
      </c>
      <c r="E94" s="39"/>
      <c r="F94" s="237" t="s">
        <v>1873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9" t="s">
        <v>409</v>
      </c>
      <c r="AU94" s="19" t="s">
        <v>90</v>
      </c>
    </row>
    <row r="95" spans="1:65" s="2" customFormat="1" ht="21.75" customHeight="1">
      <c r="A95" s="37"/>
      <c r="B95" s="38"/>
      <c r="C95" s="176" t="s">
        <v>193</v>
      </c>
      <c r="D95" s="176" t="s">
        <v>163</v>
      </c>
      <c r="E95" s="177" t="s">
        <v>1874</v>
      </c>
      <c r="F95" s="178" t="s">
        <v>1875</v>
      </c>
      <c r="G95" s="179" t="s">
        <v>1090</v>
      </c>
      <c r="H95" s="180">
        <v>1</v>
      </c>
      <c r="I95" s="181"/>
      <c r="J95" s="182">
        <f>ROUND(I95*H95,2)</f>
        <v>0</v>
      </c>
      <c r="K95" s="178" t="s">
        <v>44</v>
      </c>
      <c r="L95" s="42"/>
      <c r="M95" s="183" t="s">
        <v>44</v>
      </c>
      <c r="N95" s="184" t="s">
        <v>53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1863</v>
      </c>
      <c r="AT95" s="187" t="s">
        <v>163</v>
      </c>
      <c r="AU95" s="187" t="s">
        <v>90</v>
      </c>
      <c r="AY95" s="19" t="s">
        <v>160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9" t="s">
        <v>90</v>
      </c>
      <c r="BK95" s="188">
        <f>ROUND(I95*H95,2)</f>
        <v>0</v>
      </c>
      <c r="BL95" s="19" t="s">
        <v>1863</v>
      </c>
      <c r="BM95" s="187" t="s">
        <v>1876</v>
      </c>
    </row>
    <row r="96" spans="1:65" s="2" customFormat="1" ht="39">
      <c r="A96" s="37"/>
      <c r="B96" s="38"/>
      <c r="C96" s="39"/>
      <c r="D96" s="196" t="s">
        <v>409</v>
      </c>
      <c r="E96" s="39"/>
      <c r="F96" s="237" t="s">
        <v>1877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409</v>
      </c>
      <c r="AU96" s="19" t="s">
        <v>90</v>
      </c>
    </row>
    <row r="97" spans="1:65" s="12" customFormat="1" ht="25.9" customHeight="1">
      <c r="B97" s="160"/>
      <c r="C97" s="161"/>
      <c r="D97" s="162" t="s">
        <v>81</v>
      </c>
      <c r="E97" s="163" t="s">
        <v>1878</v>
      </c>
      <c r="F97" s="163" t="s">
        <v>1879</v>
      </c>
      <c r="G97" s="161"/>
      <c r="H97" s="161"/>
      <c r="I97" s="164"/>
      <c r="J97" s="165">
        <f>BK97</f>
        <v>0</v>
      </c>
      <c r="K97" s="161"/>
      <c r="L97" s="166"/>
      <c r="M97" s="167"/>
      <c r="N97" s="168"/>
      <c r="O97" s="168"/>
      <c r="P97" s="169">
        <f>SUM(P98:P99)</f>
        <v>0</v>
      </c>
      <c r="Q97" s="168"/>
      <c r="R97" s="169">
        <f>SUM(R98:R99)</f>
        <v>0</v>
      </c>
      <c r="S97" s="168"/>
      <c r="T97" s="170">
        <f>SUM(T98:T99)</f>
        <v>0</v>
      </c>
      <c r="AR97" s="171" t="s">
        <v>90</v>
      </c>
      <c r="AT97" s="172" t="s">
        <v>81</v>
      </c>
      <c r="AU97" s="172" t="s">
        <v>82</v>
      </c>
      <c r="AY97" s="171" t="s">
        <v>160</v>
      </c>
      <c r="BK97" s="173">
        <f>SUM(BK98:BK99)</f>
        <v>0</v>
      </c>
    </row>
    <row r="98" spans="1:65" s="2" customFormat="1" ht="49.15" customHeight="1">
      <c r="A98" s="37"/>
      <c r="B98" s="38"/>
      <c r="C98" s="176" t="s">
        <v>198</v>
      </c>
      <c r="D98" s="176" t="s">
        <v>163</v>
      </c>
      <c r="E98" s="177" t="s">
        <v>1880</v>
      </c>
      <c r="F98" s="178" t="s">
        <v>1881</v>
      </c>
      <c r="G98" s="179" t="s">
        <v>1090</v>
      </c>
      <c r="H98" s="180">
        <v>1</v>
      </c>
      <c r="I98" s="181"/>
      <c r="J98" s="182">
        <f>ROUND(I98*H98,2)</f>
        <v>0</v>
      </c>
      <c r="K98" s="178" t="s">
        <v>44</v>
      </c>
      <c r="L98" s="42"/>
      <c r="M98" s="183" t="s">
        <v>44</v>
      </c>
      <c r="N98" s="184" t="s">
        <v>53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1863</v>
      </c>
      <c r="AT98" s="187" t="s">
        <v>163</v>
      </c>
      <c r="AU98" s="187" t="s">
        <v>90</v>
      </c>
      <c r="AY98" s="19" t="s">
        <v>160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19" t="s">
        <v>90</v>
      </c>
      <c r="BK98" s="188">
        <f>ROUND(I98*H98,2)</f>
        <v>0</v>
      </c>
      <c r="BL98" s="19" t="s">
        <v>1863</v>
      </c>
      <c r="BM98" s="187" t="s">
        <v>310</v>
      </c>
    </row>
    <row r="99" spans="1:65" s="2" customFormat="1" ht="48.75">
      <c r="A99" s="37"/>
      <c r="B99" s="38"/>
      <c r="C99" s="39"/>
      <c r="D99" s="196" t="s">
        <v>409</v>
      </c>
      <c r="E99" s="39"/>
      <c r="F99" s="237" t="s">
        <v>1882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9" t="s">
        <v>409</v>
      </c>
      <c r="AU99" s="19" t="s">
        <v>90</v>
      </c>
    </row>
    <row r="100" spans="1:65" s="12" customFormat="1" ht="25.9" customHeight="1">
      <c r="B100" s="160"/>
      <c r="C100" s="161"/>
      <c r="D100" s="162" t="s">
        <v>81</v>
      </c>
      <c r="E100" s="163" t="s">
        <v>1883</v>
      </c>
      <c r="F100" s="163" t="s">
        <v>1884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SUM(P101:P111)</f>
        <v>0</v>
      </c>
      <c r="Q100" s="168"/>
      <c r="R100" s="169">
        <f>SUM(R101:R111)</f>
        <v>0</v>
      </c>
      <c r="S100" s="168"/>
      <c r="T100" s="170">
        <f>SUM(T101:T111)</f>
        <v>0</v>
      </c>
      <c r="AR100" s="171" t="s">
        <v>90</v>
      </c>
      <c r="AT100" s="172" t="s">
        <v>81</v>
      </c>
      <c r="AU100" s="172" t="s">
        <v>82</v>
      </c>
      <c r="AY100" s="171" t="s">
        <v>160</v>
      </c>
      <c r="BK100" s="173">
        <f>SUM(BK101:BK111)</f>
        <v>0</v>
      </c>
    </row>
    <row r="101" spans="1:65" s="2" customFormat="1" ht="55.5" customHeight="1">
      <c r="A101" s="37"/>
      <c r="B101" s="38"/>
      <c r="C101" s="176" t="s">
        <v>203</v>
      </c>
      <c r="D101" s="176" t="s">
        <v>163</v>
      </c>
      <c r="E101" s="177" t="s">
        <v>1885</v>
      </c>
      <c r="F101" s="178" t="s">
        <v>1886</v>
      </c>
      <c r="G101" s="179" t="s">
        <v>1090</v>
      </c>
      <c r="H101" s="180">
        <v>1</v>
      </c>
      <c r="I101" s="181"/>
      <c r="J101" s="182">
        <f>ROUND(I101*H101,2)</f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1863</v>
      </c>
      <c r="AT101" s="187" t="s">
        <v>163</v>
      </c>
      <c r="AU101" s="187" t="s">
        <v>90</v>
      </c>
      <c r="AY101" s="19" t="s">
        <v>160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90</v>
      </c>
      <c r="BK101" s="188">
        <f>ROUND(I101*H101,2)</f>
        <v>0</v>
      </c>
      <c r="BL101" s="19" t="s">
        <v>1863</v>
      </c>
      <c r="BM101" s="187" t="s">
        <v>322</v>
      </c>
    </row>
    <row r="102" spans="1:65" s="2" customFormat="1" ht="97.5">
      <c r="A102" s="37"/>
      <c r="B102" s="38"/>
      <c r="C102" s="39"/>
      <c r="D102" s="196" t="s">
        <v>409</v>
      </c>
      <c r="E102" s="39"/>
      <c r="F102" s="237" t="s">
        <v>1887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9" t="s">
        <v>409</v>
      </c>
      <c r="AU102" s="19" t="s">
        <v>90</v>
      </c>
    </row>
    <row r="103" spans="1:65" s="2" customFormat="1" ht="16.5" customHeight="1">
      <c r="A103" s="37"/>
      <c r="B103" s="38"/>
      <c r="C103" s="176" t="s">
        <v>210</v>
      </c>
      <c r="D103" s="176" t="s">
        <v>163</v>
      </c>
      <c r="E103" s="177" t="s">
        <v>1888</v>
      </c>
      <c r="F103" s="178" t="s">
        <v>1889</v>
      </c>
      <c r="G103" s="179" t="s">
        <v>1090</v>
      </c>
      <c r="H103" s="180">
        <v>33</v>
      </c>
      <c r="I103" s="181"/>
      <c r="J103" s="182">
        <f>ROUND(I103*H103,2)</f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1863</v>
      </c>
      <c r="AT103" s="187" t="s">
        <v>163</v>
      </c>
      <c r="AU103" s="187" t="s">
        <v>90</v>
      </c>
      <c r="AY103" s="19" t="s">
        <v>160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90</v>
      </c>
      <c r="BK103" s="188">
        <f>ROUND(I103*H103,2)</f>
        <v>0</v>
      </c>
      <c r="BL103" s="19" t="s">
        <v>1863</v>
      </c>
      <c r="BM103" s="187" t="s">
        <v>332</v>
      </c>
    </row>
    <row r="104" spans="1:65" s="2" customFormat="1" ht="48.75">
      <c r="A104" s="37"/>
      <c r="B104" s="38"/>
      <c r="C104" s="39"/>
      <c r="D104" s="196" t="s">
        <v>409</v>
      </c>
      <c r="E104" s="39"/>
      <c r="F104" s="237" t="s">
        <v>1890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9" t="s">
        <v>409</v>
      </c>
      <c r="AU104" s="19" t="s">
        <v>90</v>
      </c>
    </row>
    <row r="105" spans="1:65" s="13" customFormat="1" ht="11.25">
      <c r="B105" s="194"/>
      <c r="C105" s="195"/>
      <c r="D105" s="196" t="s">
        <v>172</v>
      </c>
      <c r="E105" s="197" t="s">
        <v>44</v>
      </c>
      <c r="F105" s="198" t="s">
        <v>1891</v>
      </c>
      <c r="G105" s="195"/>
      <c r="H105" s="199">
        <v>33</v>
      </c>
      <c r="I105" s="200"/>
      <c r="J105" s="195"/>
      <c r="K105" s="195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172</v>
      </c>
      <c r="AU105" s="205" t="s">
        <v>90</v>
      </c>
      <c r="AV105" s="13" t="s">
        <v>92</v>
      </c>
      <c r="AW105" s="13" t="s">
        <v>42</v>
      </c>
      <c r="AX105" s="13" t="s">
        <v>82</v>
      </c>
      <c r="AY105" s="205" t="s">
        <v>160</v>
      </c>
    </row>
    <row r="106" spans="1:65" s="14" customFormat="1" ht="11.25">
      <c r="B106" s="206"/>
      <c r="C106" s="207"/>
      <c r="D106" s="196" t="s">
        <v>172</v>
      </c>
      <c r="E106" s="208" t="s">
        <v>44</v>
      </c>
      <c r="F106" s="209" t="s">
        <v>187</v>
      </c>
      <c r="G106" s="207"/>
      <c r="H106" s="210">
        <v>33</v>
      </c>
      <c r="I106" s="211"/>
      <c r="J106" s="207"/>
      <c r="K106" s="207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172</v>
      </c>
      <c r="AU106" s="216" t="s">
        <v>90</v>
      </c>
      <c r="AV106" s="14" t="s">
        <v>168</v>
      </c>
      <c r="AW106" s="14" t="s">
        <v>42</v>
      </c>
      <c r="AX106" s="14" t="s">
        <v>90</v>
      </c>
      <c r="AY106" s="216" t="s">
        <v>160</v>
      </c>
    </row>
    <row r="107" spans="1:65" s="2" customFormat="1" ht="62.65" customHeight="1">
      <c r="A107" s="37"/>
      <c r="B107" s="38"/>
      <c r="C107" s="176" t="s">
        <v>217</v>
      </c>
      <c r="D107" s="176" t="s">
        <v>163</v>
      </c>
      <c r="E107" s="177" t="s">
        <v>1892</v>
      </c>
      <c r="F107" s="178" t="s">
        <v>1893</v>
      </c>
      <c r="G107" s="179" t="s">
        <v>1090</v>
      </c>
      <c r="H107" s="180">
        <v>1</v>
      </c>
      <c r="I107" s="181"/>
      <c r="J107" s="182">
        <f>ROUND(I107*H107,2)</f>
        <v>0</v>
      </c>
      <c r="K107" s="178" t="s">
        <v>44</v>
      </c>
      <c r="L107" s="42"/>
      <c r="M107" s="183" t="s">
        <v>44</v>
      </c>
      <c r="N107" s="184" t="s">
        <v>53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1863</v>
      </c>
      <c r="AT107" s="187" t="s">
        <v>163</v>
      </c>
      <c r="AU107" s="187" t="s">
        <v>90</v>
      </c>
      <c r="AY107" s="19" t="s">
        <v>160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90</v>
      </c>
      <c r="BK107" s="188">
        <f>ROUND(I107*H107,2)</f>
        <v>0</v>
      </c>
      <c r="BL107" s="19" t="s">
        <v>1863</v>
      </c>
      <c r="BM107" s="187" t="s">
        <v>342</v>
      </c>
    </row>
    <row r="108" spans="1:65" s="2" customFormat="1" ht="33" customHeight="1">
      <c r="A108" s="37"/>
      <c r="B108" s="38"/>
      <c r="C108" s="176" t="s">
        <v>232</v>
      </c>
      <c r="D108" s="176" t="s">
        <v>163</v>
      </c>
      <c r="E108" s="177" t="s">
        <v>1894</v>
      </c>
      <c r="F108" s="178" t="s">
        <v>1895</v>
      </c>
      <c r="G108" s="179" t="s">
        <v>1090</v>
      </c>
      <c r="H108" s="180">
        <v>1</v>
      </c>
      <c r="I108" s="181"/>
      <c r="J108" s="182">
        <f>ROUND(I108*H108,2)</f>
        <v>0</v>
      </c>
      <c r="K108" s="178" t="s">
        <v>44</v>
      </c>
      <c r="L108" s="42"/>
      <c r="M108" s="183" t="s">
        <v>44</v>
      </c>
      <c r="N108" s="184" t="s">
        <v>53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1863</v>
      </c>
      <c r="AT108" s="187" t="s">
        <v>163</v>
      </c>
      <c r="AU108" s="187" t="s">
        <v>90</v>
      </c>
      <c r="AY108" s="19" t="s">
        <v>160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9" t="s">
        <v>90</v>
      </c>
      <c r="BK108" s="188">
        <f>ROUND(I108*H108,2)</f>
        <v>0</v>
      </c>
      <c r="BL108" s="19" t="s">
        <v>1863</v>
      </c>
      <c r="BM108" s="187" t="s">
        <v>352</v>
      </c>
    </row>
    <row r="109" spans="1:65" s="2" customFormat="1" ht="29.25">
      <c r="A109" s="37"/>
      <c r="B109" s="38"/>
      <c r="C109" s="39"/>
      <c r="D109" s="196" t="s">
        <v>409</v>
      </c>
      <c r="E109" s="39"/>
      <c r="F109" s="237" t="s">
        <v>1896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9" t="s">
        <v>409</v>
      </c>
      <c r="AU109" s="19" t="s">
        <v>90</v>
      </c>
    </row>
    <row r="110" spans="1:65" s="2" customFormat="1" ht="37.9" customHeight="1">
      <c r="A110" s="37"/>
      <c r="B110" s="38"/>
      <c r="C110" s="176" t="s">
        <v>239</v>
      </c>
      <c r="D110" s="176" t="s">
        <v>163</v>
      </c>
      <c r="E110" s="177" t="s">
        <v>1897</v>
      </c>
      <c r="F110" s="178" t="s">
        <v>1898</v>
      </c>
      <c r="G110" s="179" t="s">
        <v>1090</v>
      </c>
      <c r="H110" s="180">
        <v>1</v>
      </c>
      <c r="I110" s="181"/>
      <c r="J110" s="182">
        <f>ROUND(I110*H110,2)</f>
        <v>0</v>
      </c>
      <c r="K110" s="178" t="s">
        <v>44</v>
      </c>
      <c r="L110" s="42"/>
      <c r="M110" s="183" t="s">
        <v>44</v>
      </c>
      <c r="N110" s="184" t="s">
        <v>53</v>
      </c>
      <c r="O110" s="67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1863</v>
      </c>
      <c r="AT110" s="187" t="s">
        <v>163</v>
      </c>
      <c r="AU110" s="187" t="s">
        <v>90</v>
      </c>
      <c r="AY110" s="19" t="s">
        <v>160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9" t="s">
        <v>90</v>
      </c>
      <c r="BK110" s="188">
        <f>ROUND(I110*H110,2)</f>
        <v>0</v>
      </c>
      <c r="BL110" s="19" t="s">
        <v>1863</v>
      </c>
      <c r="BM110" s="187" t="s">
        <v>364</v>
      </c>
    </row>
    <row r="111" spans="1:65" s="2" customFormat="1" ht="29.25">
      <c r="A111" s="37"/>
      <c r="B111" s="38"/>
      <c r="C111" s="39"/>
      <c r="D111" s="196" t="s">
        <v>409</v>
      </c>
      <c r="E111" s="39"/>
      <c r="F111" s="237" t="s">
        <v>1899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9" t="s">
        <v>409</v>
      </c>
      <c r="AU111" s="19" t="s">
        <v>90</v>
      </c>
    </row>
    <row r="112" spans="1:65" s="12" customFormat="1" ht="25.9" customHeight="1">
      <c r="B112" s="160"/>
      <c r="C112" s="161"/>
      <c r="D112" s="162" t="s">
        <v>81</v>
      </c>
      <c r="E112" s="163" t="s">
        <v>1900</v>
      </c>
      <c r="F112" s="163" t="s">
        <v>1901</v>
      </c>
      <c r="G112" s="161"/>
      <c r="H112" s="161"/>
      <c r="I112" s="164"/>
      <c r="J112" s="165">
        <f>BK112</f>
        <v>0</v>
      </c>
      <c r="K112" s="161"/>
      <c r="L112" s="166"/>
      <c r="M112" s="167"/>
      <c r="N112" s="168"/>
      <c r="O112" s="168"/>
      <c r="P112" s="169">
        <f>SUM(P113:P116)</f>
        <v>0</v>
      </c>
      <c r="Q112" s="168"/>
      <c r="R112" s="169">
        <f>SUM(R113:R116)</f>
        <v>0</v>
      </c>
      <c r="S112" s="168"/>
      <c r="T112" s="170">
        <f>SUM(T113:T116)</f>
        <v>0</v>
      </c>
      <c r="AR112" s="171" t="s">
        <v>90</v>
      </c>
      <c r="AT112" s="172" t="s">
        <v>81</v>
      </c>
      <c r="AU112" s="172" t="s">
        <v>82</v>
      </c>
      <c r="AY112" s="171" t="s">
        <v>160</v>
      </c>
      <c r="BK112" s="173">
        <f>SUM(BK113:BK116)</f>
        <v>0</v>
      </c>
    </row>
    <row r="113" spans="1:65" s="2" customFormat="1" ht="49.15" customHeight="1">
      <c r="A113" s="37"/>
      <c r="B113" s="38"/>
      <c r="C113" s="176" t="s">
        <v>245</v>
      </c>
      <c r="D113" s="176" t="s">
        <v>163</v>
      </c>
      <c r="E113" s="177" t="s">
        <v>1902</v>
      </c>
      <c r="F113" s="178" t="s">
        <v>1903</v>
      </c>
      <c r="G113" s="179" t="s">
        <v>1090</v>
      </c>
      <c r="H113" s="180">
        <v>1</v>
      </c>
      <c r="I113" s="181"/>
      <c r="J113" s="182">
        <f>ROUND(I113*H113,2)</f>
        <v>0</v>
      </c>
      <c r="K113" s="178" t="s">
        <v>44</v>
      </c>
      <c r="L113" s="42"/>
      <c r="M113" s="183" t="s">
        <v>44</v>
      </c>
      <c r="N113" s="184" t="s">
        <v>53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1863</v>
      </c>
      <c r="AT113" s="187" t="s">
        <v>163</v>
      </c>
      <c r="AU113" s="187" t="s">
        <v>90</v>
      </c>
      <c r="AY113" s="19" t="s">
        <v>160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9" t="s">
        <v>90</v>
      </c>
      <c r="BK113" s="188">
        <f>ROUND(I113*H113,2)</f>
        <v>0</v>
      </c>
      <c r="BL113" s="19" t="s">
        <v>1863</v>
      </c>
      <c r="BM113" s="187" t="s">
        <v>399</v>
      </c>
    </row>
    <row r="114" spans="1:65" s="2" customFormat="1" ht="19.5">
      <c r="A114" s="37"/>
      <c r="B114" s="38"/>
      <c r="C114" s="39"/>
      <c r="D114" s="196" t="s">
        <v>409</v>
      </c>
      <c r="E114" s="39"/>
      <c r="F114" s="237" t="s">
        <v>1904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9" t="s">
        <v>409</v>
      </c>
      <c r="AU114" s="19" t="s">
        <v>90</v>
      </c>
    </row>
    <row r="115" spans="1:65" s="2" customFormat="1" ht="49.15" customHeight="1">
      <c r="A115" s="37"/>
      <c r="B115" s="38"/>
      <c r="C115" s="176" t="s">
        <v>250</v>
      </c>
      <c r="D115" s="176" t="s">
        <v>163</v>
      </c>
      <c r="E115" s="177" t="s">
        <v>1905</v>
      </c>
      <c r="F115" s="178" t="s">
        <v>1906</v>
      </c>
      <c r="G115" s="179" t="s">
        <v>1090</v>
      </c>
      <c r="H115" s="180">
        <v>1</v>
      </c>
      <c r="I115" s="181"/>
      <c r="J115" s="182">
        <f>ROUND(I115*H115,2)</f>
        <v>0</v>
      </c>
      <c r="K115" s="178" t="s">
        <v>44</v>
      </c>
      <c r="L115" s="42"/>
      <c r="M115" s="183" t="s">
        <v>44</v>
      </c>
      <c r="N115" s="184" t="s">
        <v>53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1863</v>
      </c>
      <c r="AT115" s="187" t="s">
        <v>163</v>
      </c>
      <c r="AU115" s="187" t="s">
        <v>90</v>
      </c>
      <c r="AY115" s="19" t="s">
        <v>160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9" t="s">
        <v>90</v>
      </c>
      <c r="BK115" s="188">
        <f>ROUND(I115*H115,2)</f>
        <v>0</v>
      </c>
      <c r="BL115" s="19" t="s">
        <v>1863</v>
      </c>
      <c r="BM115" s="187" t="s">
        <v>411</v>
      </c>
    </row>
    <row r="116" spans="1:65" s="2" customFormat="1" ht="19.5">
      <c r="A116" s="37"/>
      <c r="B116" s="38"/>
      <c r="C116" s="39"/>
      <c r="D116" s="196" t="s">
        <v>409</v>
      </c>
      <c r="E116" s="39"/>
      <c r="F116" s="237" t="s">
        <v>1907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9" t="s">
        <v>409</v>
      </c>
      <c r="AU116" s="19" t="s">
        <v>90</v>
      </c>
    </row>
    <row r="117" spans="1:65" s="12" customFormat="1" ht="25.9" customHeight="1">
      <c r="B117" s="160"/>
      <c r="C117" s="161"/>
      <c r="D117" s="162" t="s">
        <v>81</v>
      </c>
      <c r="E117" s="163" t="s">
        <v>1908</v>
      </c>
      <c r="F117" s="163" t="s">
        <v>1909</v>
      </c>
      <c r="G117" s="161"/>
      <c r="H117" s="161"/>
      <c r="I117" s="164"/>
      <c r="J117" s="165">
        <f>BK117</f>
        <v>0</v>
      </c>
      <c r="K117" s="161"/>
      <c r="L117" s="166"/>
      <c r="M117" s="167"/>
      <c r="N117" s="168"/>
      <c r="O117" s="168"/>
      <c r="P117" s="169">
        <f>SUM(P118:P129)</f>
        <v>0</v>
      </c>
      <c r="Q117" s="168"/>
      <c r="R117" s="169">
        <f>SUM(R118:R129)</f>
        <v>0</v>
      </c>
      <c r="S117" s="168"/>
      <c r="T117" s="170">
        <f>SUM(T118:T129)</f>
        <v>0</v>
      </c>
      <c r="AR117" s="171" t="s">
        <v>90</v>
      </c>
      <c r="AT117" s="172" t="s">
        <v>81</v>
      </c>
      <c r="AU117" s="172" t="s">
        <v>82</v>
      </c>
      <c r="AY117" s="171" t="s">
        <v>160</v>
      </c>
      <c r="BK117" s="173">
        <f>SUM(BK118:BK129)</f>
        <v>0</v>
      </c>
    </row>
    <row r="118" spans="1:65" s="2" customFormat="1" ht="37.9" customHeight="1">
      <c r="A118" s="37"/>
      <c r="B118" s="38"/>
      <c r="C118" s="176" t="s">
        <v>256</v>
      </c>
      <c r="D118" s="176" t="s">
        <v>163</v>
      </c>
      <c r="E118" s="177" t="s">
        <v>1910</v>
      </c>
      <c r="F118" s="178" t="s">
        <v>1911</v>
      </c>
      <c r="G118" s="179" t="s">
        <v>1090</v>
      </c>
      <c r="H118" s="180">
        <v>1</v>
      </c>
      <c r="I118" s="181"/>
      <c r="J118" s="182">
        <f>ROUND(I118*H118,2)</f>
        <v>0</v>
      </c>
      <c r="K118" s="178" t="s">
        <v>44</v>
      </c>
      <c r="L118" s="42"/>
      <c r="M118" s="183" t="s">
        <v>44</v>
      </c>
      <c r="N118" s="184" t="s">
        <v>53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1863</v>
      </c>
      <c r="AT118" s="187" t="s">
        <v>163</v>
      </c>
      <c r="AU118" s="187" t="s">
        <v>90</v>
      </c>
      <c r="AY118" s="19" t="s">
        <v>160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9" t="s">
        <v>90</v>
      </c>
      <c r="BK118" s="188">
        <f>ROUND(I118*H118,2)</f>
        <v>0</v>
      </c>
      <c r="BL118" s="19" t="s">
        <v>1863</v>
      </c>
      <c r="BM118" s="187" t="s">
        <v>421</v>
      </c>
    </row>
    <row r="119" spans="1:65" s="2" customFormat="1" ht="29.25">
      <c r="A119" s="37"/>
      <c r="B119" s="38"/>
      <c r="C119" s="39"/>
      <c r="D119" s="196" t="s">
        <v>409</v>
      </c>
      <c r="E119" s="39"/>
      <c r="F119" s="237" t="s">
        <v>1912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9" t="s">
        <v>409</v>
      </c>
      <c r="AU119" s="19" t="s">
        <v>90</v>
      </c>
    </row>
    <row r="120" spans="1:65" s="2" customFormat="1" ht="33" customHeight="1">
      <c r="A120" s="37"/>
      <c r="B120" s="38"/>
      <c r="C120" s="176" t="s">
        <v>8</v>
      </c>
      <c r="D120" s="176" t="s">
        <v>163</v>
      </c>
      <c r="E120" s="177" t="s">
        <v>1913</v>
      </c>
      <c r="F120" s="178" t="s">
        <v>1914</v>
      </c>
      <c r="G120" s="179" t="s">
        <v>166</v>
      </c>
      <c r="H120" s="180">
        <v>95</v>
      </c>
      <c r="I120" s="181"/>
      <c r="J120" s="182">
        <f>ROUND(I120*H120,2)</f>
        <v>0</v>
      </c>
      <c r="K120" s="178" t="s">
        <v>44</v>
      </c>
      <c r="L120" s="42"/>
      <c r="M120" s="183" t="s">
        <v>44</v>
      </c>
      <c r="N120" s="184" t="s">
        <v>53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1863</v>
      </c>
      <c r="AT120" s="187" t="s">
        <v>163</v>
      </c>
      <c r="AU120" s="187" t="s">
        <v>90</v>
      </c>
      <c r="AY120" s="19" t="s">
        <v>160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9" t="s">
        <v>90</v>
      </c>
      <c r="BK120" s="188">
        <f>ROUND(I120*H120,2)</f>
        <v>0</v>
      </c>
      <c r="BL120" s="19" t="s">
        <v>1863</v>
      </c>
      <c r="BM120" s="187" t="s">
        <v>456</v>
      </c>
    </row>
    <row r="121" spans="1:65" s="13" customFormat="1" ht="11.25">
      <c r="B121" s="194"/>
      <c r="C121" s="195"/>
      <c r="D121" s="196" t="s">
        <v>172</v>
      </c>
      <c r="E121" s="197" t="s">
        <v>44</v>
      </c>
      <c r="F121" s="198" t="s">
        <v>1915</v>
      </c>
      <c r="G121" s="195"/>
      <c r="H121" s="199">
        <v>30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172</v>
      </c>
      <c r="AU121" s="205" t="s">
        <v>90</v>
      </c>
      <c r="AV121" s="13" t="s">
        <v>92</v>
      </c>
      <c r="AW121" s="13" t="s">
        <v>42</v>
      </c>
      <c r="AX121" s="13" t="s">
        <v>82</v>
      </c>
      <c r="AY121" s="205" t="s">
        <v>160</v>
      </c>
    </row>
    <row r="122" spans="1:65" s="13" customFormat="1" ht="11.25">
      <c r="B122" s="194"/>
      <c r="C122" s="195"/>
      <c r="D122" s="196" t="s">
        <v>172</v>
      </c>
      <c r="E122" s="197" t="s">
        <v>44</v>
      </c>
      <c r="F122" s="198" t="s">
        <v>1916</v>
      </c>
      <c r="G122" s="195"/>
      <c r="H122" s="199">
        <v>15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172</v>
      </c>
      <c r="AU122" s="205" t="s">
        <v>90</v>
      </c>
      <c r="AV122" s="13" t="s">
        <v>92</v>
      </c>
      <c r="AW122" s="13" t="s">
        <v>42</v>
      </c>
      <c r="AX122" s="13" t="s">
        <v>82</v>
      </c>
      <c r="AY122" s="205" t="s">
        <v>160</v>
      </c>
    </row>
    <row r="123" spans="1:65" s="13" customFormat="1" ht="11.25">
      <c r="B123" s="194"/>
      <c r="C123" s="195"/>
      <c r="D123" s="196" t="s">
        <v>172</v>
      </c>
      <c r="E123" s="197" t="s">
        <v>44</v>
      </c>
      <c r="F123" s="198" t="s">
        <v>1917</v>
      </c>
      <c r="G123" s="195"/>
      <c r="H123" s="199">
        <v>50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172</v>
      </c>
      <c r="AU123" s="205" t="s">
        <v>90</v>
      </c>
      <c r="AV123" s="13" t="s">
        <v>92</v>
      </c>
      <c r="AW123" s="13" t="s">
        <v>42</v>
      </c>
      <c r="AX123" s="13" t="s">
        <v>82</v>
      </c>
      <c r="AY123" s="205" t="s">
        <v>160</v>
      </c>
    </row>
    <row r="124" spans="1:65" s="14" customFormat="1" ht="11.25">
      <c r="B124" s="206"/>
      <c r="C124" s="207"/>
      <c r="D124" s="196" t="s">
        <v>172</v>
      </c>
      <c r="E124" s="208" t="s">
        <v>44</v>
      </c>
      <c r="F124" s="209" t="s">
        <v>187</v>
      </c>
      <c r="G124" s="207"/>
      <c r="H124" s="210">
        <v>95</v>
      </c>
      <c r="I124" s="211"/>
      <c r="J124" s="207"/>
      <c r="K124" s="207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172</v>
      </c>
      <c r="AU124" s="216" t="s">
        <v>90</v>
      </c>
      <c r="AV124" s="14" t="s">
        <v>168</v>
      </c>
      <c r="AW124" s="14" t="s">
        <v>42</v>
      </c>
      <c r="AX124" s="14" t="s">
        <v>90</v>
      </c>
      <c r="AY124" s="216" t="s">
        <v>160</v>
      </c>
    </row>
    <row r="125" spans="1:65" s="2" customFormat="1" ht="24.2" customHeight="1">
      <c r="A125" s="37"/>
      <c r="B125" s="38"/>
      <c r="C125" s="176" t="s">
        <v>277</v>
      </c>
      <c r="D125" s="176" t="s">
        <v>163</v>
      </c>
      <c r="E125" s="177" t="s">
        <v>1918</v>
      </c>
      <c r="F125" s="178" t="s">
        <v>1919</v>
      </c>
      <c r="G125" s="179" t="s">
        <v>166</v>
      </c>
      <c r="H125" s="180">
        <v>33</v>
      </c>
      <c r="I125" s="181"/>
      <c r="J125" s="182">
        <f>ROUND(I125*H125,2)</f>
        <v>0</v>
      </c>
      <c r="K125" s="178" t="s">
        <v>44</v>
      </c>
      <c r="L125" s="42"/>
      <c r="M125" s="183" t="s">
        <v>44</v>
      </c>
      <c r="N125" s="184" t="s">
        <v>53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1863</v>
      </c>
      <c r="AT125" s="187" t="s">
        <v>163</v>
      </c>
      <c r="AU125" s="187" t="s">
        <v>90</v>
      </c>
      <c r="AY125" s="19" t="s">
        <v>160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9" t="s">
        <v>90</v>
      </c>
      <c r="BK125" s="188">
        <f>ROUND(I125*H125,2)</f>
        <v>0</v>
      </c>
      <c r="BL125" s="19" t="s">
        <v>1863</v>
      </c>
      <c r="BM125" s="187" t="s">
        <v>1920</v>
      </c>
    </row>
    <row r="126" spans="1:65" s="13" customFormat="1" ht="11.25">
      <c r="B126" s="194"/>
      <c r="C126" s="195"/>
      <c r="D126" s="196" t="s">
        <v>172</v>
      </c>
      <c r="E126" s="197" t="s">
        <v>44</v>
      </c>
      <c r="F126" s="198" t="s">
        <v>1921</v>
      </c>
      <c r="G126" s="195"/>
      <c r="H126" s="199">
        <v>15</v>
      </c>
      <c r="I126" s="200"/>
      <c r="J126" s="195"/>
      <c r="K126" s="195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172</v>
      </c>
      <c r="AU126" s="205" t="s">
        <v>90</v>
      </c>
      <c r="AV126" s="13" t="s">
        <v>92</v>
      </c>
      <c r="AW126" s="13" t="s">
        <v>42</v>
      </c>
      <c r="AX126" s="13" t="s">
        <v>82</v>
      </c>
      <c r="AY126" s="205" t="s">
        <v>160</v>
      </c>
    </row>
    <row r="127" spans="1:65" s="13" customFormat="1" ht="11.25">
      <c r="B127" s="194"/>
      <c r="C127" s="195"/>
      <c r="D127" s="196" t="s">
        <v>172</v>
      </c>
      <c r="E127" s="197" t="s">
        <v>44</v>
      </c>
      <c r="F127" s="198" t="s">
        <v>1922</v>
      </c>
      <c r="G127" s="195"/>
      <c r="H127" s="199">
        <v>8</v>
      </c>
      <c r="I127" s="200"/>
      <c r="J127" s="195"/>
      <c r="K127" s="195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172</v>
      </c>
      <c r="AU127" s="205" t="s">
        <v>90</v>
      </c>
      <c r="AV127" s="13" t="s">
        <v>92</v>
      </c>
      <c r="AW127" s="13" t="s">
        <v>42</v>
      </c>
      <c r="AX127" s="13" t="s">
        <v>82</v>
      </c>
      <c r="AY127" s="205" t="s">
        <v>160</v>
      </c>
    </row>
    <row r="128" spans="1:65" s="13" customFormat="1" ht="11.25">
      <c r="B128" s="194"/>
      <c r="C128" s="195"/>
      <c r="D128" s="196" t="s">
        <v>172</v>
      </c>
      <c r="E128" s="197" t="s">
        <v>44</v>
      </c>
      <c r="F128" s="198" t="s">
        <v>1923</v>
      </c>
      <c r="G128" s="195"/>
      <c r="H128" s="199">
        <v>10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172</v>
      </c>
      <c r="AU128" s="205" t="s">
        <v>90</v>
      </c>
      <c r="AV128" s="13" t="s">
        <v>92</v>
      </c>
      <c r="AW128" s="13" t="s">
        <v>42</v>
      </c>
      <c r="AX128" s="13" t="s">
        <v>82</v>
      </c>
      <c r="AY128" s="205" t="s">
        <v>160</v>
      </c>
    </row>
    <row r="129" spans="1:65" s="14" customFormat="1" ht="11.25">
      <c r="B129" s="206"/>
      <c r="C129" s="207"/>
      <c r="D129" s="196" t="s">
        <v>172</v>
      </c>
      <c r="E129" s="208" t="s">
        <v>44</v>
      </c>
      <c r="F129" s="209" t="s">
        <v>187</v>
      </c>
      <c r="G129" s="207"/>
      <c r="H129" s="210">
        <v>33</v>
      </c>
      <c r="I129" s="211"/>
      <c r="J129" s="207"/>
      <c r="K129" s="207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172</v>
      </c>
      <c r="AU129" s="216" t="s">
        <v>90</v>
      </c>
      <c r="AV129" s="14" t="s">
        <v>168</v>
      </c>
      <c r="AW129" s="14" t="s">
        <v>42</v>
      </c>
      <c r="AX129" s="14" t="s">
        <v>90</v>
      </c>
      <c r="AY129" s="216" t="s">
        <v>160</v>
      </c>
    </row>
    <row r="130" spans="1:65" s="12" customFormat="1" ht="25.9" customHeight="1">
      <c r="B130" s="160"/>
      <c r="C130" s="161"/>
      <c r="D130" s="162" t="s">
        <v>81</v>
      </c>
      <c r="E130" s="163" t="s">
        <v>1924</v>
      </c>
      <c r="F130" s="163" t="s">
        <v>1925</v>
      </c>
      <c r="G130" s="161"/>
      <c r="H130" s="161"/>
      <c r="I130" s="164"/>
      <c r="J130" s="165">
        <f>BK130</f>
        <v>0</v>
      </c>
      <c r="K130" s="161"/>
      <c r="L130" s="166"/>
      <c r="M130" s="167"/>
      <c r="N130" s="168"/>
      <c r="O130" s="168"/>
      <c r="P130" s="169">
        <f>SUM(P131:P139)</f>
        <v>0</v>
      </c>
      <c r="Q130" s="168"/>
      <c r="R130" s="169">
        <f>SUM(R131:R139)</f>
        <v>0</v>
      </c>
      <c r="S130" s="168"/>
      <c r="T130" s="170">
        <f>SUM(T131:T139)</f>
        <v>0</v>
      </c>
      <c r="AR130" s="171" t="s">
        <v>90</v>
      </c>
      <c r="AT130" s="172" t="s">
        <v>81</v>
      </c>
      <c r="AU130" s="172" t="s">
        <v>82</v>
      </c>
      <c r="AY130" s="171" t="s">
        <v>160</v>
      </c>
      <c r="BK130" s="173">
        <f>SUM(BK131:BK139)</f>
        <v>0</v>
      </c>
    </row>
    <row r="131" spans="1:65" s="2" customFormat="1" ht="49.15" customHeight="1">
      <c r="A131" s="37"/>
      <c r="B131" s="38"/>
      <c r="C131" s="176" t="s">
        <v>288</v>
      </c>
      <c r="D131" s="176" t="s">
        <v>163</v>
      </c>
      <c r="E131" s="177" t="s">
        <v>1926</v>
      </c>
      <c r="F131" s="178" t="s">
        <v>1927</v>
      </c>
      <c r="G131" s="179" t="s">
        <v>1090</v>
      </c>
      <c r="H131" s="180">
        <v>1</v>
      </c>
      <c r="I131" s="181"/>
      <c r="J131" s="182">
        <f>ROUND(I131*H131,2)</f>
        <v>0</v>
      </c>
      <c r="K131" s="178" t="s">
        <v>44</v>
      </c>
      <c r="L131" s="42"/>
      <c r="M131" s="183" t="s">
        <v>44</v>
      </c>
      <c r="N131" s="184" t="s">
        <v>53</v>
      </c>
      <c r="O131" s="67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1863</v>
      </c>
      <c r="AT131" s="187" t="s">
        <v>163</v>
      </c>
      <c r="AU131" s="187" t="s">
        <v>90</v>
      </c>
      <c r="AY131" s="19" t="s">
        <v>160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9" t="s">
        <v>90</v>
      </c>
      <c r="BK131" s="188">
        <f>ROUND(I131*H131,2)</f>
        <v>0</v>
      </c>
      <c r="BL131" s="19" t="s">
        <v>1863</v>
      </c>
      <c r="BM131" s="187" t="s">
        <v>482</v>
      </c>
    </row>
    <row r="132" spans="1:65" s="2" customFormat="1" ht="29.25">
      <c r="A132" s="37"/>
      <c r="B132" s="38"/>
      <c r="C132" s="39"/>
      <c r="D132" s="196" t="s">
        <v>409</v>
      </c>
      <c r="E132" s="39"/>
      <c r="F132" s="237" t="s">
        <v>1928</v>
      </c>
      <c r="G132" s="39"/>
      <c r="H132" s="39"/>
      <c r="I132" s="191"/>
      <c r="J132" s="39"/>
      <c r="K132" s="39"/>
      <c r="L132" s="42"/>
      <c r="M132" s="192"/>
      <c r="N132" s="193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9" t="s">
        <v>409</v>
      </c>
      <c r="AU132" s="19" t="s">
        <v>90</v>
      </c>
    </row>
    <row r="133" spans="1:65" s="2" customFormat="1" ht="76.349999999999994" customHeight="1">
      <c r="A133" s="37"/>
      <c r="B133" s="38"/>
      <c r="C133" s="176" t="s">
        <v>296</v>
      </c>
      <c r="D133" s="176" t="s">
        <v>163</v>
      </c>
      <c r="E133" s="177" t="s">
        <v>1929</v>
      </c>
      <c r="F133" s="178" t="s">
        <v>1930</v>
      </c>
      <c r="G133" s="179" t="s">
        <v>1090</v>
      </c>
      <c r="H133" s="180">
        <v>1</v>
      </c>
      <c r="I133" s="181"/>
      <c r="J133" s="182">
        <f>ROUND(I133*H133,2)</f>
        <v>0</v>
      </c>
      <c r="K133" s="178" t="s">
        <v>44</v>
      </c>
      <c r="L133" s="42"/>
      <c r="M133" s="183" t="s">
        <v>44</v>
      </c>
      <c r="N133" s="184" t="s">
        <v>53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1863</v>
      </c>
      <c r="AT133" s="187" t="s">
        <v>163</v>
      </c>
      <c r="AU133" s="187" t="s">
        <v>90</v>
      </c>
      <c r="AY133" s="19" t="s">
        <v>160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9" t="s">
        <v>90</v>
      </c>
      <c r="BK133" s="188">
        <f>ROUND(I133*H133,2)</f>
        <v>0</v>
      </c>
      <c r="BL133" s="19" t="s">
        <v>1863</v>
      </c>
      <c r="BM133" s="187" t="s">
        <v>492</v>
      </c>
    </row>
    <row r="134" spans="1:65" s="2" customFormat="1" ht="78" customHeight="1">
      <c r="A134" s="37"/>
      <c r="B134" s="38"/>
      <c r="C134" s="176" t="s">
        <v>304</v>
      </c>
      <c r="D134" s="176" t="s">
        <v>163</v>
      </c>
      <c r="E134" s="177" t="s">
        <v>1931</v>
      </c>
      <c r="F134" s="178" t="s">
        <v>1932</v>
      </c>
      <c r="G134" s="179" t="s">
        <v>1090</v>
      </c>
      <c r="H134" s="180">
        <v>1</v>
      </c>
      <c r="I134" s="181"/>
      <c r="J134" s="182">
        <f>ROUND(I134*H134,2)</f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1863</v>
      </c>
      <c r="AT134" s="187" t="s">
        <v>163</v>
      </c>
      <c r="AU134" s="187" t="s">
        <v>90</v>
      </c>
      <c r="AY134" s="19" t="s">
        <v>160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19" t="s">
        <v>90</v>
      </c>
      <c r="BK134" s="188">
        <f>ROUND(I134*H134,2)</f>
        <v>0</v>
      </c>
      <c r="BL134" s="19" t="s">
        <v>1863</v>
      </c>
      <c r="BM134" s="187" t="s">
        <v>504</v>
      </c>
    </row>
    <row r="135" spans="1:65" s="2" customFormat="1" ht="29.25">
      <c r="A135" s="37"/>
      <c r="B135" s="38"/>
      <c r="C135" s="39"/>
      <c r="D135" s="196" t="s">
        <v>409</v>
      </c>
      <c r="E135" s="39"/>
      <c r="F135" s="237" t="s">
        <v>1933</v>
      </c>
      <c r="G135" s="39"/>
      <c r="H135" s="39"/>
      <c r="I135" s="191"/>
      <c r="J135" s="39"/>
      <c r="K135" s="39"/>
      <c r="L135" s="42"/>
      <c r="M135" s="192"/>
      <c r="N135" s="193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9" t="s">
        <v>409</v>
      </c>
      <c r="AU135" s="19" t="s">
        <v>90</v>
      </c>
    </row>
    <row r="136" spans="1:65" s="2" customFormat="1" ht="44.25" customHeight="1">
      <c r="A136" s="37"/>
      <c r="B136" s="38"/>
      <c r="C136" s="176" t="s">
        <v>310</v>
      </c>
      <c r="D136" s="176" t="s">
        <v>163</v>
      </c>
      <c r="E136" s="177" t="s">
        <v>1934</v>
      </c>
      <c r="F136" s="178" t="s">
        <v>1935</v>
      </c>
      <c r="G136" s="179" t="s">
        <v>1090</v>
      </c>
      <c r="H136" s="180">
        <v>1</v>
      </c>
      <c r="I136" s="181"/>
      <c r="J136" s="182">
        <f>ROUND(I136*H136,2)</f>
        <v>0</v>
      </c>
      <c r="K136" s="178" t="s">
        <v>44</v>
      </c>
      <c r="L136" s="42"/>
      <c r="M136" s="183" t="s">
        <v>44</v>
      </c>
      <c r="N136" s="184" t="s">
        <v>53</v>
      </c>
      <c r="O136" s="67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1863</v>
      </c>
      <c r="AT136" s="187" t="s">
        <v>163</v>
      </c>
      <c r="AU136" s="187" t="s">
        <v>90</v>
      </c>
      <c r="AY136" s="19" t="s">
        <v>160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9" t="s">
        <v>90</v>
      </c>
      <c r="BK136" s="188">
        <f>ROUND(I136*H136,2)</f>
        <v>0</v>
      </c>
      <c r="BL136" s="19" t="s">
        <v>1863</v>
      </c>
      <c r="BM136" s="187" t="s">
        <v>519</v>
      </c>
    </row>
    <row r="137" spans="1:65" s="2" customFormat="1" ht="24.2" customHeight="1">
      <c r="A137" s="37"/>
      <c r="B137" s="38"/>
      <c r="C137" s="176" t="s">
        <v>7</v>
      </c>
      <c r="D137" s="176" t="s">
        <v>163</v>
      </c>
      <c r="E137" s="177" t="s">
        <v>1936</v>
      </c>
      <c r="F137" s="178" t="s">
        <v>1937</v>
      </c>
      <c r="G137" s="179" t="s">
        <v>1090</v>
      </c>
      <c r="H137" s="180">
        <v>1</v>
      </c>
      <c r="I137" s="181"/>
      <c r="J137" s="182">
        <f>ROUND(I137*H137,2)</f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1863</v>
      </c>
      <c r="AT137" s="187" t="s">
        <v>163</v>
      </c>
      <c r="AU137" s="187" t="s">
        <v>90</v>
      </c>
      <c r="AY137" s="19" t="s">
        <v>160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19" t="s">
        <v>90</v>
      </c>
      <c r="BK137" s="188">
        <f>ROUND(I137*H137,2)</f>
        <v>0</v>
      </c>
      <c r="BL137" s="19" t="s">
        <v>1863</v>
      </c>
      <c r="BM137" s="187" t="s">
        <v>529</v>
      </c>
    </row>
    <row r="138" spans="1:65" s="13" customFormat="1" ht="22.5">
      <c r="B138" s="194"/>
      <c r="C138" s="195"/>
      <c r="D138" s="196" t="s">
        <v>172</v>
      </c>
      <c r="E138" s="197" t="s">
        <v>44</v>
      </c>
      <c r="F138" s="198" t="s">
        <v>1938</v>
      </c>
      <c r="G138" s="195"/>
      <c r="H138" s="199">
        <v>1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172</v>
      </c>
      <c r="AU138" s="205" t="s">
        <v>90</v>
      </c>
      <c r="AV138" s="13" t="s">
        <v>92</v>
      </c>
      <c r="AW138" s="13" t="s">
        <v>42</v>
      </c>
      <c r="AX138" s="13" t="s">
        <v>82</v>
      </c>
      <c r="AY138" s="205" t="s">
        <v>160</v>
      </c>
    </row>
    <row r="139" spans="1:65" s="14" customFormat="1" ht="11.25">
      <c r="B139" s="206"/>
      <c r="C139" s="207"/>
      <c r="D139" s="196" t="s">
        <v>172</v>
      </c>
      <c r="E139" s="208" t="s">
        <v>44</v>
      </c>
      <c r="F139" s="209" t="s">
        <v>187</v>
      </c>
      <c r="G139" s="207"/>
      <c r="H139" s="210">
        <v>1</v>
      </c>
      <c r="I139" s="211"/>
      <c r="J139" s="207"/>
      <c r="K139" s="207"/>
      <c r="L139" s="212"/>
      <c r="M139" s="254"/>
      <c r="N139" s="255"/>
      <c r="O139" s="255"/>
      <c r="P139" s="255"/>
      <c r="Q139" s="255"/>
      <c r="R139" s="255"/>
      <c r="S139" s="255"/>
      <c r="T139" s="256"/>
      <c r="AT139" s="216" t="s">
        <v>172</v>
      </c>
      <c r="AU139" s="216" t="s">
        <v>90</v>
      </c>
      <c r="AV139" s="14" t="s">
        <v>168</v>
      </c>
      <c r="AW139" s="14" t="s">
        <v>42</v>
      </c>
      <c r="AX139" s="14" t="s">
        <v>90</v>
      </c>
      <c r="AY139" s="216" t="s">
        <v>160</v>
      </c>
    </row>
    <row r="140" spans="1:65" s="2" customFormat="1" ht="6.95" customHeight="1">
      <c r="A140" s="37"/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42"/>
      <c r="M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</sheetData>
  <sheetProtection algorithmName="SHA-512" hashValue="vVcHWVfesgYxOItlp3Z/pLL1xK2cAaRr9hioBQTthNCQR6dOMxft3Pd5C6e3nVlwsP0oqqJCfkkR7fSrcBq+1g==" saltValue="KXdF0Zdm2r20vWYFxqhPc38p52r6xir1BPwvqypsgAncz3Vv6Z7HKpiNFUUNQrzVd7VKCr0U5/rO6dfUAwVSmA==" spinCount="100000" sheet="1" objects="1" scenarios="1" formatColumns="0" formatRows="0" autoFilter="0"/>
  <autoFilter ref="C84:K139" xr:uid="{00000000-0009-0000-0000-000008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D1.01.100 - ARS - Archite...</vt:lpstr>
      <vt:lpstr>D1.04.100 - ZTI - Zdravot...</vt:lpstr>
      <vt:lpstr>D1.04.200 - VZT - Vzducho...</vt:lpstr>
      <vt:lpstr>D1.04.300 - VYT - Vytápění</vt:lpstr>
      <vt:lpstr>D1.04.500 - MaR - Měření ...</vt:lpstr>
      <vt:lpstr>D1.04.700 - ESIL - Silnop...</vt:lpstr>
      <vt:lpstr>D1.04.800 - ESLB - Slabop...</vt:lpstr>
      <vt:lpstr>VORN - Vedlejší a ostatní...</vt:lpstr>
      <vt:lpstr>Pokyny pro vyplnění</vt:lpstr>
      <vt:lpstr>'D1.01.100 - ARS - Archite...'!Názvy_tisku</vt:lpstr>
      <vt:lpstr>'D1.04.100 - ZTI - Zdravot...'!Názvy_tisku</vt:lpstr>
      <vt:lpstr>'D1.04.200 - VZT - Vzducho...'!Názvy_tisku</vt:lpstr>
      <vt:lpstr>'D1.04.300 - VYT - Vytápění'!Názvy_tisku</vt:lpstr>
      <vt:lpstr>'D1.04.500 - MaR - Měření ...'!Názvy_tisku</vt:lpstr>
      <vt:lpstr>'D1.04.700 - ESIL - Silnop...'!Názvy_tisku</vt:lpstr>
      <vt:lpstr>'D1.04.800 - ESLB - Slabop...'!Názvy_tisku</vt:lpstr>
      <vt:lpstr>'Rekapitulace stavby'!Názvy_tisku</vt:lpstr>
      <vt:lpstr>'VORN - Vedlejší a ostatní...'!Názvy_tisku</vt:lpstr>
      <vt:lpstr>'D1.01.100 - ARS - Archite...'!Oblast_tisku</vt:lpstr>
      <vt:lpstr>'D1.04.100 - ZTI - Zdravot...'!Oblast_tisku</vt:lpstr>
      <vt:lpstr>'D1.04.200 - VZT - Vzducho...'!Oblast_tisku</vt:lpstr>
      <vt:lpstr>'D1.04.300 - VYT - Vytápění'!Oblast_tisku</vt:lpstr>
      <vt:lpstr>'D1.04.500 - MaR - Měření ...'!Oblast_tisku</vt:lpstr>
      <vt:lpstr>'D1.04.700 - ESIL - Silnop...'!Oblast_tisku</vt:lpstr>
      <vt:lpstr>'D1.04.800 - ESLB - Slabop...'!Oblast_tisku</vt:lpstr>
      <vt:lpstr>'Pokyny pro vyplnění'!Oblast_tisku</vt:lpstr>
      <vt:lpstr>'Rekapitulace stavby'!Oblast_tisku</vt:lpstr>
      <vt:lpstr>'VORN - Vedlejší a ostatní...'!Oblast_tisku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František Příhoda - STORING spol. s r.o.</cp:lastModifiedBy>
  <cp:lastPrinted>2023-06-01T07:36:32Z</cp:lastPrinted>
  <dcterms:created xsi:type="dcterms:W3CDTF">2023-06-01T07:28:40Z</dcterms:created>
  <dcterms:modified xsi:type="dcterms:W3CDTF">2023-06-01T07:36:40Z</dcterms:modified>
</cp:coreProperties>
</file>