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an_22_56_1 - Hodonín, lo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'Kan_22_56_1 - Hodonín, lo...'!$C$88:$K$430</definedName>
    <definedName name="_xlnm.Print_Area" localSheetId="1">'Kan_22_56_1 - Hodonín, lo...'!$C$4:$J$37,'Kan_22_56_1 - Hodonín, lo...'!$C$43:$J$72,'Kan_22_56_1 - Hodonín, lo...'!$C$78:$K$430</definedName>
    <definedName name="_xlnm.Print_Titles" localSheetId="1">'Kan_22_56_1 - Hodonín, lo...'!$88:$88</definedName>
    <definedName name="_xlnm.Print_Area" localSheetId="2">'Seznam figur'!$C$4:$G$186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429"/>
  <c r="BH429"/>
  <c r="BG429"/>
  <c r="BF429"/>
  <c r="T429"/>
  <c r="T428"/>
  <c r="R429"/>
  <c r="R428"/>
  <c r="P429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88"/>
  <c r="BH388"/>
  <c r="BG388"/>
  <c r="BF388"/>
  <c r="T388"/>
  <c r="R388"/>
  <c r="P388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T180"/>
  <c r="R181"/>
  <c r="R180"/>
  <c r="P181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1"/>
  <c r="J50"/>
  <c r="F50"/>
  <c r="F48"/>
  <c r="E46"/>
  <c r="J16"/>
  <c r="E16"/>
  <c r="F86"/>
  <c r="J15"/>
  <c r="J10"/>
  <c r="J83"/>
  <c i="1" r="L50"/>
  <c r="AM50"/>
  <c r="AM49"/>
  <c r="L49"/>
  <c r="AM47"/>
  <c r="L47"/>
  <c r="L45"/>
  <c r="L44"/>
  <c i="2" r="BK352"/>
  <c r="BK279"/>
  <c r="BK202"/>
  <c r="J92"/>
  <c r="J343"/>
  <c r="J287"/>
  <c r="J185"/>
  <c r="J406"/>
  <c r="J320"/>
  <c r="J274"/>
  <c r="BK200"/>
  <c r="J122"/>
  <c r="BK422"/>
  <c r="J340"/>
  <c r="BK219"/>
  <c r="J116"/>
  <c r="J362"/>
  <c r="BK277"/>
  <c r="J213"/>
  <c r="J400"/>
  <c r="J311"/>
  <c r="J252"/>
  <c r="J128"/>
  <c r="BK362"/>
  <c r="BK284"/>
  <c r="J228"/>
  <c r="BK170"/>
  <c r="BK128"/>
  <c r="J425"/>
  <c r="J338"/>
  <c r="BK287"/>
  <c r="J210"/>
  <c r="J155"/>
  <c r="BK357"/>
  <c r="J273"/>
  <c r="BK175"/>
  <c r="J394"/>
  <c r="BK325"/>
  <c r="J263"/>
  <c r="J175"/>
  <c r="BK383"/>
  <c r="BK317"/>
  <c r="J272"/>
  <c r="J219"/>
  <c r="J146"/>
  <c r="BK92"/>
  <c r="BK372"/>
  <c r="J258"/>
  <c r="BK158"/>
  <c r="J383"/>
  <c r="J282"/>
  <c r="J222"/>
  <c r="BK374"/>
  <c r="BK307"/>
  <c r="BK254"/>
  <c r="BK122"/>
  <c r="BK366"/>
  <c r="J325"/>
  <c r="BK276"/>
  <c r="J225"/>
  <c r="BK167"/>
  <c r="J119"/>
  <c r="J376"/>
  <c r="J317"/>
  <c r="J284"/>
  <c r="BK222"/>
  <c r="BK152"/>
  <c r="BK376"/>
  <c r="BK308"/>
  <c r="J254"/>
  <c r="J158"/>
  <c r="BK386"/>
  <c r="BK272"/>
  <c r="J164"/>
  <c r="BK381"/>
  <c r="J305"/>
  <c r="BK267"/>
  <c r="BK231"/>
  <c r="J152"/>
  <c r="BK429"/>
  <c r="BK330"/>
  <c r="J290"/>
  <c r="BK234"/>
  <c r="J149"/>
  <c r="J386"/>
  <c r="J285"/>
  <c r="J200"/>
  <c r="J104"/>
  <c r="J357"/>
  <c r="BK290"/>
  <c r="BK199"/>
  <c r="BK419"/>
  <c r="J323"/>
  <c r="J294"/>
  <c r="J239"/>
  <c r="J192"/>
  <c r="BK141"/>
  <c i="1" r="AS54"/>
  <c i="2" r="J370"/>
  <c r="BK291"/>
  <c r="BK235"/>
  <c r="BK177"/>
  <c r="J107"/>
  <c r="BK320"/>
  <c r="BK246"/>
  <c r="J135"/>
  <c r="BK378"/>
  <c r="BK305"/>
  <c r="BK282"/>
  <c r="BK130"/>
  <c r="BK359"/>
  <c r="J303"/>
  <c r="J246"/>
  <c r="J177"/>
  <c r="BK135"/>
  <c r="BK425"/>
  <c r="J349"/>
  <c r="J202"/>
  <c r="BK110"/>
  <c r="BK300"/>
  <c r="BK258"/>
  <c r="BK149"/>
  <c r="BK412"/>
  <c r="BK293"/>
  <c r="J197"/>
  <c r="BK98"/>
  <c r="BK346"/>
  <c r="J300"/>
  <c r="BK260"/>
  <c r="BK188"/>
  <c r="J138"/>
  <c r="J429"/>
  <c r="BK343"/>
  <c r="J308"/>
  <c r="BK239"/>
  <c r="J170"/>
  <c r="J412"/>
  <c r="J270"/>
  <c r="BK192"/>
  <c r="J409"/>
  <c r="BK327"/>
  <c r="J249"/>
  <c r="J125"/>
  <c r="J368"/>
  <c r="BK288"/>
  <c r="BK216"/>
  <c r="BK132"/>
  <c r="BK403"/>
  <c r="J314"/>
  <c r="J277"/>
  <c r="J172"/>
  <c r="J419"/>
  <c r="J346"/>
  <c r="BK263"/>
  <c r="J167"/>
  <c r="J335"/>
  <c r="BK280"/>
  <c r="J181"/>
  <c r="BK400"/>
  <c r="BK338"/>
  <c r="BK302"/>
  <c r="J264"/>
  <c r="J161"/>
  <c r="J422"/>
  <c r="J327"/>
  <c r="J279"/>
  <c r="J195"/>
  <c r="J388"/>
  <c r="J307"/>
  <c r="J260"/>
  <c r="J199"/>
  <c r="J415"/>
  <c r="BK340"/>
  <c r="J198"/>
  <c r="BK415"/>
  <c r="BK335"/>
  <c r="BK281"/>
  <c r="BK195"/>
  <c r="BK125"/>
  <c r="BK409"/>
  <c r="J302"/>
  <c r="J231"/>
  <c r="BK146"/>
  <c r="J354"/>
  <c r="J276"/>
  <c r="BK203"/>
  <c r="BK107"/>
  <c r="J352"/>
  <c r="J281"/>
  <c r="BK172"/>
  <c r="J403"/>
  <c r="BK314"/>
  <c r="BK270"/>
  <c r="J206"/>
  <c r="J130"/>
  <c r="BK406"/>
  <c r="BK332"/>
  <c r="BK274"/>
  <c r="J188"/>
  <c r="J113"/>
  <c r="J332"/>
  <c r="J288"/>
  <c r="J216"/>
  <c r="BK113"/>
  <c r="BK368"/>
  <c r="J296"/>
  <c r="BK210"/>
  <c r="BK116"/>
  <c r="BK354"/>
  <c r="J297"/>
  <c r="J242"/>
  <c r="BK181"/>
  <c r="J98"/>
  <c r="J374"/>
  <c r="BK297"/>
  <c r="BK249"/>
  <c r="BK197"/>
  <c r="BK104"/>
  <c r="J310"/>
  <c r="BK252"/>
  <c r="J132"/>
  <c r="J381"/>
  <c r="BK303"/>
  <c r="BK242"/>
  <c r="BK161"/>
  <c r="BK370"/>
  <c r="BK310"/>
  <c r="BK273"/>
  <c r="BK213"/>
  <c r="J110"/>
  <c r="J397"/>
  <c r="BK311"/>
  <c r="BK264"/>
  <c r="BK138"/>
  <c r="BK349"/>
  <c r="J280"/>
  <c r="BK206"/>
  <c r="BK95"/>
  <c r="J366"/>
  <c r="BK294"/>
  <c r="BK228"/>
  <c r="BK119"/>
  <c r="J372"/>
  <c r="BK296"/>
  <c r="J234"/>
  <c r="BK164"/>
  <c r="BK101"/>
  <c r="BK394"/>
  <c r="BK285"/>
  <c r="BK185"/>
  <c r="BK397"/>
  <c r="BK323"/>
  <c r="J267"/>
  <c r="BK198"/>
  <c r="BK388"/>
  <c r="J330"/>
  <c r="BK225"/>
  <c r="J141"/>
  <c r="J378"/>
  <c r="J291"/>
  <c r="J235"/>
  <c r="BK155"/>
  <c r="J95"/>
  <c r="J359"/>
  <c r="J293"/>
  <c r="J203"/>
  <c r="J101"/>
  <c l="1" r="BK91"/>
  <c r="J91"/>
  <c r="J57"/>
  <c r="T91"/>
  <c r="P184"/>
  <c r="P191"/>
  <c r="BK209"/>
  <c r="J209"/>
  <c r="J61"/>
  <c r="R209"/>
  <c r="P245"/>
  <c r="BK313"/>
  <c r="J313"/>
  <c r="J63"/>
  <c r="T313"/>
  <c r="R365"/>
  <c r="P380"/>
  <c r="BK393"/>
  <c r="J393"/>
  <c r="J67"/>
  <c r="R393"/>
  <c r="R392"/>
  <c r="P399"/>
  <c r="P398"/>
  <c r="P418"/>
  <c r="R91"/>
  <c r="BK184"/>
  <c r="J184"/>
  <c r="J59"/>
  <c r="R184"/>
  <c r="T184"/>
  <c r="R191"/>
  <c r="P209"/>
  <c r="T209"/>
  <c r="R245"/>
  <c r="R313"/>
  <c r="P365"/>
  <c r="BK380"/>
  <c r="J380"/>
  <c r="J65"/>
  <c r="T380"/>
  <c r="P393"/>
  <c r="P392"/>
  <c r="T393"/>
  <c r="T392"/>
  <c r="T399"/>
  <c r="P91"/>
  <c r="BK191"/>
  <c r="J191"/>
  <c r="J60"/>
  <c r="T191"/>
  <c r="BK245"/>
  <c r="J245"/>
  <c r="J62"/>
  <c r="T245"/>
  <c r="P313"/>
  <c r="BK365"/>
  <c r="J365"/>
  <c r="J64"/>
  <c r="T365"/>
  <c r="R380"/>
  <c r="BK399"/>
  <c r="J399"/>
  <c r="J69"/>
  <c r="R399"/>
  <c r="BK418"/>
  <c r="J418"/>
  <c r="J70"/>
  <c r="R418"/>
  <c r="T418"/>
  <c r="BK180"/>
  <c r="J180"/>
  <c r="J58"/>
  <c r="BK428"/>
  <c r="J428"/>
  <c r="J71"/>
  <c r="J48"/>
  <c r="F51"/>
  <c r="BE122"/>
  <c r="BE130"/>
  <c r="BE164"/>
  <c r="BE167"/>
  <c r="BE188"/>
  <c r="BE198"/>
  <c r="BE199"/>
  <c r="BE203"/>
  <c r="BE210"/>
  <c r="BE213"/>
  <c r="BE225"/>
  <c r="BE242"/>
  <c r="BE254"/>
  <c r="BE260"/>
  <c r="BE272"/>
  <c r="BE277"/>
  <c r="BE279"/>
  <c r="BE280"/>
  <c r="BE281"/>
  <c r="BE294"/>
  <c r="BE296"/>
  <c r="BE300"/>
  <c r="BE302"/>
  <c r="BE317"/>
  <c r="BE323"/>
  <c r="BE332"/>
  <c r="BE346"/>
  <c r="BE354"/>
  <c r="BE362"/>
  <c r="BE376"/>
  <c r="BE383"/>
  <c r="BE400"/>
  <c r="BE412"/>
  <c r="BE415"/>
  <c r="BE419"/>
  <c r="BE422"/>
  <c r="BE425"/>
  <c r="BE429"/>
  <c r="BE146"/>
  <c r="BE158"/>
  <c r="BE172"/>
  <c r="BE181"/>
  <c r="BE192"/>
  <c r="BE197"/>
  <c r="BE202"/>
  <c r="BE206"/>
  <c r="BE234"/>
  <c r="BE249"/>
  <c r="BE252"/>
  <c r="BE287"/>
  <c r="BE291"/>
  <c r="BE305"/>
  <c r="BE307"/>
  <c r="BE327"/>
  <c r="BE349"/>
  <c r="BE357"/>
  <c r="BE374"/>
  <c r="BE386"/>
  <c r="BE388"/>
  <c r="BE397"/>
  <c r="BE92"/>
  <c r="BE101"/>
  <c r="BE107"/>
  <c r="BE110"/>
  <c r="BE113"/>
  <c r="BE149"/>
  <c r="BE152"/>
  <c r="BE155"/>
  <c r="BE175"/>
  <c r="BE195"/>
  <c r="BE200"/>
  <c r="BE216"/>
  <c r="BE219"/>
  <c r="BE222"/>
  <c r="BE239"/>
  <c r="BE246"/>
  <c r="BE258"/>
  <c r="BE263"/>
  <c r="BE264"/>
  <c r="BE267"/>
  <c r="BE273"/>
  <c r="BE274"/>
  <c r="BE276"/>
  <c r="BE308"/>
  <c r="BE311"/>
  <c r="BE320"/>
  <c r="BE330"/>
  <c r="BE352"/>
  <c r="BE359"/>
  <c r="BE370"/>
  <c r="BE381"/>
  <c r="BE394"/>
  <c r="BE403"/>
  <c r="BE95"/>
  <c r="BE98"/>
  <c r="BE104"/>
  <c r="BE116"/>
  <c r="BE119"/>
  <c r="BE125"/>
  <c r="BE128"/>
  <c r="BE132"/>
  <c r="BE135"/>
  <c r="BE138"/>
  <c r="BE141"/>
  <c r="BE161"/>
  <c r="BE170"/>
  <c r="BE177"/>
  <c r="BE185"/>
  <c r="BE228"/>
  <c r="BE231"/>
  <c r="BE235"/>
  <c r="BE270"/>
  <c r="BE282"/>
  <c r="BE284"/>
  <c r="BE285"/>
  <c r="BE288"/>
  <c r="BE290"/>
  <c r="BE293"/>
  <c r="BE297"/>
  <c r="BE303"/>
  <c r="BE310"/>
  <c r="BE314"/>
  <c r="BE325"/>
  <c r="BE335"/>
  <c r="BE338"/>
  <c r="BE340"/>
  <c r="BE343"/>
  <c r="BE366"/>
  <c r="BE368"/>
  <c r="BE372"/>
  <c r="BE378"/>
  <c r="BE406"/>
  <c r="BE409"/>
  <c r="F35"/>
  <c i="1" r="BD55"/>
  <c r="BD54"/>
  <c r="W33"/>
  <c i="2" r="F33"/>
  <c i="1" r="BB55"/>
  <c r="BB54"/>
  <c r="W31"/>
  <c i="2" r="J32"/>
  <c i="1" r="AW55"/>
  <c i="2" r="F34"/>
  <c i="1" r="BC55"/>
  <c r="BC54"/>
  <c r="AY54"/>
  <c i="2" r="F32"/>
  <c i="1" r="BA55"/>
  <c r="BA54"/>
  <c r="AW54"/>
  <c r="AK30"/>
  <c i="2" l="1" r="R398"/>
  <c r="P90"/>
  <c r="P89"/>
  <c i="1" r="AU55"/>
  <c i="2" r="T398"/>
  <c r="T90"/>
  <c r="T89"/>
  <c r="R90"/>
  <c r="R89"/>
  <c r="BK392"/>
  <c r="J392"/>
  <c r="J66"/>
  <c r="BK398"/>
  <c r="J398"/>
  <c r="J68"/>
  <c r="BK90"/>
  <c r="J90"/>
  <c r="J56"/>
  <c i="1" r="W30"/>
  <c i="2" r="F31"/>
  <c i="1" r="AZ55"/>
  <c r="AZ54"/>
  <c r="W29"/>
  <c r="AX54"/>
  <c r="AU54"/>
  <c r="W32"/>
  <c i="2" r="J31"/>
  <c i="1" r="AV55"/>
  <c r="AT55"/>
  <c i="2" l="1" r="BK89"/>
  <c r="J89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<sst xmlns="http://schemas.openxmlformats.org/spreadsheetml/2006/main">
  <si>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</si>
  <si>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</si>
  <si>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</si>
  <si>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</si>
  <si>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</si>
  <si>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{97d5a6d8-3d71-4fa2-aed6-521c20ad0b4b}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</si>
  <si>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</si>
  <si>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</si>
  <si>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</si>
  <si>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</si>
  <si>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</si>
  <si>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</si>
  <si>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</si>
  <si>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</si>
  <si>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Kan_22_56_1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</si>
  <si>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</si>
  <si>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</si>
  <si>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Hodonín, lokalita Mrkotálky - rekonstrukce kanalizace, 1. etapa</t>
  </si>
  <si>
    <t>KSO:</t>
  </si>
  <si>
    <t/>
  </si>
  <si>
    <t>CC-CZ:</t>
  </si>
  <si>
    <t>Místo:</t>
  </si>
  <si>
    <t>Hodonín</t>
  </si>
  <si>
    <t>Datum:</t>
  </si>
  <si>
    <t>15. 12. 2022</t>
  </si>
  <si>
    <t>Zadavatel:</t>
  </si>
  <si>
    <t>IČ:</t>
  </si>
  <si>
    <t>00284891</t>
  </si>
  <si>
    <t>Město Hodonín</t>
  </si>
  <si>
    <t>DIČ:</t>
  </si>
  <si>
    <t>Uchazeč:</t>
  </si>
  <si>
    <t>Vyplň údaj</t>
  </si>
  <si>
    <t>Projektant:</t>
  </si>
  <si>
    <t>18177018</t>
  </si>
  <si>
    <t>Ing. Karel Vaštík</t>
  </si>
  <si>
    <t>CZ6110220842</t>
  </si>
  <si>
    <t>True</t>
  </si>
  <si>
    <t>Zpracovatel:</t>
  </si>
  <si>
    <t>Ing. Karel Vaštík, Lideřovská 14, 696 61 Vnorovy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</si>
  <si>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</si>
  <si>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</si>
  <si>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</si>
  <si>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</si>
  <si>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</si>
  <si>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</si>
  <si>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</si>
  <si>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</si>
  <si>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</si>
  <si>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</si>
  <si>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</si>
  <si>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</si>
  <si>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</si>
  <si>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</si>
  <si>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</si>
  <si>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</si>
  <si>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</si>
  <si>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</si>
  <si>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</si>
  <si>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</si>
  <si>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</si>
  <si>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</si>
  <si>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</si>
  <si>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</si>
  <si>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</si>
  <si>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</si>
  <si>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</si>
  <si>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</si>
  <si>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</si>
  <si>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</si>
  <si>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</si>
  <si>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</si>
  <si>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</si>
  <si>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</si>
  <si>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</si>
  <si>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</si>
  <si>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</si>
  <si>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</si>
  <si>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</si>
  <si>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</si>
  <si>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</si>
  <si>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</si>
  <si>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</si>
  <si>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Dlaž_30_30</t>
  </si>
  <si>
    <t>Betonová dlažba 30/30</t>
  </si>
  <si>
    <t>m2</t>
  </si>
  <si>
    <t>19</t>
  </si>
  <si>
    <t>3</t>
  </si>
  <si>
    <t>2</t>
  </si>
  <si>
    <t>Panely</t>
  </si>
  <si>
    <t>Panelová komunikace</t>
  </si>
  <si>
    <t>640</t>
  </si>
  <si>
    <t>KRYCÍ LIST SOUPISU PRACÍ</t>
  </si>
  <si>
    <t>Dlaž_zám</t>
  </si>
  <si>
    <t>Zámková dlažba</t>
  </si>
  <si>
    <t>18</t>
  </si>
  <si>
    <t>Beton</t>
  </si>
  <si>
    <t>Dobetonování panelové komunikace</t>
  </si>
  <si>
    <t>51</t>
  </si>
  <si>
    <t>Asfalt</t>
  </si>
  <si>
    <t>Zapravená komuniikace živičným povrchem</t>
  </si>
  <si>
    <t>53</t>
  </si>
  <si>
    <t>Obr_lež</t>
  </si>
  <si>
    <t>Obrubník ležatý</t>
  </si>
  <si>
    <t>m</t>
  </si>
  <si>
    <t>52</t>
  </si>
  <si>
    <t>Obr_chod</t>
  </si>
  <si>
    <t>Obrubník chodníkový</t>
  </si>
  <si>
    <t>12</t>
  </si>
  <si>
    <t>Obr_stoj</t>
  </si>
  <si>
    <t>Stojatý obrubník silniční</t>
  </si>
  <si>
    <t>91</t>
  </si>
  <si>
    <t>Křiž_potr</t>
  </si>
  <si>
    <t>Křižující potrubí</t>
  </si>
  <si>
    <t>11,7</t>
  </si>
  <si>
    <t>Křiž_kabely</t>
  </si>
  <si>
    <t>Křižující kabely</t>
  </si>
  <si>
    <t>30</t>
  </si>
  <si>
    <t>Odkop</t>
  </si>
  <si>
    <t>Odkopávka pro opravu komunikace</t>
  </si>
  <si>
    <t>m3</t>
  </si>
  <si>
    <t>170,166</t>
  </si>
  <si>
    <t>Rýha_př</t>
  </si>
  <si>
    <t>Hloubení rýhy pro přípijky</t>
  </si>
  <si>
    <t>82,012</t>
  </si>
  <si>
    <t>Rýha</t>
  </si>
  <si>
    <t>Hloubení rýhy</t>
  </si>
  <si>
    <t>373,961</t>
  </si>
  <si>
    <t>Pažení_12m</t>
  </si>
  <si>
    <t>Pažení šířky do 1,2 m</t>
  </si>
  <si>
    <t>182,249</t>
  </si>
  <si>
    <t>Pažení_25m</t>
  </si>
  <si>
    <t>Pažení do šířky 2,5 m</t>
  </si>
  <si>
    <t>575,325</t>
  </si>
  <si>
    <t>Zásyp</t>
  </si>
  <si>
    <t>Zásyp potrubí</t>
  </si>
  <si>
    <t>148,491</t>
  </si>
  <si>
    <t>Obsyp</t>
  </si>
  <si>
    <t>Obsyp potrubí</t>
  </si>
  <si>
    <t>143,359</t>
  </si>
  <si>
    <t>Povrch_opr</t>
  </si>
  <si>
    <t>Oprava živičného povrchu komunikace</t>
  </si>
  <si>
    <t>738</t>
  </si>
  <si>
    <t>Potr_600</t>
  </si>
  <si>
    <t>Potrubí stoky DN600</t>
  </si>
  <si>
    <t>138,7</t>
  </si>
  <si>
    <t>Bour_potr</t>
  </si>
  <si>
    <t>Bourání potrubí</t>
  </si>
  <si>
    <t>56,161</t>
  </si>
  <si>
    <t>Lože</t>
  </si>
  <si>
    <t>Lože pod potrubí</t>
  </si>
  <si>
    <t>47,495</t>
  </si>
  <si>
    <t>Potr_150</t>
  </si>
  <si>
    <t>Potrubí přípojek DN150</t>
  </si>
  <si>
    <t>46,9</t>
  </si>
  <si>
    <t>Odbočky</t>
  </si>
  <si>
    <t>Počet odboček pro přípojky</t>
  </si>
  <si>
    <t>kus</t>
  </si>
  <si>
    <t>8</t>
  </si>
  <si>
    <t>Bou_šach_bet</t>
  </si>
  <si>
    <t>Bourání konstrukcí šachet z prostého betonu - obestavěný prostor dna</t>
  </si>
  <si>
    <t>7,809</t>
  </si>
  <si>
    <t>Výš_šach</t>
  </si>
  <si>
    <t>Úhrnná výška šachet</t>
  </si>
  <si>
    <t>9,36</t>
  </si>
  <si>
    <t>Počet_šach</t>
  </si>
  <si>
    <t>Počet šachet</t>
  </si>
  <si>
    <t>4</t>
  </si>
  <si>
    <t>Žlab</t>
  </si>
  <si>
    <t>Odvodňovací žlab</t>
  </si>
  <si>
    <t>107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</si>
  <si>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</si>
  <si>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</si>
  <si>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</si>
  <si>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</si>
  <si>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</si>
  <si>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</si>
  <si>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</si>
  <si>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</si>
  <si>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</si>
  <si>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</si>
  <si>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</si>
  <si>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</si>
  <si>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</si>
  <si>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</si>
  <si>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</si>
  <si>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</si>
  <si>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</si>
  <si>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</si>
  <si>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</si>
  <si>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</si>
  <si>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</si>
  <si>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</si>
  <si>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</si>
  <si>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</si>
  <si>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</si>
  <si>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</si>
  <si>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</si>
  <si>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</si>
  <si>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</si>
  <si>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</si>
  <si>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</si>
  <si>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</si>
  <si>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</si>
  <si>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</si>
  <si>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</si>
  <si>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</si>
  <si>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</si>
  <si>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</si>
  <si>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</si>
  <si>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</si>
  <si>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CS ÚRS 2023 01</t>
  </si>
  <si>
    <t>565548817</t>
  </si>
  <si>
    <t>Online PSC</t>
  </si>
  <si>
    <t>https://podminky.urs.cz/item/CS_URS_2023_01/111211101</t>
  </si>
  <si>
    <t>VV</t>
  </si>
  <si>
    <t>9,1*1,5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</si>
  <si>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</si>
  <si>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</si>
  <si>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-264979404</t>
  </si>
  <si>
    <t>https://podminky.urs.cz/item/CS_URS_2023_01/113106121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</si>
  <si>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</si>
  <si>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</si>
  <si>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-2022794673</t>
  </si>
  <si>
    <t>https://podminky.urs.cz/item/CS_URS_2023_01/113106123</t>
  </si>
  <si>
    <t>113106240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</si>
  <si>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vyplněnými kamenivem</t>
  </si>
  <si>
    <t>-1477942936</t>
  </si>
  <si>
    <t>https://podminky.urs.cz/item/CS_URS_2023_01/113106240</t>
  </si>
  <si>
    <t>5</t>
  </si>
  <si>
    <t>113107337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</si>
  <si>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</si>
  <si>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>584077906</t>
  </si>
  <si>
    <t>https://podminky.urs.cz/item/CS_URS_2023_01/113107337</t>
  </si>
  <si>
    <t>6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</si>
  <si>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</si>
  <si>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</si>
  <si>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-1171920677</t>
  </si>
  <si>
    <t>https://podminky.urs.cz/item/CS_URS_2023_01/113107343</t>
  </si>
  <si>
    <t>7</t>
  </si>
  <si>
    <t>113201112</t>
  </si>
  <si>
    <t>Vytrhání obrub s vybouráním lože, s přemístěním hmot na skládku na vzdálenost do 3 m nebo s naložením na dopravní prostředek silničních ležatých</t>
  </si>
  <si>
    <t>-1129114050</t>
  </si>
  <si>
    <t>https://podminky.urs.cz/item/CS_URS_2023_01/113201112</t>
  </si>
  <si>
    <t>113202111</t>
  </si>
  <si>
    <t>Vytrhání obrub s vybouráním lože, s přemístěním hmot na skládku na vzdálenost do 3 m nebo s naložením na dopravní prostředek z krajníků nebo obrubníků stojatých</t>
  </si>
  <si>
    <t>-1808510254</t>
  </si>
  <si>
    <t>https://podminky.urs.cz/item/CS_URS_2023_01/113202111</t>
  </si>
  <si>
    <t>Obr_chod+Obr_stoj</t>
  </si>
  <si>
    <t>9</t>
  </si>
  <si>
    <t>115001101</t>
  </si>
  <si>
    <t>Převedení vody potrubím průměru DN do 100</t>
  </si>
  <si>
    <t>1223175906</t>
  </si>
  <si>
    <t>https://podminky.urs.cz/item/CS_URS_2023_01/115001101</t>
  </si>
  <si>
    <t>P</t>
  </si>
  <si>
    <t>Poznámka k položce:_x000d_
převedení čerpané vody do toku</t>
  </si>
  <si>
    <t>10</t>
  </si>
  <si>
    <t>115101201</t>
  </si>
  <si>
    <t>Čerpání vody na dopravní výšku do 10 m s uvažovaným průměrným přítokem do 500 l/min</t>
  </si>
  <si>
    <t>hod</t>
  </si>
  <si>
    <t>-1480013941</t>
  </si>
  <si>
    <t>https://podminky.urs.cz/item/CS_URS_2023_01/115101201</t>
  </si>
  <si>
    <t>20*8</t>
  </si>
  <si>
    <t>11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</si>
  <si>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</si>
  <si>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</si>
  <si>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-1604424332</t>
  </si>
  <si>
    <t>https://podminky.urs.cz/item/CS_URS_2023_01/119001405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</si>
  <si>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</si>
  <si>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</si>
  <si>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1805181048</t>
  </si>
  <si>
    <t>https://podminky.urs.cz/item/CS_URS_2023_01/119001421</t>
  </si>
  <si>
    <t>13</t>
  </si>
  <si>
    <t>119003211</t>
  </si>
  <si>
    <t>Pomocné konstrukce při zabezpečení výkopu svislé ocelové mobilní oplocení, výšky do 1,5 m panely s reflexními signalizačními pruhy zřízení</t>
  </si>
  <si>
    <t>-953366824</t>
  </si>
  <si>
    <t>https://podminky.urs.cz/item/CS_URS_2023_01/119003211</t>
  </si>
  <si>
    <t>14</t>
  </si>
  <si>
    <t>119003212</t>
  </si>
  <si>
    <t>Pomocné konstrukce při zabezpečení výkopu svislé ocelové mobilní oplocení, výšky do 1,5 m panely s reflexními signalizačními pruhy odstranění</t>
  </si>
  <si>
    <t>1379939701</t>
  </si>
  <si>
    <t>https://podminky.urs.cz/item/CS_URS_2023_01/119003212</t>
  </si>
  <si>
    <t>122452204</t>
  </si>
  <si>
    <t>Odkopávky a prokopávky nezapažené pro silnice a dálnice strojně v hornině třídy těžitelnosti II přes 100 do 500 m3</t>
  </si>
  <si>
    <t>1272400629</t>
  </si>
  <si>
    <t>https://podminky.urs.cz/item/CS_URS_2023_01/122452204</t>
  </si>
  <si>
    <t>16</t>
  </si>
  <si>
    <t>132251251</t>
  </si>
  <si>
    <t>Hloubení nezapažených rýh šířky přes 800 do 2 000 mm strojně s urovnáním dna do předepsaného profilu a spádu v hornině třídy těžitelnosti I skupiny 3 do 20 m3</t>
  </si>
  <si>
    <t>1965839736</t>
  </si>
  <si>
    <t>https://podminky.urs.cz/item/CS_URS_2023_01/132251251</t>
  </si>
  <si>
    <t>17</t>
  </si>
  <si>
    <t>132251253</t>
  </si>
  <si>
    <t>Hloubení nezapažených rýh šířky přes 800 do 2 000 mm strojně s urovnáním dna do předepsaného profilu a spádu v hornině třídy těžitelnosti I skupiny 3 přes 50 do 100 m3</t>
  </si>
  <si>
    <t>-1977342850</t>
  </si>
  <si>
    <t>https://podminky.urs.cz/item/CS_URS_2023_01/132251253</t>
  </si>
  <si>
    <t>139001101</t>
  </si>
  <si>
    <t>Příplatek k cenám hloubených vykopávek za ztížení vykopávky v blízkosti podzemního vedení nebo výbušnin pro jakoukoliv třídu horniny</t>
  </si>
  <si>
    <t>-879889177</t>
  </si>
  <si>
    <t>https://podminky.urs.cz/item/CS_URS_2023_01/139001101</t>
  </si>
  <si>
    <t>Křiž_kabely*1,5*1,0</t>
  </si>
  <si>
    <t>Křiž_potr*1,6*1,1</t>
  </si>
  <si>
    <t>Součet</t>
  </si>
  <si>
    <t>151811131</t>
  </si>
  <si>
    <t>Zřízení pažicích boxů pro pažení a rozepření stěn rýh podzemního vedení hloubka výkopu do 4 m, šířka do 1,2 m</t>
  </si>
  <si>
    <t>95942056</t>
  </si>
  <si>
    <t>https://podminky.urs.cz/item/CS_URS_2023_01/151811131</t>
  </si>
  <si>
    <t>20</t>
  </si>
  <si>
    <t>151811132</t>
  </si>
  <si>
    <t>Zřízení pažicích boxů pro pažení a rozepření stěn rýh podzemního vedení hloubka výkopu do 4 m, šířka přes 1,2 do 2,5 m</t>
  </si>
  <si>
    <t>-827056863</t>
  </si>
  <si>
    <t>https://podminky.urs.cz/item/CS_URS_2023_01/151811132</t>
  </si>
  <si>
    <t>151811231</t>
  </si>
  <si>
    <t>Odstranění pažicích boxů pro pažení a rozepření stěn rýh podzemního vedení hloubka výkopu do 4 m, šířka do 1,2 m</t>
  </si>
  <si>
    <t>-1500177874</t>
  </si>
  <si>
    <t>https://podminky.urs.cz/item/CS_URS_2023_01/151811231</t>
  </si>
  <si>
    <t>22</t>
  </si>
  <si>
    <t>151811232</t>
  </si>
  <si>
    <t>Odstranění pažicích boxů pro pažení a rozepření stěn rýh podzemního vedení hloubka výkopu do 4 m, šířka přes 1,2 do 2,5 m</t>
  </si>
  <si>
    <t>-597448483</t>
  </si>
  <si>
    <t>https://podminky.urs.cz/item/CS_URS_2023_01/151811232</t>
  </si>
  <si>
    <t>23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</si>
  <si>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</si>
  <si>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</si>
  <si>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1684421727</t>
  </si>
  <si>
    <t>https://podminky.urs.cz/item/CS_URS_2023_01/162451106</t>
  </si>
  <si>
    <t>Rýha+Rýha_př</t>
  </si>
  <si>
    <t>24</t>
  </si>
  <si>
    <t>171201231</t>
  </si>
  <si>
    <t>Poplatek za uložení stavebního odpadu na recyklační skládce (skládkovné) zeminy a kamení zatříděného do Katalogu odpadů pod kódem 17 05 04</t>
  </si>
  <si>
    <t>t</t>
  </si>
  <si>
    <t>1171987170</t>
  </si>
  <si>
    <t>https://podminky.urs.cz/item/CS_URS_2023_01/171201231</t>
  </si>
  <si>
    <t>(Rýha+Rýha_př)*1,8</t>
  </si>
  <si>
    <t>25</t>
  </si>
  <si>
    <t>171251201</t>
  </si>
  <si>
    <t>Uložení sypaniny na skládky nebo meziskládky bez hutnění s upravením uložené sypaniny do předepsaného tvaru</t>
  </si>
  <si>
    <t>-269410286</t>
  </si>
  <si>
    <t>https://podminky.urs.cz/item/CS_URS_2023_01/171251201</t>
  </si>
  <si>
    <t>26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</si>
  <si>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</si>
  <si>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</si>
  <si>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-226477802</t>
  </si>
  <si>
    <t>https://podminky.urs.cz/item/CS_URS_2023_01/174152101</t>
  </si>
  <si>
    <t>27</t>
  </si>
  <si>
    <t>M</t>
  </si>
  <si>
    <t>58981122</t>
  </si>
  <si>
    <t>recyklát betonový frakce 0/32</t>
  </si>
  <si>
    <t>-1215689125</t>
  </si>
  <si>
    <t>(Zásyp-(4*1,3*1,2+4,7*1,3*1,28))*1,67*1,2*1,05</t>
  </si>
  <si>
    <t>28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</si>
  <si>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</si>
  <si>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</si>
  <si>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-1709465677</t>
  </si>
  <si>
    <t>https://podminky.urs.cz/item/CS_URS_2023_01/175151101</t>
  </si>
  <si>
    <t>29</t>
  </si>
  <si>
    <t>58331200</t>
  </si>
  <si>
    <t>štěrkopísek netříděný</t>
  </si>
  <si>
    <t>1551040562</t>
  </si>
  <si>
    <t>Obsyp*1,67*1,2*1,05</t>
  </si>
  <si>
    <t>181152302</t>
  </si>
  <si>
    <t>Úprava pláně na stavbách silnic a dálnic strojně v zářezech mimo skalních se zhutněním</t>
  </si>
  <si>
    <t>1040635868</t>
  </si>
  <si>
    <t>https://podminky.urs.cz/item/CS_URS_2023_01/181152302</t>
  </si>
  <si>
    <t>Zakládání</t>
  </si>
  <si>
    <t>31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</si>
  <si>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</si>
  <si>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</si>
  <si>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-1569978594</t>
  </si>
  <si>
    <t>https://podminky.urs.cz/item/CS_URS_2023_01/212752101</t>
  </si>
  <si>
    <t>Svislé a kompletní konstrukce</t>
  </si>
  <si>
    <t>32</t>
  </si>
  <si>
    <t>358315114</t>
  </si>
  <si>
    <t>Bourání stoky kompletní nebo vybourání otvorů průřezové plochy do 4 m2 ve stokách ze zdiva z prostého betonu</t>
  </si>
  <si>
    <t>-2031690311</t>
  </si>
  <si>
    <t>https://podminky.urs.cz/item/CS_URS_2023_01/358315114</t>
  </si>
  <si>
    <t>33</t>
  </si>
  <si>
    <t>359901211</t>
  </si>
  <si>
    <t>Monitoring stok (kamerový systém) jakékoli výšky nová kanalizace</t>
  </si>
  <si>
    <t>-494757933</t>
  </si>
  <si>
    <t>https://podminky.urs.cz/item/CS_URS_2023_01/359901211</t>
  </si>
  <si>
    <t>Vodorovné konstrukce</t>
  </si>
  <si>
    <t>34</t>
  </si>
  <si>
    <t>451573111</t>
  </si>
  <si>
    <t>Lože pod potrubí, stoky a drobné objekty v otevřeném výkopu z písku a štěrkopísku do 63 mm</t>
  </si>
  <si>
    <t>1070440168</t>
  </si>
  <si>
    <t>https://podminky.urs.cz/item/CS_URS_2023_01/451573111</t>
  </si>
  <si>
    <t>35</t>
  </si>
  <si>
    <t>452112112</t>
  </si>
  <si>
    <t>Osazení betonových dílců prstenců nebo rámů pod poklopy a mříže, výšky do 100 mm</t>
  </si>
  <si>
    <t>1322350005</t>
  </si>
  <si>
    <t>https://podminky.urs.cz/item/CS_URS_2023_01/452112112</t>
  </si>
  <si>
    <t>36</t>
  </si>
  <si>
    <t>59224011</t>
  </si>
  <si>
    <t>prstenec šachtový vyrovnávací betonový 625x100x60mm</t>
  </si>
  <si>
    <t>1550755445</t>
  </si>
  <si>
    <t>37</t>
  </si>
  <si>
    <t>59224012</t>
  </si>
  <si>
    <t>prstenec šachtový vyrovnávací betonový 625x100x80mm</t>
  </si>
  <si>
    <t>1077254184</t>
  </si>
  <si>
    <t>38</t>
  </si>
  <si>
    <t>59224013</t>
  </si>
  <si>
    <t>prstenec šachtový vyrovnávací betonový 625x100x100mm</t>
  </si>
  <si>
    <t>-1553681891</t>
  </si>
  <si>
    <t>39</t>
  </si>
  <si>
    <t>452112122</t>
  </si>
  <si>
    <t>Osazení betonových dílců prstenců nebo rámů pod poklopy a mříže, výšky přes 100 do 200 mm</t>
  </si>
  <si>
    <t>2073611243</t>
  </si>
  <si>
    <t>https://podminky.urs.cz/item/CS_URS_2023_01/452112122</t>
  </si>
  <si>
    <t>40</t>
  </si>
  <si>
    <t>59224014</t>
  </si>
  <si>
    <t>prstenec šachtový vyrovnávací betonový 625x100x120mm</t>
  </si>
  <si>
    <t>1040271510</t>
  </si>
  <si>
    <t>41</t>
  </si>
  <si>
    <t>452311141</t>
  </si>
  <si>
    <t>Podkladní a zajišťovací konstrukce z betonu prostého v otevřeném výkopu bez zvýšených nároků na prostředí desky pod potrubí, stoky a drobné objekty z betonu tř. C 16/20</t>
  </si>
  <si>
    <t>2036404423</t>
  </si>
  <si>
    <t>https://podminky.urs.cz/item/CS_URS_2023_01/452311141</t>
  </si>
  <si>
    <t>4*1,5*1,5*0,1</t>
  </si>
  <si>
    <t>42</t>
  </si>
  <si>
    <t>452351101</t>
  </si>
  <si>
    <t>Bednění podkladních a zajišťovacích konstrukcí v otevřeném výkopu desek nebo sedlových loží pod potrubí, stoky a drobné objekty</t>
  </si>
  <si>
    <t>1559381090</t>
  </si>
  <si>
    <t>https://podminky.urs.cz/item/CS_URS_2023_01/452351101</t>
  </si>
  <si>
    <t>4*1,50*0,1*4</t>
  </si>
  <si>
    <t>Komunikace pozemní</t>
  </si>
  <si>
    <t>43</t>
  </si>
  <si>
    <t>564261011</t>
  </si>
  <si>
    <t>Podklad nebo podsyp ze štěrkopísku ŠP s rozprostřením, vlhčením a zhutněním plochy jednotlivě do 100 m2, po zhutnění tl. 200 mm</t>
  </si>
  <si>
    <t>975536387</t>
  </si>
  <si>
    <t>https://podminky.urs.cz/item/CS_URS_2023_01/564261011</t>
  </si>
  <si>
    <t>44</t>
  </si>
  <si>
    <t>564861111</t>
  </si>
  <si>
    <t>Podklad ze štěrkodrti ŠD s rozprostřením a zhutněním plochy přes 100 m2, po zhutnění tl. 200 mm</t>
  </si>
  <si>
    <t>152809462</t>
  </si>
  <si>
    <t>https://podminky.urs.cz/item/CS_URS_2023_01/564861111</t>
  </si>
  <si>
    <t>45</t>
  </si>
  <si>
    <t>565175121</t>
  </si>
  <si>
    <t>Asfaltový beton vrstva podkladní ACP 16 (obalované kamenivo střednězrnné - OKS) s rozprostřením a zhutněním v pruhu šířky přes 3 m, po zhutnění tl. 100 mm</t>
  </si>
  <si>
    <t>1243853363</t>
  </si>
  <si>
    <t>https://podminky.urs.cz/item/CS_URS_2023_01/565175121</t>
  </si>
  <si>
    <t>46</t>
  </si>
  <si>
    <t>566901133</t>
  </si>
  <si>
    <t>Vyspravení podkladu po překopech inženýrských sítí plochy do 15 m2 s rozprostřením a zhutněním štěrkodrtí tl. 200 mm</t>
  </si>
  <si>
    <t>-1013305642</t>
  </si>
  <si>
    <t>https://podminky.urs.cz/item/CS_URS_2023_01/566901133</t>
  </si>
  <si>
    <t>7*1,3</t>
  </si>
  <si>
    <t>47</t>
  </si>
  <si>
    <t>573111112</t>
  </si>
  <si>
    <t>Postřik infiltrační PI z asfaltu silničního s posypem kamenivem, v množství 1,00 kg/m2</t>
  </si>
  <si>
    <t>432571805</t>
  </si>
  <si>
    <t>https://podminky.urs.cz/item/CS_URS_2023_01/573111112</t>
  </si>
  <si>
    <t>48</t>
  </si>
  <si>
    <t>573211109</t>
  </si>
  <si>
    <t>Postřik spojovací PS bez posypu kamenivem z asfaltu silničního, v množství 0,50 kg/m2</t>
  </si>
  <si>
    <t>5557685</t>
  </si>
  <si>
    <t>https://podminky.urs.cz/item/CS_URS_2023_01/573211109</t>
  </si>
  <si>
    <t>49</t>
  </si>
  <si>
    <t>577144121</t>
  </si>
  <si>
    <t>Asfaltový beton vrstva obrusná ACO 11 (ABS) s rozprostřením a se zhutněním z nemodifikovaného asfaltu v pruhu šířky přes 3 m tř. I, po zhutnění tl. 50 mm</t>
  </si>
  <si>
    <t>292021523</t>
  </si>
  <si>
    <t>https://podminky.urs.cz/item/CS_URS_2023_01/577144121</t>
  </si>
  <si>
    <t>50</t>
  </si>
  <si>
    <t>584121108</t>
  </si>
  <si>
    <t>Osazení silničních dílců ze železového betonu s podkladem z kameniva těženého do tl. 40 mm jakéhokoliv druhu a velikosti, na plochu jednotlivě do 15 m2</t>
  </si>
  <si>
    <t>-717743104</t>
  </si>
  <si>
    <t>https://podminky.urs.cz/item/CS_URS_2023_01/584121108</t>
  </si>
  <si>
    <t>Poznámka k položce:_x000d_
sjezd na polní cestu</t>
  </si>
  <si>
    <t>59381007</t>
  </si>
  <si>
    <t>panel silniční 3,00x2,00x0,18m</t>
  </si>
  <si>
    <t>1862929915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</si>
  <si>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</si>
  <si>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</si>
  <si>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-630435523</t>
  </si>
  <si>
    <t>https://podminky.urs.cz/item/CS_URS_2023_01/596211110</t>
  </si>
  <si>
    <t>Poznámka k položce:_x000d_
bude použita rozebraná dlažba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</si>
  <si>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</si>
  <si>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</si>
  <si>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-687023937</t>
  </si>
  <si>
    <t>https://podminky.urs.cz/item/CS_URS_2023_01/596811120</t>
  </si>
  <si>
    <t>Dlaž_30_30*1,33</t>
  </si>
  <si>
    <t>54</t>
  </si>
  <si>
    <t>59246115</t>
  </si>
  <si>
    <t>dlažba betonová chodníková 300x300x32mm přírodní</t>
  </si>
  <si>
    <t>2126670878</t>
  </si>
  <si>
    <t>Dlaž_30_30*0,33</t>
  </si>
  <si>
    <t>6,27*1,03 'Přepočtené koeficientem množství</t>
  </si>
  <si>
    <t>Trubní vedení</t>
  </si>
  <si>
    <t>55</t>
  </si>
  <si>
    <t>830311811</t>
  </si>
  <si>
    <t>Bourání stávajícího potrubí z kameninových trub v otevřeném výkopu DN do 150</t>
  </si>
  <si>
    <t>1810626100</t>
  </si>
  <si>
    <t>https://podminky.urs.cz/item/CS_URS_2023_01/830311811</t>
  </si>
  <si>
    <t>56</t>
  </si>
  <si>
    <t>871310310</t>
  </si>
  <si>
    <t>Montáž kanalizačního potrubí z plastů z polypropylenu PP hladkého plnostěnného SN 10 DN 150</t>
  </si>
  <si>
    <t>-592892223</t>
  </si>
  <si>
    <t>https://podminky.urs.cz/item/CS_URS_2023_01/871310310</t>
  </si>
  <si>
    <t>57</t>
  </si>
  <si>
    <t>28611198</t>
  </si>
  <si>
    <t>trubka kanalizační PPKGEM 160x4,9x5000mm SN10</t>
  </si>
  <si>
    <t>1704403848</t>
  </si>
  <si>
    <t>46,9*1,015 'Přepočtené koeficientem množství</t>
  </si>
  <si>
    <t>58</t>
  </si>
  <si>
    <t>871420320</t>
  </si>
  <si>
    <t>Montáž kanalizačního potrubí z plastů z polypropylenu PP hladkého plnostěnného SN 12 DN 500</t>
  </si>
  <si>
    <t>-77363383</t>
  </si>
  <si>
    <t>https://podminky.urs.cz/item/CS_URS_2023_01/871420320</t>
  </si>
  <si>
    <t>Poznámka k položce:_x000d_
cena upravena pro potrubí DN600</t>
  </si>
  <si>
    <t>59</t>
  </si>
  <si>
    <t>R1</t>
  </si>
  <si>
    <t>trubka kanalizační PP plnostěnná DN 630x24,1x6000mm SN12</t>
  </si>
  <si>
    <t>627835241</t>
  </si>
  <si>
    <t>60</t>
  </si>
  <si>
    <t>877310330</t>
  </si>
  <si>
    <t>Montáž tvarovek na kanalizačním plastovém potrubí z polypropylenu PP hladkého plnostěnného spojek nebo redukcí DN 150</t>
  </si>
  <si>
    <t>1621664167</t>
  </si>
  <si>
    <t>https://podminky.urs.cz/item/CS_URS_2023_01/877310330</t>
  </si>
  <si>
    <t>Odbočky-1</t>
  </si>
  <si>
    <t>61</t>
  </si>
  <si>
    <t>R4</t>
  </si>
  <si>
    <t>pryžové přechodové spojky 185-210/160/180</t>
  </si>
  <si>
    <t>-286080370</t>
  </si>
  <si>
    <t>62</t>
  </si>
  <si>
    <t>890211851</t>
  </si>
  <si>
    <t>Bourání šachet a jímek strojně velikosti obestavěného prostoru do 1,5 m3 z prostého betonu</t>
  </si>
  <si>
    <t>-1672792118</t>
  </si>
  <si>
    <t>https://podminky.urs.cz/item/CS_URS_2023_01/890211851</t>
  </si>
  <si>
    <t>63</t>
  </si>
  <si>
    <t>890411851</t>
  </si>
  <si>
    <t>Bourání šachet a jímek strojně velikosti obestavěného prostoru do 1,5 m3 z prefabrikovaných skruží</t>
  </si>
  <si>
    <t>-621742915</t>
  </si>
  <si>
    <t>https://podminky.urs.cz/item/CS_URS_2023_01/890411851</t>
  </si>
  <si>
    <t>(Výš_šach-Počet_šach*1,2)*0,62*0,62*3,14</t>
  </si>
  <si>
    <t>64</t>
  </si>
  <si>
    <t>894411311</t>
  </si>
  <si>
    <t>Osazení betonových nebo železobetonových dílců pro šachty skruží rovných</t>
  </si>
  <si>
    <t>1924402282</t>
  </si>
  <si>
    <t>https://podminky.urs.cz/item/CS_URS_2023_01/894411311</t>
  </si>
  <si>
    <t>65</t>
  </si>
  <si>
    <t>59224160</t>
  </si>
  <si>
    <t>skruž kanalizační s ocelovými stupadly 100x25x12cm</t>
  </si>
  <si>
    <t>-678345750</t>
  </si>
  <si>
    <t>66</t>
  </si>
  <si>
    <t>59224161</t>
  </si>
  <si>
    <t>skruž kanalizační s ocelovými stupadly 100x50x12cm</t>
  </si>
  <si>
    <t>1166527969</t>
  </si>
  <si>
    <t>67</t>
  </si>
  <si>
    <t>894412411</t>
  </si>
  <si>
    <t>Osazení betonových nebo železobetonových dílců pro šachty skruží přechodových</t>
  </si>
  <si>
    <t>1229703875</t>
  </si>
  <si>
    <t>https://podminky.urs.cz/item/CS_URS_2023_01/894412411</t>
  </si>
  <si>
    <t>68</t>
  </si>
  <si>
    <t>59224168</t>
  </si>
  <si>
    <t>skruž betonová přechodová 62,5/100x60x12cm, stupadla poplastovaná kapsová</t>
  </si>
  <si>
    <t>-134715896</t>
  </si>
  <si>
    <t>69</t>
  </si>
  <si>
    <t>894414111</t>
  </si>
  <si>
    <t>Osazení betonových nebo železobetonových dílců pro šachty skruží základových (dno)</t>
  </si>
  <si>
    <t>-2076278042</t>
  </si>
  <si>
    <t>https://podminky.urs.cz/item/CS_URS_2023_01/894414111</t>
  </si>
  <si>
    <t>70</t>
  </si>
  <si>
    <t>59224355</t>
  </si>
  <si>
    <t>dno betonové šachty kanalizační jednolité 100x88x50cm</t>
  </si>
  <si>
    <t>1752262755</t>
  </si>
  <si>
    <t>71</t>
  </si>
  <si>
    <t>59224356</t>
  </si>
  <si>
    <t>dno betonové šachty kanalizační jednolité 100x98x60cm</t>
  </si>
  <si>
    <t>-2129606783</t>
  </si>
  <si>
    <t>72</t>
  </si>
  <si>
    <t>59224348</t>
  </si>
  <si>
    <t>těsnění elastomerové pro spojení šachetních dílů DN 1000</t>
  </si>
  <si>
    <t>-1077593555</t>
  </si>
  <si>
    <t>73</t>
  </si>
  <si>
    <t>895941342</t>
  </si>
  <si>
    <t>Osazení vpusti uliční z betonových dílců DN 500 dno nízké s kalištěm</t>
  </si>
  <si>
    <t>947496342</t>
  </si>
  <si>
    <t>https://podminky.urs.cz/item/CS_URS_2023_01/895941342</t>
  </si>
  <si>
    <t>74</t>
  </si>
  <si>
    <t>59224469</t>
  </si>
  <si>
    <t>vpusť uliční DN 500 kaliště nízké 500/225x65mm</t>
  </si>
  <si>
    <t>-1396262211</t>
  </si>
  <si>
    <t>75</t>
  </si>
  <si>
    <t>895941351</t>
  </si>
  <si>
    <t>Osazení vpusti uliční z betonových dílců DN 500 skruž horní pro čtvercovou vtokovou mříž</t>
  </si>
  <si>
    <t>1847804464</t>
  </si>
  <si>
    <t>https://podminky.urs.cz/item/CS_URS_2023_01/895941351</t>
  </si>
  <si>
    <t>76</t>
  </si>
  <si>
    <t>59224460</t>
  </si>
  <si>
    <t>vpusť uliční DN 500 betonová 500x190x65mm čtvercový poklop</t>
  </si>
  <si>
    <t>1612392696</t>
  </si>
  <si>
    <t>77</t>
  </si>
  <si>
    <t>895941361</t>
  </si>
  <si>
    <t>Osazení vpusti uliční z betonových dílců DN 500 skruž středová 290 mm</t>
  </si>
  <si>
    <t>-1196156682</t>
  </si>
  <si>
    <t>https://podminky.urs.cz/item/CS_URS_2023_01/895941361</t>
  </si>
  <si>
    <t>78</t>
  </si>
  <si>
    <t>59224461</t>
  </si>
  <si>
    <t>vpusť uliční DN 500 skruž průběžná nízká betonová 500/290x65mm</t>
  </si>
  <si>
    <t>1917904706</t>
  </si>
  <si>
    <t>79</t>
  </si>
  <si>
    <t>895941367</t>
  </si>
  <si>
    <t>Osazení vpusti uliční z betonových dílců DN 500 skruž průběžná se zápachovou uzávěrkou</t>
  </si>
  <si>
    <t>47907748</t>
  </si>
  <si>
    <t>https://podminky.urs.cz/item/CS_URS_2023_01/895941367</t>
  </si>
  <si>
    <t>80</t>
  </si>
  <si>
    <t>59224467</t>
  </si>
  <si>
    <t>vpusť uliční DN 500 skruž průběžná 500/590x65mm betonová se zápachovou uzávěrkou 150mm PVC</t>
  </si>
  <si>
    <t>361311424</t>
  </si>
  <si>
    <t>81</t>
  </si>
  <si>
    <t>899103112</t>
  </si>
  <si>
    <t>Osazení poklopů litinových a ocelových včetně rámů pro třídu zatížení B125, C250</t>
  </si>
  <si>
    <t>-1947500663</t>
  </si>
  <si>
    <t>https://podminky.urs.cz/item/CS_URS_2023_01/899103112</t>
  </si>
  <si>
    <t>82</t>
  </si>
  <si>
    <t>KSI.KBL71B</t>
  </si>
  <si>
    <t>Kanalizační poklop Europa 7,rám litinový v.100mm, bez vybrání pro lapač, B 125 bez odvětrání</t>
  </si>
  <si>
    <t>-414844381</t>
  </si>
  <si>
    <t>83</t>
  </si>
  <si>
    <t>899103211</t>
  </si>
  <si>
    <t>Demontáž poklopů litinových a ocelových včetně rámů, hmotnosti jednotlivě přes 100 do 150 Kg</t>
  </si>
  <si>
    <t>285501213</t>
  </si>
  <si>
    <t>https://podminky.urs.cz/item/CS_URS_2023_01/899103211</t>
  </si>
  <si>
    <t>84</t>
  </si>
  <si>
    <t>899104112</t>
  </si>
  <si>
    <t>Osazení poklopů litinových a ocelových včetně rámů pro třídu zatížení D400, E600</t>
  </si>
  <si>
    <t>1955226024</t>
  </si>
  <si>
    <t>https://podminky.urs.cz/item/CS_URS_2023_01/899104112</t>
  </si>
  <si>
    <t>85</t>
  </si>
  <si>
    <t>KSI.KDM81B</t>
  </si>
  <si>
    <t xml:space="preserve">Kanalizační poklop Europa 8, rám samonivelační,  bez vybrání pro lapač, D 400 bez odvětrání</t>
  </si>
  <si>
    <t>-1057984474</t>
  </si>
  <si>
    <t>86</t>
  </si>
  <si>
    <t>899202211</t>
  </si>
  <si>
    <t>Demontáž mříží litinových včetně rámů, hmotnosti jednotlivě přes 50 do 100 Kg</t>
  </si>
  <si>
    <t>1260231104</t>
  </si>
  <si>
    <t>https://podminky.urs.cz/item/CS_URS_2023_01/899202211</t>
  </si>
  <si>
    <t>87</t>
  </si>
  <si>
    <t>899203112</t>
  </si>
  <si>
    <t>Osazení mříží litinových včetně rámů a košů na bahno pro třídu zatížení B125, C250</t>
  </si>
  <si>
    <t>-947638697</t>
  </si>
  <si>
    <t>https://podminky.urs.cz/item/CS_URS_2023_01/899203112</t>
  </si>
  <si>
    <t>88</t>
  </si>
  <si>
    <t>59224480</t>
  </si>
  <si>
    <t>mříž vtoková s rámem pro uliční vpusť 500x500, zatížení 25 tun</t>
  </si>
  <si>
    <t>1522216160</t>
  </si>
  <si>
    <t>89</t>
  </si>
  <si>
    <t>R2</t>
  </si>
  <si>
    <t>Montáž sedlové odbočky na potrubí z PP600</t>
  </si>
  <si>
    <t>-129227958</t>
  </si>
  <si>
    <t>90</t>
  </si>
  <si>
    <t>28617411</t>
  </si>
  <si>
    <t>odbočka sedlová kanalizace PP korugované DN 600/150</t>
  </si>
  <si>
    <t>113994464</t>
  </si>
  <si>
    <t>R3</t>
  </si>
  <si>
    <t>Osazení potrubí z PP DN600 do vybouraného otvoru ve dně šachty Š1276</t>
  </si>
  <si>
    <t>-194462664</t>
  </si>
  <si>
    <t>Poznámka k položce:_x000d_
v ceně je i zapravení otvoru kolem potrubí a požlávbu ve dně šachty</t>
  </si>
  <si>
    <t>Ostatní konstrukce a práce, bourání</t>
  </si>
  <si>
    <t>92</t>
  </si>
  <si>
    <t>914111111</t>
  </si>
  <si>
    <t>Montáž svislé dopravní značky základní velikosti do 1 m2 objímkami na sloupky nebo konzoly</t>
  </si>
  <si>
    <t>-1153448603</t>
  </si>
  <si>
    <t>https://podminky.urs.cz/item/CS_URS_2023_01/914111111</t>
  </si>
  <si>
    <t>Poznámka k položce:_x000d_
značka je původní, demontovaná</t>
  </si>
  <si>
    <t>93</t>
  </si>
  <si>
    <t>914511112</t>
  </si>
  <si>
    <t>Montáž sloupku dopravních značek délky do 3,5 m do hliníkové patky pro sloupek D 60 mm</t>
  </si>
  <si>
    <t>973610549</t>
  </si>
  <si>
    <t>https://podminky.urs.cz/item/CS_URS_2023_01/914511112</t>
  </si>
  <si>
    <t>Poznámka k položce:_x000d_
sloupek bude použit původní, demontovaný</t>
  </si>
  <si>
    <t>94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</si>
  <si>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</si>
  <si>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</si>
  <si>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380222237</t>
  </si>
  <si>
    <t>https://podminky.urs.cz/item/CS_URS_2023_01/916111123</t>
  </si>
  <si>
    <t>0,7*3,14</t>
  </si>
  <si>
    <t>95</t>
  </si>
  <si>
    <t>58381015</t>
  </si>
  <si>
    <t>kostka řezanoštípaná dlažební žula 10x10x10cm</t>
  </si>
  <si>
    <t>358709497</t>
  </si>
  <si>
    <t>2,198*0,1 'Přepočtené koeficientem množství</t>
  </si>
  <si>
    <t>96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</si>
  <si>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</si>
  <si>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</si>
  <si>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-1293467125</t>
  </si>
  <si>
    <t>https://podminky.urs.cz/item/CS_URS_2023_01/916131213</t>
  </si>
  <si>
    <t>97</t>
  </si>
  <si>
    <t>59217029</t>
  </si>
  <si>
    <t>obrubník betonový silniční nájezdový 1000x150x150mm</t>
  </si>
  <si>
    <t>-966737754</t>
  </si>
  <si>
    <t>52*1,02 'Přepočtené koeficientem množství</t>
  </si>
  <si>
    <t>98</t>
  </si>
  <si>
    <t>59217030</t>
  </si>
  <si>
    <t>obrubník betonový silniční přechodový 1000x150x150-250mm</t>
  </si>
  <si>
    <t>-1160286007</t>
  </si>
  <si>
    <t>99</t>
  </si>
  <si>
    <t>59217031</t>
  </si>
  <si>
    <t>obrubník betonový silniční 1000x150x250mm</t>
  </si>
  <si>
    <t>-827807320</t>
  </si>
  <si>
    <t>Obr_stoj-12</t>
  </si>
  <si>
    <t>79*1,02 'Přepočtené koeficientem množství</t>
  </si>
  <si>
    <t>100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</si>
  <si>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</si>
  <si>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</si>
  <si>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-1346702960</t>
  </si>
  <si>
    <t>https://podminky.urs.cz/item/CS_URS_2023_01/916231113</t>
  </si>
  <si>
    <t>101</t>
  </si>
  <si>
    <t>59217017</t>
  </si>
  <si>
    <t>obrubník betonový chodníkový 1000x100x250mm</t>
  </si>
  <si>
    <t>-1894778995</t>
  </si>
  <si>
    <t>12*1,02 'Přepočtené koeficientem množství</t>
  </si>
  <si>
    <t>102</t>
  </si>
  <si>
    <t>919735112</t>
  </si>
  <si>
    <t>Řezání stávajícího živičného krytu nebo podkladu hloubky přes 50 do 100 mm</t>
  </si>
  <si>
    <t>-99156494</t>
  </si>
  <si>
    <t>https://podminky.urs.cz/item/CS_URS_2023_01/919735112</t>
  </si>
  <si>
    <t>Poznámka k položce:_x000d_
chodník u šachty Š1278</t>
  </si>
  <si>
    <t>103</t>
  </si>
  <si>
    <t>919735122</t>
  </si>
  <si>
    <t>Řezání stávajícího betonového krytu nebo podkladu hloubky přes 50 do 100 mm</t>
  </si>
  <si>
    <t>-1432021679</t>
  </si>
  <si>
    <t>https://podminky.urs.cz/item/CS_URS_2023_01/919735122</t>
  </si>
  <si>
    <t>104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</si>
  <si>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</si>
  <si>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</si>
  <si>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2131369710</t>
  </si>
  <si>
    <t>https://podminky.urs.cz/item/CS_URS_2023_01/935112211</t>
  </si>
  <si>
    <t>105</t>
  </si>
  <si>
    <t>59227035</t>
  </si>
  <si>
    <t>žlab odvodňovací betonový 510x 650x157mm</t>
  </si>
  <si>
    <t>1252761453</t>
  </si>
  <si>
    <t>107*1,02 'Přepočtené koeficientem množství</t>
  </si>
  <si>
    <t>106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</si>
  <si>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</si>
  <si>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</si>
  <si>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1333637415</t>
  </si>
  <si>
    <t>https://podminky.urs.cz/item/CS_URS_2023_01/966006211</t>
  </si>
  <si>
    <t>966008212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</si>
  <si>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</si>
  <si>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-1137031914</t>
  </si>
  <si>
    <t>https://podminky.urs.cz/item/CS_URS_2023_01/966008212</t>
  </si>
  <si>
    <t>108</t>
  </si>
  <si>
    <t>977213111</t>
  </si>
  <si>
    <t>Řezání trub betonových, železobetonových nebo kameninových kruhových kolmý řez do DN 200</t>
  </si>
  <si>
    <t>887599178</t>
  </si>
  <si>
    <t>https://podminky.urs.cz/item/CS_URS_2023_01/977213111</t>
  </si>
  <si>
    <t>109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</si>
  <si>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</si>
  <si>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</si>
  <si>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-1272657654</t>
  </si>
  <si>
    <t>https://podminky.urs.cz/item/CS_URS_2023_01/979054441</t>
  </si>
  <si>
    <t>110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</si>
  <si>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</si>
  <si>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</si>
  <si>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-166702540</t>
  </si>
  <si>
    <t>https://podminky.urs.cz/item/CS_URS_2023_01/979054451</t>
  </si>
  <si>
    <t>997</t>
  </si>
  <si>
    <t>Přesun sutě</t>
  </si>
  <si>
    <t>111</t>
  </si>
  <si>
    <t>997221551</t>
  </si>
  <si>
    <t>Vodorovná doprava suti bez naložení, ale se složením a s hrubým urovnáním ze sypkých materiálů, na vzdálenost do 1 km</t>
  </si>
  <si>
    <t>906857518</t>
  </si>
  <si>
    <t>https://podminky.urs.cz/item/CS_URS_2023_01/997221551</t>
  </si>
  <si>
    <t>112</t>
  </si>
  <si>
    <t>997221559</t>
  </si>
  <si>
    <t>Vodorovná doprava suti bez naložení, ale se složením a s hrubým urovnáním Příplatek k ceně za každý další i započatý 1 km přes 1 km</t>
  </si>
  <si>
    <t>630572184</t>
  </si>
  <si>
    <t>https://podminky.urs.cz/item/CS_URS_2023_01/997221559</t>
  </si>
  <si>
    <t>113</t>
  </si>
  <si>
    <t>997221561</t>
  </si>
  <si>
    <t>Vodorovná doprava suti bez naložení, ale se složením a s hrubým urovnáním z kusových materiálů, na vzdálenost do 1 km</t>
  </si>
  <si>
    <t>-1795444292</t>
  </si>
  <si>
    <t>https://podminky.urs.cz/item/CS_URS_2023_01/997221561</t>
  </si>
  <si>
    <t>114</t>
  </si>
  <si>
    <t>997221569</t>
  </si>
  <si>
    <t>-1144175394</t>
  </si>
  <si>
    <t>https://podminky.urs.cz/item/CS_URS_2023_01/997221569</t>
  </si>
  <si>
    <t>115</t>
  </si>
  <si>
    <t>997221861</t>
  </si>
  <si>
    <t>Poplatek za uložení stavebního odpadu na recyklační skládce (skládkovné) z prostého betonu zatříděného do Katalogu odpadů pod kódem 17 01 01</t>
  </si>
  <si>
    <t>-737505643</t>
  </si>
  <si>
    <t>https://podminky.urs.cz/item/CS_URS_2023_01/997221861</t>
  </si>
  <si>
    <t>116</t>
  </si>
  <si>
    <t>997221862</t>
  </si>
  <si>
    <t>Poplatek za uložení stavebního odpadu na recyklační skládce (skládkovné) z armovaného betonu zatříděného do Katalogu odpadů pod kódem 17 01 01</t>
  </si>
  <si>
    <t>-291394853</t>
  </si>
  <si>
    <t>https://podminky.urs.cz/item/CS_URS_2023_01/997221862</t>
  </si>
  <si>
    <t>117</t>
  </si>
  <si>
    <t>997221875</t>
  </si>
  <si>
    <t>Poplatek za uložení stavebního odpadu na recyklační skládce (skládkovné) asfaltového bez obsahu dehtu zatříděného do Katalogu odpadů pod kódem 17 03 02</t>
  </si>
  <si>
    <t>64454400</t>
  </si>
  <si>
    <t>https://podminky.urs.cz/item/CS_URS_2023_01/997221875</t>
  </si>
  <si>
    <t>998</t>
  </si>
  <si>
    <t>Přesun hmot</t>
  </si>
  <si>
    <t>118</t>
  </si>
  <si>
    <t>998274101</t>
  </si>
  <si>
    <t>Přesun hmot pro trubní vedení hloubené z trub betonových nebo železobetonových pro vodovody nebo kanalizace v otevřeném výkopu dopravní vzdálenost do 15 m</t>
  </si>
  <si>
    <t>1059705700</t>
  </si>
  <si>
    <t>https://podminky.urs.cz/item/CS_URS_2023_01/998274101</t>
  </si>
  <si>
    <t>119</t>
  </si>
  <si>
    <t>998274126</t>
  </si>
  <si>
    <t>Přesun hmot pro trubní vedení hloubené z trub betonových nebo železobetonových Příplatek k cenám za zvětšený přesun přes vymezenou největší dopravní vzdálenost přes 1000 do 2000 m</t>
  </si>
  <si>
    <t>1700365483</t>
  </si>
  <si>
    <t>https://podminky.urs.cz/item/CS_URS_2023_01/998274126</t>
  </si>
  <si>
    <t>Poznámka k položce:_x000d_
skládka bude na ploše u hřbitova - 1,3 km</t>
  </si>
  <si>
    <t>120</t>
  </si>
  <si>
    <t>998276101</t>
  </si>
  <si>
    <t>Přesun hmot pro trubní vedení hloubené z trub z plastických hmot nebo sklolaminátových pro vodovody nebo kanalizace v otevřeném výkopu dopravní vzdálenost do 15 m</t>
  </si>
  <si>
    <t>-527627185</t>
  </si>
  <si>
    <t>https://podminky.urs.cz/item/CS_URS_2023_01/998276101</t>
  </si>
  <si>
    <t>121</t>
  </si>
  <si>
    <t>998276126</t>
  </si>
  <si>
    <t>Přesun hmot pro trubní vedení hloubené z trub z plastických hmot nebo sklolaminátových Příplatek k cenám za zvětšený přesun přes vymezenou největší dopravní vzdálenost přes 1000 do 2000 m</t>
  </si>
  <si>
    <t>749357459</t>
  </si>
  <si>
    <t>https://podminky.urs.cz/item/CS_URS_2023_01/998276126</t>
  </si>
  <si>
    <t>7,46</t>
  </si>
  <si>
    <t>Práce a dodávky M</t>
  </si>
  <si>
    <t>46-M</t>
  </si>
  <si>
    <t>Zemní práce při extr.mont.pracích</t>
  </si>
  <si>
    <t>122</t>
  </si>
  <si>
    <t>460752111</t>
  </si>
  <si>
    <t>Osazení kabelových kanálů včetně utěsnění, vyspárování a zakrytí víkem ze žlabů plastových do rýhy, bez výkopových prací vnější šířky do 10 cm</t>
  </si>
  <si>
    <t>1375988395</t>
  </si>
  <si>
    <t>https://podminky.urs.cz/item/CS_URS_2023_01/460752111</t>
  </si>
  <si>
    <t>123</t>
  </si>
  <si>
    <t>34575131</t>
  </si>
  <si>
    <t>žlab kabelový s víkem PVC (100x100)</t>
  </si>
  <si>
    <t>128</t>
  </si>
  <si>
    <t>-2111570588</t>
  </si>
  <si>
    <t>VRN</t>
  </si>
  <si>
    <t>Vedlejší rozpočtové náklady</t>
  </si>
  <si>
    <t>VRN1</t>
  </si>
  <si>
    <t>Průzkumné, geodetické a projektové práce</t>
  </si>
  <si>
    <t>124</t>
  </si>
  <si>
    <t>011303000</t>
  </si>
  <si>
    <t>Archeologická činnost bez rozlišení</t>
  </si>
  <si>
    <t>kplt</t>
  </si>
  <si>
    <t>1024</t>
  </si>
  <si>
    <t>-803236732</t>
  </si>
  <si>
    <t>https://podminky.urs.cz/item/CS_URS_2023_01/011303000</t>
  </si>
  <si>
    <t>Poznámka k položce:_x000d_
Archeologický průzkum a s ním související náklady - na náklad investora</t>
  </si>
  <si>
    <t>125</t>
  </si>
  <si>
    <t>011503000</t>
  </si>
  <si>
    <t>Stavební průzkum bez rozlišení</t>
  </si>
  <si>
    <t>577442568</t>
  </si>
  <si>
    <t>https://podminky.urs.cz/item/CS_URS_2023_01/011503000</t>
  </si>
  <si>
    <t>Poznámka k položce:_x000d_
vytyční podzemního vedení</t>
  </si>
  <si>
    <t>126</t>
  </si>
  <si>
    <t>012103000</t>
  </si>
  <si>
    <t>Geodetické práce před výstavbou</t>
  </si>
  <si>
    <t>668918438</t>
  </si>
  <si>
    <t>https://podminky.urs.cz/item/CS_URS_2023_01/012103000</t>
  </si>
  <si>
    <t>Poznámka k položce:_x000d_
Komplet zahrnuje :				_x000d_
-náklady na vytyčení stavby				_x000d_
-náklady na vytyčení inženýrských sítí, vč, provedení kopaných sond pro ověření jejich polohy				</t>
  </si>
  <si>
    <t>127</t>
  </si>
  <si>
    <t>012303000</t>
  </si>
  <si>
    <t>Geodetické práce po výstavbě</t>
  </si>
  <si>
    <t>-1470792388</t>
  </si>
  <si>
    <t>https://podminky.urs.cz/item/CS_URS_2023_01/012303000</t>
  </si>
  <si>
    <t xml:space="preserve">Poznámka k položce:_x000d_
- zaměření skutečného provedení komunikací a inženýrských sítí				_x000d_
- předání zaměření objednateli ve třech písemných vyhotoveních a digitálně v jednom vyhotovení na CD ve formátu pdf				_x000d_
</t>
  </si>
  <si>
    <t>012403000</t>
  </si>
  <si>
    <t>Kartografické práce</t>
  </si>
  <si>
    <t>-2083228224</t>
  </si>
  <si>
    <t>https://podminky.urs.cz/item/CS_URS_2023_01/012403000</t>
  </si>
  <si>
    <t>Poznámka k položce:_x000d_
- náklady na vyhotovení geometrického plánu stavby jako prodklad pro zápis do katastru nemovistostí				</t>
  </si>
  <si>
    <t>129</t>
  </si>
  <si>
    <t>013254000</t>
  </si>
  <si>
    <t>Dokumentace skutečného provedení stavby</t>
  </si>
  <si>
    <t>468702443</t>
  </si>
  <si>
    <t>https://podminky.urs.cz/item/CS_URS_2023_01/013254000</t>
  </si>
  <si>
    <t>Poznámka k položce:_x000d_
- vypracování projektu skutečného provedení díla				_x000d_
- předání dokumentace objednateli ve třech písemných vyhotoveních a digitálně v jednom vyhotovení na CD ve formátu .doc, xls, .dwg, .dgn, pdf				</t>
  </si>
  <si>
    <t>VRN3</t>
  </si>
  <si>
    <t>Zařízení staveniště</t>
  </si>
  <si>
    <t>130</t>
  </si>
  <si>
    <t>030001000</t>
  </si>
  <si>
    <t>-358732973</t>
  </si>
  <si>
    <t>https://podminky.urs.cz/item/CS_URS_2023_01/030001000</t>
  </si>
  <si>
    <t xml:space="preserve">Poznámka k položce:_x000d_
- zřízení objektů ZS				_x000d_
- zřízení přípojek médií k objektům ZS				_x000d_
- zřízení odběrných míst NN a vody s měřením				_x000d_
- provozní náklady na energie				_x000d_
- náklady na vybavení objektů ZS				_x000d_
- náklady na údržbu objektů ZS				_x000d_
- náklady na úklid ploch využívaných pro ZS				_x000d_
- náklady spojené s likvidací objektů ZS				_x000d_
- náklady na uvedení ploch a zařízení využívaných pro ZS do původního stavu			_x000d_
- náklady na ztížené provádění stavebních prací v důsledku nepřerušeného dopravního provozu provozu v bezprosřední blízkosti staveniště (zásobování obchodů, zajištění příjezdů pro pohotovostní vozidla)				_x000d_
- poplatky za užívání veřejných ploch a to vč. užívání ploch k uložení materiálů a odpadu		_x000d_
- náklady na dočasné bezbariérové trasy pro pěší				_x000d_
- náklady na mobilní oplocení a hrazení				_x000d_
- náklady na umístění tabule "stavba povolena"				_x000d_
- náklady na umístění výstražných značek a cedulí (např. zákaz vstupu na staveniště)				_x000d_
</t>
  </si>
  <si>
    <t>131</t>
  </si>
  <si>
    <t>034303000</t>
  </si>
  <si>
    <t>Dopravní značení na staveništi</t>
  </si>
  <si>
    <t>-856970458</t>
  </si>
  <si>
    <t>https://podminky.urs.cz/item/CS_URS_2023_01/034303000</t>
  </si>
  <si>
    <t>Poznámka k položce:_x000d_
Komplet zahrnuje :				_x000d_
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				</t>
  </si>
  <si>
    <t>132</t>
  </si>
  <si>
    <t>034503000</t>
  </si>
  <si>
    <t>Informační tabule na staveništi</t>
  </si>
  <si>
    <t>726982968</t>
  </si>
  <si>
    <t>https://podminky.urs.cz/item/CS_URS_2023_01/034503000</t>
  </si>
  <si>
    <t xml:space="preserve">Poznámka k položce:_x000d_
- náklady spojené s vyhotovením, umístěním a likvidací dočasného panelu s informacemi o stavbě  (podoba dle pravidel pro publicitu příslušného dotačního programu)				_x000d_
- náklady spojené s vyhotovením a umístěním panelu s trvalými informacemi o stavbě  (podoba dle pravidel pro publicitu příslušného dotačního programu)				</t>
  </si>
  <si>
    <t>VRN4</t>
  </si>
  <si>
    <t>Inženýrská činnost</t>
  </si>
  <si>
    <t>133</t>
  </si>
  <si>
    <t>043154000</t>
  </si>
  <si>
    <t>Zkoušky hutnicí</t>
  </si>
  <si>
    <t>-803650145</t>
  </si>
  <si>
    <t>https://podminky.urs.cz/item/CS_URS_2023_01/043154000</t>
  </si>
  <si>
    <t>SEZNAM FIGUR</t>
  </si>
  <si>
    <t>Výměra</t>
  </si>
  <si>
    <t>50*1,0+3*1</t>
  </si>
  <si>
    <t>Použití figury:</t>
  </si>
  <si>
    <t>Odstranění podkladu živičného tl přes 100 do 150 mm strojně pl do 50 m2</t>
  </si>
  <si>
    <t>(20+8)*0,5*3+2*3+3*1</t>
  </si>
  <si>
    <t>Odstranění podkladu z betonu vyztuženého sítěmi tl přes 150 do 300 mm strojně pl do 50 m2</t>
  </si>
  <si>
    <t>0,7*0,7*3,14*1,2*Počet_šach</t>
  </si>
  <si>
    <t>0,3*0,3*3,14*1,5 "uliční vpusť</t>
  </si>
  <si>
    <t>Bourání šachet z prostého betonu strojně obestavěného prostoru do 1,5 m3</t>
  </si>
  <si>
    <t>Potr_600*(0,392*0,392-0,3*0,3)*3,14 "potrubí</t>
  </si>
  <si>
    <t>Potr_600*0,205 "betonové sedlo</t>
  </si>
  <si>
    <t>Bourání stoky kompletní nebo vybourání otvorů z prostého betonu plochy do 4 m2</t>
  </si>
  <si>
    <t>19 "měřeno v CAD</t>
  </si>
  <si>
    <t>Rozebrání dlažeb z betonových nebo kamenných dlaždic komunikací pro pěší ručně</t>
  </si>
  <si>
    <t>Kladení betonové dlažby komunikací pro pěší do lože z kameniva velikosti do 0,09 m2 pl do 50 m2</t>
  </si>
  <si>
    <t>Očištění vybouraných z desek nebo dlaždic s původním spárováním z kameniva těženého</t>
  </si>
  <si>
    <t>18 "měřeno v CAD</t>
  </si>
  <si>
    <t>Rozebrání dlažeb ze zámkových dlaždic komunikací pro pěší ručně</t>
  </si>
  <si>
    <t>Kladení zámkové dlažby komunikací pro pěší ručně tl 60 mm skupiny A pl do 50 m2</t>
  </si>
  <si>
    <t>Očištění vybouraných zámkových dlaždic s původním spárováním z kameniva těženého</t>
  </si>
  <si>
    <t>(4*5+2*2+2)*0,9+2*1,3+2*2</t>
  </si>
  <si>
    <t>Dočasné zajištění kabelů a kabelových tratí ze 3 volně ložených kabelů</t>
  </si>
  <si>
    <t>Příplatek za ztížení vykopávky v blízkosti podzemního vedení</t>
  </si>
  <si>
    <t>Osazení kabelových kanálů do rýhy ze žlabů plastových šířky do 10 cm</t>
  </si>
  <si>
    <t>9*1,3</t>
  </si>
  <si>
    <t>Dočasné zajištění potrubí z PE DN do 200 mm</t>
  </si>
  <si>
    <t>Potr_600*1,3*0,24</t>
  </si>
  <si>
    <t>Potr_150*0,9*0,1</t>
  </si>
  <si>
    <t>Lože pod potrubí otevřený výkop ze štěrkopísku</t>
  </si>
  <si>
    <t>12 "měřeno v CAD</t>
  </si>
  <si>
    <t>Vytrhání obrub krajníků obrubníků stojatých</t>
  </si>
  <si>
    <t>52 "měřeno v CAD</t>
  </si>
  <si>
    <t>Vytrhání obrub silničních ležatých</t>
  </si>
  <si>
    <t>91 "měřeno v CAD</t>
  </si>
  <si>
    <t>Osazení silničního obrubníku betonového stojatého s boční opěrou do lože z betonu prostého</t>
  </si>
  <si>
    <t>Potr_600*(1,3*0,9-0,3*0,3*3,14)</t>
  </si>
  <si>
    <t>Potr_150*(0,9*0,5-0,075*0,075*3,14)</t>
  </si>
  <si>
    <t>Obsypání potrubí strojně sypaninou bez prohození, uloženou do 3 m</t>
  </si>
  <si>
    <t>6+1+1</t>
  </si>
  <si>
    <t>Montáž spojek na kanalizačním potrubí z PP trub hladkých plnostěnných DN 150</t>
  </si>
  <si>
    <t>(Povrch_opr-Potr_600*1,3-28,8*0,9)*(0,5-0,18)</t>
  </si>
  <si>
    <t>Odkopávky a prokopávky nezapažené pro silnice a dálnice v hornině třídy těžitelnosti II objem do 500 m3 strojně</t>
  </si>
  <si>
    <t>Povrch_opr "odměřeno v CAD</t>
  </si>
  <si>
    <t>2*3 "odbočka na polní cestu</t>
  </si>
  <si>
    <t>-(Asfalt+Beton)</t>
  </si>
  <si>
    <t>Rozebrání vozovek ze silničních dílců se spárami vyplněnými kamenivem strojně pl přes 200 m2</t>
  </si>
  <si>
    <t>Rýha_př/0,9*2</t>
  </si>
  <si>
    <t>Osazení pažicího boxu hl výkopu do 4 m š do 1,2 m</t>
  </si>
  <si>
    <t>Odstranění pažicího boxu hl výkopu do 4 m š do 1,2 m</t>
  </si>
  <si>
    <t>Rýha/1,3*2</t>
  </si>
  <si>
    <t>Osazení pažicího boxu hl výkopu do 4 m š přes 1,2 do 2,5 m</t>
  </si>
  <si>
    <t>Odstranění pažicího boxu hl výkopu do 4 m š přes 1,2 do 2,5 m</t>
  </si>
  <si>
    <t>Bourání šachet z prefabrikovaných skruží strojně obestavěného prostoru do 1,5 m3</t>
  </si>
  <si>
    <t>Demontáž poklopů litinových nebo ocelových včetně rámů hmotnosti přes 100 do 150 kg</t>
  </si>
  <si>
    <t>7+7,5+7,3+7,1+4,4+8,6+2+3</t>
  </si>
  <si>
    <t>Bourání stávajícího kameninového potrubí DN do 150</t>
  </si>
  <si>
    <t>Montáž kanalizačního potrubí hladkého plnostěnného SN 10 z polypropylenu DN 150</t>
  </si>
  <si>
    <t>154,7-4*4</t>
  </si>
  <si>
    <t>Trativod z drenážních trubek korugovaných PE-HD SN 4 perforace 360° včetně lože otevřený výkop DN 100 pro liniové stavby</t>
  </si>
  <si>
    <t>Monitoring stoky jakékoli výšky na nové kanalizaci</t>
  </si>
  <si>
    <t>Montáž kanalizačního potrubí hladkého plnostěnného SN 12 z polypropylenu DN 500</t>
  </si>
  <si>
    <t>738 "odečteno v CAD</t>
  </si>
  <si>
    <t>Úprava pláně pro silnice a dálnice v zářezech se zhutněním</t>
  </si>
  <si>
    <t>Podklad nebo podsyp ze štěrkopísku ŠP plochy do 100 m2 tl 200 mm</t>
  </si>
  <si>
    <t>Podklad ze štěrkodrtě ŠD plochy přes 100 m2 tl 200 mm</t>
  </si>
  <si>
    <t>Asfaltový beton vrstva podkladní ACP 16 (obalované kamenivo OKS) tl 100 mm š přes 3 m</t>
  </si>
  <si>
    <t>Postřik živičný infiltrační s posypem z asfaltu množství 1 kg/m2</t>
  </si>
  <si>
    <t>Postřik živičný spojovací z asfaltu v množství 0,50 kg/m2</t>
  </si>
  <si>
    <t>Asfaltový beton vrstva obrusná ACO 11 (ABS) tř. I tl 50 mm š přes 3 m z nemodifikovaného asfaltu</t>
  </si>
  <si>
    <t>483,99 "výstup programu Atlas</t>
  </si>
  <si>
    <t>Výš_šach*(2,0-1,3)*2 "rozšíření šachet</t>
  </si>
  <si>
    <t>(1,94+1,94)*1,0*2,0 "prodloužení v koncových šachtách</t>
  </si>
  <si>
    <t>-(69+41+7,4+4)*1,3*0,18 "odečet komunikace</t>
  </si>
  <si>
    <t>-Bou_šach_bet</t>
  </si>
  <si>
    <t>-Potr_600*(0,39*0,39*3,14+0,205)</t>
  </si>
  <si>
    <t>Hloubení rýh nezapažených š do 2000 mm v hornině třídy těžitelnosti I skupiny 3 objem do 100 m3 strojně</t>
  </si>
  <si>
    <t>Vodorovné přemístění přes 1 500 do 2000 m výkopku/sypaniny z horniny třídy těžitelnosti I skupiny 1 až 3</t>
  </si>
  <si>
    <t>Poplatek za uložení zeminy a kamení na recyklační skládce (skládkovné) kód odpadu 17 05 04</t>
  </si>
  <si>
    <t>Uložení sypaniny na skládky nebo meziskládky</t>
  </si>
  <si>
    <t>8,6*1,75*0,9-5,0*0,9*0,18 "č.p.3244</t>
  </si>
  <si>
    <t>4,4*2,1*0,9-3,4*0,9*0,18 "č.p.3230</t>
  </si>
  <si>
    <t>7,1*2,15*0,9-4,3*0,9*0,18 "č.p.2117</t>
  </si>
  <si>
    <t>7,3*2,07*0,9-4,4*0,9*0,18 "č.p.3235</t>
  </si>
  <si>
    <t>7,5*2,05*0,9-4,8*0,9*0,18 "č.p.3567</t>
  </si>
  <si>
    <t>7,0*2,27*0,9-4,8*0,9*0,18 "č.p.1337</t>
  </si>
  <si>
    <t>3,0*2,0*0,9 "odbočka k restauraci</t>
  </si>
  <si>
    <t>2,0*2,0*0,9 "odbočka k UV</t>
  </si>
  <si>
    <t>Hloubení rýh nezapažených š do 2000 mm v hornině třídy těžitelnosti I skupiny 3 objem do 20 m3 strojně</t>
  </si>
  <si>
    <t>2,5+2,49+2,43+1,94</t>
  </si>
  <si>
    <t>Vytl_kub</t>
  </si>
  <si>
    <t>Vytlačená kubatura</t>
  </si>
  <si>
    <t>Potr_600*1,3*(0,24+0,6+0,3) "stoka</t>
  </si>
  <si>
    <t>(Výš_šach+0,2)*0,62*0,62*3,14 "šachty</t>
  </si>
  <si>
    <t>Potr_600*1,3*0,32 "kce komunikace nad stokou</t>
  </si>
  <si>
    <t>Potr_150*0,9*(0,1+0,15+0,3) "přípojky</t>
  </si>
  <si>
    <t>(4*4,8+3,6+2+5,1+3)*0,9*0,32 "kce komunikace nad přípojkami</t>
  </si>
  <si>
    <t>Rýha+Rýha_př-Vytl_kub</t>
  </si>
  <si>
    <t>Zásyp jam, šachet a rýh do 30 m3 sypaninou se zhutněním při překopech inženýrských sítí</t>
  </si>
  <si>
    <t>107 "změřeno v CAD</t>
  </si>
  <si>
    <t>Osazení příkopového žlabu do betonu tl 100 mm z betonových tvárnic š 800 mm</t>
  </si>
  <si>
    <t>Bourání odvodňovacího žlabu z betonových příkopových tvárnic š přes 500 do 800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</si>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</sst>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211101" TargetMode="External" /><Relationship Id="rId2" Type="http://schemas.openxmlformats.org/officeDocument/2006/relationships/hyperlink" Target="https://podminky.urs.cz/item/CS_URS_2023_01/113106121" TargetMode="External" /><Relationship Id="rId3" Type="http://schemas.openxmlformats.org/officeDocument/2006/relationships/hyperlink" Target="https://podminky.urs.cz/item/CS_URS_2023_01/113106123" TargetMode="External" /><Relationship Id="rId4" Type="http://schemas.openxmlformats.org/officeDocument/2006/relationships/hyperlink" Target="https://podminky.urs.cz/item/CS_URS_2023_01/113106240" TargetMode="External" /><Relationship Id="rId5" Type="http://schemas.openxmlformats.org/officeDocument/2006/relationships/hyperlink" Target="https://podminky.urs.cz/item/CS_URS_2023_01/113107337" TargetMode="External" /><Relationship Id="rId6" Type="http://schemas.openxmlformats.org/officeDocument/2006/relationships/hyperlink" Target="https://podminky.urs.cz/item/CS_URS_2023_01/113107343" TargetMode="External" /><Relationship Id="rId7" Type="http://schemas.openxmlformats.org/officeDocument/2006/relationships/hyperlink" Target="https://podminky.urs.cz/item/CS_URS_2023_01/113201112" TargetMode="External" /><Relationship Id="rId8" Type="http://schemas.openxmlformats.org/officeDocument/2006/relationships/hyperlink" Target="https://podminky.urs.cz/item/CS_URS_2023_01/113202111" TargetMode="External" /><Relationship Id="rId9" Type="http://schemas.openxmlformats.org/officeDocument/2006/relationships/hyperlink" Target="https://podminky.urs.cz/item/CS_URS_2023_01/115001101" TargetMode="External" /><Relationship Id="rId10" Type="http://schemas.openxmlformats.org/officeDocument/2006/relationships/hyperlink" Target="https://podminky.urs.cz/item/CS_URS_2023_01/115101201" TargetMode="External" /><Relationship Id="rId11" Type="http://schemas.openxmlformats.org/officeDocument/2006/relationships/hyperlink" Target="https://podminky.urs.cz/item/CS_URS_2023_01/119001405" TargetMode="External" /><Relationship Id="rId12" Type="http://schemas.openxmlformats.org/officeDocument/2006/relationships/hyperlink" Target="https://podminky.urs.cz/item/CS_URS_2023_01/119001421" TargetMode="External" /><Relationship Id="rId13" Type="http://schemas.openxmlformats.org/officeDocument/2006/relationships/hyperlink" Target="https://podminky.urs.cz/item/CS_URS_2023_01/119003211" TargetMode="External" /><Relationship Id="rId14" Type="http://schemas.openxmlformats.org/officeDocument/2006/relationships/hyperlink" Target="https://podminky.urs.cz/item/CS_URS_2023_01/119003212" TargetMode="External" /><Relationship Id="rId15" Type="http://schemas.openxmlformats.org/officeDocument/2006/relationships/hyperlink" Target="https://podminky.urs.cz/item/CS_URS_2023_01/122452204" TargetMode="External" /><Relationship Id="rId16" Type="http://schemas.openxmlformats.org/officeDocument/2006/relationships/hyperlink" Target="https://podminky.urs.cz/item/CS_URS_2023_01/132251251" TargetMode="External" /><Relationship Id="rId17" Type="http://schemas.openxmlformats.org/officeDocument/2006/relationships/hyperlink" Target="https://podminky.urs.cz/item/CS_URS_2023_01/132251253" TargetMode="External" /><Relationship Id="rId18" Type="http://schemas.openxmlformats.org/officeDocument/2006/relationships/hyperlink" Target="https://podminky.urs.cz/item/CS_URS_2023_01/139001101" TargetMode="External" /><Relationship Id="rId19" Type="http://schemas.openxmlformats.org/officeDocument/2006/relationships/hyperlink" Target="https://podminky.urs.cz/item/CS_URS_2023_01/151811131" TargetMode="External" /><Relationship Id="rId20" Type="http://schemas.openxmlformats.org/officeDocument/2006/relationships/hyperlink" Target="https://podminky.urs.cz/item/CS_URS_2023_01/151811132" TargetMode="External" /><Relationship Id="rId21" Type="http://schemas.openxmlformats.org/officeDocument/2006/relationships/hyperlink" Target="https://podminky.urs.cz/item/CS_URS_2023_01/151811231" TargetMode="External" /><Relationship Id="rId22" Type="http://schemas.openxmlformats.org/officeDocument/2006/relationships/hyperlink" Target="https://podminky.urs.cz/item/CS_URS_2023_01/151811232" TargetMode="External" /><Relationship Id="rId23" Type="http://schemas.openxmlformats.org/officeDocument/2006/relationships/hyperlink" Target="https://podminky.urs.cz/item/CS_URS_2023_01/162451106" TargetMode="External" /><Relationship Id="rId24" Type="http://schemas.openxmlformats.org/officeDocument/2006/relationships/hyperlink" Target="https://podminky.urs.cz/item/CS_URS_2023_01/171201231" TargetMode="External" /><Relationship Id="rId25" Type="http://schemas.openxmlformats.org/officeDocument/2006/relationships/hyperlink" Target="https://podminky.urs.cz/item/CS_URS_2023_01/171251201" TargetMode="External" /><Relationship Id="rId26" Type="http://schemas.openxmlformats.org/officeDocument/2006/relationships/hyperlink" Target="https://podminky.urs.cz/item/CS_URS_2023_01/174152101" TargetMode="External" /><Relationship Id="rId27" Type="http://schemas.openxmlformats.org/officeDocument/2006/relationships/hyperlink" Target="https://podminky.urs.cz/item/CS_URS_2023_01/175151101" TargetMode="External" /><Relationship Id="rId28" Type="http://schemas.openxmlformats.org/officeDocument/2006/relationships/hyperlink" Target="https://podminky.urs.cz/item/CS_URS_2023_01/181152302" TargetMode="External" /><Relationship Id="rId29" Type="http://schemas.openxmlformats.org/officeDocument/2006/relationships/hyperlink" Target="https://podminky.urs.cz/item/CS_URS_2023_01/212752101" TargetMode="External" /><Relationship Id="rId30" Type="http://schemas.openxmlformats.org/officeDocument/2006/relationships/hyperlink" Target="https://podminky.urs.cz/item/CS_URS_2023_01/358315114" TargetMode="External" /><Relationship Id="rId31" Type="http://schemas.openxmlformats.org/officeDocument/2006/relationships/hyperlink" Target="https://podminky.urs.cz/item/CS_URS_2023_01/359901211" TargetMode="External" /><Relationship Id="rId32" Type="http://schemas.openxmlformats.org/officeDocument/2006/relationships/hyperlink" Target="https://podminky.urs.cz/item/CS_URS_2023_01/451573111" TargetMode="External" /><Relationship Id="rId33" Type="http://schemas.openxmlformats.org/officeDocument/2006/relationships/hyperlink" Target="https://podminky.urs.cz/item/CS_URS_2023_01/452112112" TargetMode="External" /><Relationship Id="rId34" Type="http://schemas.openxmlformats.org/officeDocument/2006/relationships/hyperlink" Target="https://podminky.urs.cz/item/CS_URS_2023_01/452112122" TargetMode="External" /><Relationship Id="rId35" Type="http://schemas.openxmlformats.org/officeDocument/2006/relationships/hyperlink" Target="https://podminky.urs.cz/item/CS_URS_2023_01/452311141" TargetMode="External" /><Relationship Id="rId36" Type="http://schemas.openxmlformats.org/officeDocument/2006/relationships/hyperlink" Target="https://podminky.urs.cz/item/CS_URS_2023_01/452351101" TargetMode="External" /><Relationship Id="rId37" Type="http://schemas.openxmlformats.org/officeDocument/2006/relationships/hyperlink" Target="https://podminky.urs.cz/item/CS_URS_2023_01/564261011" TargetMode="External" /><Relationship Id="rId38" Type="http://schemas.openxmlformats.org/officeDocument/2006/relationships/hyperlink" Target="https://podminky.urs.cz/item/CS_URS_2023_01/564861111" TargetMode="External" /><Relationship Id="rId39" Type="http://schemas.openxmlformats.org/officeDocument/2006/relationships/hyperlink" Target="https://podminky.urs.cz/item/CS_URS_2023_01/565175121" TargetMode="External" /><Relationship Id="rId40" Type="http://schemas.openxmlformats.org/officeDocument/2006/relationships/hyperlink" Target="https://podminky.urs.cz/item/CS_URS_2023_01/566901133" TargetMode="External" /><Relationship Id="rId41" Type="http://schemas.openxmlformats.org/officeDocument/2006/relationships/hyperlink" Target="https://podminky.urs.cz/item/CS_URS_2023_01/573111112" TargetMode="External" /><Relationship Id="rId42" Type="http://schemas.openxmlformats.org/officeDocument/2006/relationships/hyperlink" Target="https://podminky.urs.cz/item/CS_URS_2023_01/573211109" TargetMode="External" /><Relationship Id="rId43" Type="http://schemas.openxmlformats.org/officeDocument/2006/relationships/hyperlink" Target="https://podminky.urs.cz/item/CS_URS_2023_01/577144121" TargetMode="External" /><Relationship Id="rId44" Type="http://schemas.openxmlformats.org/officeDocument/2006/relationships/hyperlink" Target="https://podminky.urs.cz/item/CS_URS_2023_01/584121108" TargetMode="External" /><Relationship Id="rId45" Type="http://schemas.openxmlformats.org/officeDocument/2006/relationships/hyperlink" Target="https://podminky.urs.cz/item/CS_URS_2023_01/596211110" TargetMode="External" /><Relationship Id="rId46" Type="http://schemas.openxmlformats.org/officeDocument/2006/relationships/hyperlink" Target="https://podminky.urs.cz/item/CS_URS_2023_01/596811120" TargetMode="External" /><Relationship Id="rId47" Type="http://schemas.openxmlformats.org/officeDocument/2006/relationships/hyperlink" Target="https://podminky.urs.cz/item/CS_URS_2023_01/830311811" TargetMode="External" /><Relationship Id="rId48" Type="http://schemas.openxmlformats.org/officeDocument/2006/relationships/hyperlink" Target="https://podminky.urs.cz/item/CS_URS_2023_01/871310310" TargetMode="External" /><Relationship Id="rId49" Type="http://schemas.openxmlformats.org/officeDocument/2006/relationships/hyperlink" Target="https://podminky.urs.cz/item/CS_URS_2023_01/871420320" TargetMode="External" /><Relationship Id="rId50" Type="http://schemas.openxmlformats.org/officeDocument/2006/relationships/hyperlink" Target="https://podminky.urs.cz/item/CS_URS_2023_01/877310330" TargetMode="External" /><Relationship Id="rId51" Type="http://schemas.openxmlformats.org/officeDocument/2006/relationships/hyperlink" Target="https://podminky.urs.cz/item/CS_URS_2023_01/890211851" TargetMode="External" /><Relationship Id="rId52" Type="http://schemas.openxmlformats.org/officeDocument/2006/relationships/hyperlink" Target="https://podminky.urs.cz/item/CS_URS_2023_01/890411851" TargetMode="External" /><Relationship Id="rId53" Type="http://schemas.openxmlformats.org/officeDocument/2006/relationships/hyperlink" Target="https://podminky.urs.cz/item/CS_URS_2023_01/894411311" TargetMode="External" /><Relationship Id="rId54" Type="http://schemas.openxmlformats.org/officeDocument/2006/relationships/hyperlink" Target="https://podminky.urs.cz/item/CS_URS_2023_01/894412411" TargetMode="External" /><Relationship Id="rId55" Type="http://schemas.openxmlformats.org/officeDocument/2006/relationships/hyperlink" Target="https://podminky.urs.cz/item/CS_URS_2023_01/894414111" TargetMode="External" /><Relationship Id="rId56" Type="http://schemas.openxmlformats.org/officeDocument/2006/relationships/hyperlink" Target="https://podminky.urs.cz/item/CS_URS_2023_01/895941342" TargetMode="External" /><Relationship Id="rId57" Type="http://schemas.openxmlformats.org/officeDocument/2006/relationships/hyperlink" Target="https://podminky.urs.cz/item/CS_URS_2023_01/895941351" TargetMode="External" /><Relationship Id="rId58" Type="http://schemas.openxmlformats.org/officeDocument/2006/relationships/hyperlink" Target="https://podminky.urs.cz/item/CS_URS_2023_01/895941361" TargetMode="External" /><Relationship Id="rId59" Type="http://schemas.openxmlformats.org/officeDocument/2006/relationships/hyperlink" Target="https://podminky.urs.cz/item/CS_URS_2023_01/895941367" TargetMode="External" /><Relationship Id="rId60" Type="http://schemas.openxmlformats.org/officeDocument/2006/relationships/hyperlink" Target="https://podminky.urs.cz/item/CS_URS_2023_01/899103112" TargetMode="External" /><Relationship Id="rId61" Type="http://schemas.openxmlformats.org/officeDocument/2006/relationships/hyperlink" Target="https://podminky.urs.cz/item/CS_URS_2023_01/899103211" TargetMode="External" /><Relationship Id="rId62" Type="http://schemas.openxmlformats.org/officeDocument/2006/relationships/hyperlink" Target="https://podminky.urs.cz/item/CS_URS_2023_01/899104112" TargetMode="External" /><Relationship Id="rId63" Type="http://schemas.openxmlformats.org/officeDocument/2006/relationships/hyperlink" Target="https://podminky.urs.cz/item/CS_URS_2023_01/899202211" TargetMode="External" /><Relationship Id="rId64" Type="http://schemas.openxmlformats.org/officeDocument/2006/relationships/hyperlink" Target="https://podminky.urs.cz/item/CS_URS_2023_01/899203112" TargetMode="External" /><Relationship Id="rId65" Type="http://schemas.openxmlformats.org/officeDocument/2006/relationships/hyperlink" Target="https://podminky.urs.cz/item/CS_URS_2023_01/914111111" TargetMode="External" /><Relationship Id="rId66" Type="http://schemas.openxmlformats.org/officeDocument/2006/relationships/hyperlink" Target="https://podminky.urs.cz/item/CS_URS_2023_01/914511112" TargetMode="External" /><Relationship Id="rId67" Type="http://schemas.openxmlformats.org/officeDocument/2006/relationships/hyperlink" Target="https://podminky.urs.cz/item/CS_URS_2023_01/916111123" TargetMode="External" /><Relationship Id="rId68" Type="http://schemas.openxmlformats.org/officeDocument/2006/relationships/hyperlink" Target="https://podminky.urs.cz/item/CS_URS_2023_01/916131213" TargetMode="External" /><Relationship Id="rId69" Type="http://schemas.openxmlformats.org/officeDocument/2006/relationships/hyperlink" Target="https://podminky.urs.cz/item/CS_URS_2023_01/916231113" TargetMode="External" /><Relationship Id="rId70" Type="http://schemas.openxmlformats.org/officeDocument/2006/relationships/hyperlink" Target="https://podminky.urs.cz/item/CS_URS_2023_01/919735112" TargetMode="External" /><Relationship Id="rId71" Type="http://schemas.openxmlformats.org/officeDocument/2006/relationships/hyperlink" Target="https://podminky.urs.cz/item/CS_URS_2023_01/919735122" TargetMode="External" /><Relationship Id="rId72" Type="http://schemas.openxmlformats.org/officeDocument/2006/relationships/hyperlink" Target="https://podminky.urs.cz/item/CS_URS_2023_01/935112211" TargetMode="External" /><Relationship Id="rId73" Type="http://schemas.openxmlformats.org/officeDocument/2006/relationships/hyperlink" Target="https://podminky.urs.cz/item/CS_URS_2023_01/966006211" TargetMode="External" /><Relationship Id="rId74" Type="http://schemas.openxmlformats.org/officeDocument/2006/relationships/hyperlink" Target="https://podminky.urs.cz/item/CS_URS_2023_01/966008212" TargetMode="External" /><Relationship Id="rId75" Type="http://schemas.openxmlformats.org/officeDocument/2006/relationships/hyperlink" Target="https://podminky.urs.cz/item/CS_URS_2023_01/977213111" TargetMode="External" /><Relationship Id="rId76" Type="http://schemas.openxmlformats.org/officeDocument/2006/relationships/hyperlink" Target="https://podminky.urs.cz/item/CS_URS_2023_01/979054441" TargetMode="External" /><Relationship Id="rId77" Type="http://schemas.openxmlformats.org/officeDocument/2006/relationships/hyperlink" Target="https://podminky.urs.cz/item/CS_URS_2023_01/979054451" TargetMode="External" /><Relationship Id="rId78" Type="http://schemas.openxmlformats.org/officeDocument/2006/relationships/hyperlink" Target="https://podminky.urs.cz/item/CS_URS_2023_01/997221551" TargetMode="External" /><Relationship Id="rId79" Type="http://schemas.openxmlformats.org/officeDocument/2006/relationships/hyperlink" Target="https://podminky.urs.cz/item/CS_URS_2023_01/997221559" TargetMode="External" /><Relationship Id="rId80" Type="http://schemas.openxmlformats.org/officeDocument/2006/relationships/hyperlink" Target="https://podminky.urs.cz/item/CS_URS_2023_01/997221561" TargetMode="External" /><Relationship Id="rId81" Type="http://schemas.openxmlformats.org/officeDocument/2006/relationships/hyperlink" Target="https://podminky.urs.cz/item/CS_URS_2023_01/997221569" TargetMode="External" /><Relationship Id="rId82" Type="http://schemas.openxmlformats.org/officeDocument/2006/relationships/hyperlink" Target="https://podminky.urs.cz/item/CS_URS_2023_01/997221861" TargetMode="External" /><Relationship Id="rId83" Type="http://schemas.openxmlformats.org/officeDocument/2006/relationships/hyperlink" Target="https://podminky.urs.cz/item/CS_URS_2023_01/997221862" TargetMode="External" /><Relationship Id="rId84" Type="http://schemas.openxmlformats.org/officeDocument/2006/relationships/hyperlink" Target="https://podminky.urs.cz/item/CS_URS_2023_01/997221875" TargetMode="External" /><Relationship Id="rId85" Type="http://schemas.openxmlformats.org/officeDocument/2006/relationships/hyperlink" Target="https://podminky.urs.cz/item/CS_URS_2023_01/998274101" TargetMode="External" /><Relationship Id="rId86" Type="http://schemas.openxmlformats.org/officeDocument/2006/relationships/hyperlink" Target="https://podminky.urs.cz/item/CS_URS_2023_01/998274126" TargetMode="External" /><Relationship Id="rId87" Type="http://schemas.openxmlformats.org/officeDocument/2006/relationships/hyperlink" Target="https://podminky.urs.cz/item/CS_URS_2023_01/998276101" TargetMode="External" /><Relationship Id="rId88" Type="http://schemas.openxmlformats.org/officeDocument/2006/relationships/hyperlink" Target="https://podminky.urs.cz/item/CS_URS_2023_01/998276126" TargetMode="External" /><Relationship Id="rId89" Type="http://schemas.openxmlformats.org/officeDocument/2006/relationships/hyperlink" Target="https://podminky.urs.cz/item/CS_URS_2023_01/460752111" TargetMode="External" /><Relationship Id="rId90" Type="http://schemas.openxmlformats.org/officeDocument/2006/relationships/hyperlink" Target="https://podminky.urs.cz/item/CS_URS_2023_01/011303000" TargetMode="External" /><Relationship Id="rId91" Type="http://schemas.openxmlformats.org/officeDocument/2006/relationships/hyperlink" Target="https://podminky.urs.cz/item/CS_URS_2023_01/011503000" TargetMode="External" /><Relationship Id="rId92" Type="http://schemas.openxmlformats.org/officeDocument/2006/relationships/hyperlink" Target="https://podminky.urs.cz/item/CS_URS_2023_01/012103000" TargetMode="External" /><Relationship Id="rId93" Type="http://schemas.openxmlformats.org/officeDocument/2006/relationships/hyperlink" Target="https://podminky.urs.cz/item/CS_URS_2023_01/012303000" TargetMode="External" /><Relationship Id="rId94" Type="http://schemas.openxmlformats.org/officeDocument/2006/relationships/hyperlink" Target="https://podminky.urs.cz/item/CS_URS_2023_01/012403000" TargetMode="External" /><Relationship Id="rId95" Type="http://schemas.openxmlformats.org/officeDocument/2006/relationships/hyperlink" Target="https://podminky.urs.cz/item/CS_URS_2023_01/013254000" TargetMode="External" /><Relationship Id="rId96" Type="http://schemas.openxmlformats.org/officeDocument/2006/relationships/hyperlink" Target="https://podminky.urs.cz/item/CS_URS_2023_01/030001000" TargetMode="External" /><Relationship Id="rId97" Type="http://schemas.openxmlformats.org/officeDocument/2006/relationships/hyperlink" Target="https://podminky.urs.cz/item/CS_URS_2023_01/034303000" TargetMode="External" /><Relationship Id="rId98" Type="http://schemas.openxmlformats.org/officeDocument/2006/relationships/hyperlink" Target="https://podminky.urs.cz/item/CS_URS_2023_01/034503000" TargetMode="External" /><Relationship Id="rId99" Type="http://schemas.openxmlformats.org/officeDocument/2006/relationships/hyperlink" Target="https://podminky.urs.cz/item/CS_URS_2023_01/043154000" TargetMode="External" /><Relationship Id="rId10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Kan_22_56_1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Hodonín, lokalita Mrkotálky - rekonstrukce kanalizace, 1. etapa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Hodonín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15. 12. 2022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Hodonín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Ing. Karel Vaštík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>Ing. Karel Vaštík, Lideřovská 14, 696 61 Vnorovy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74</v>
      </c>
      <c r="BT54" s="109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24.75" customHeight="1">
      <c r="A55" s="110" t="s">
        <v>78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'Kan_22_56_1 - Hodonín, lo...'!J28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'Kan_22_56_1 - Hodonín, lo...'!P89</f>
        <v>0</v>
      </c>
      <c r="AV55" s="119">
        <f>'Kan_22_56_1 - Hodonín, lo...'!J31</f>
        <v>0</v>
      </c>
      <c r="AW55" s="119">
        <f>'Kan_22_56_1 - Hodonín, lo...'!J32</f>
        <v>0</v>
      </c>
      <c r="AX55" s="119">
        <f>'Kan_22_56_1 - Hodonín, lo...'!J33</f>
        <v>0</v>
      </c>
      <c r="AY55" s="119">
        <f>'Kan_22_56_1 - Hodonín, lo...'!J34</f>
        <v>0</v>
      </c>
      <c r="AZ55" s="119">
        <f>'Kan_22_56_1 - Hodonín, lo...'!F31</f>
        <v>0</v>
      </c>
      <c r="BA55" s="119">
        <f>'Kan_22_56_1 - Hodonín, lo...'!F32</f>
        <v>0</v>
      </c>
      <c r="BB55" s="119">
        <f>'Kan_22_56_1 - Hodonín, lo...'!F33</f>
        <v>0</v>
      </c>
      <c r="BC55" s="119">
        <f>'Kan_22_56_1 - Hodonín, lo...'!F34</f>
        <v>0</v>
      </c>
      <c r="BD55" s="121">
        <f>'Kan_22_56_1 - Hodonín, lo...'!F35</f>
        <v>0</v>
      </c>
      <c r="BE55" s="7"/>
      <c r="BT55" s="122" t="s">
        <v>80</v>
      </c>
      <c r="BU55" s="122" t="s">
        <v>81</v>
      </c>
      <c r="BV55" s="122" t="s">
        <v>76</v>
      </c>
      <c r="BW55" s="122" t="s">
        <v>5</v>
      </c>
      <c r="BX55" s="122" t="s">
        <v>77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ZHrPpkF2hrCa/rmj922gdoeygGXvTvfA2s8EWowt7Wv5YGlagOz4PJBwWwida0kY+qm3qldTBxa3mrE3btW96A==" hashValue="7yIqZWnJIQDZrILV8xXC+muSCA8fK3KVGLoO/5TNNFi+kdzC25ojLnBTJViTzIInvoKXVQofytPZdX1xYOa0F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Kan_22_56_1 - Hodonín, l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  <c r="AZ2" s="123" t="s">
        <v>82</v>
      </c>
      <c r="BA2" s="123" t="s">
        <v>83</v>
      </c>
      <c r="BB2" s="123" t="s">
        <v>84</v>
      </c>
      <c r="BC2" s="123" t="s">
        <v>85</v>
      </c>
      <c r="BD2" s="123" t="s">
        <v>86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87</v>
      </c>
      <c r="AZ3" s="123" t="s">
        <v>88</v>
      </c>
      <c r="BA3" s="123" t="s">
        <v>89</v>
      </c>
      <c r="BB3" s="123" t="s">
        <v>84</v>
      </c>
      <c r="BC3" s="123" t="s">
        <v>90</v>
      </c>
      <c r="BD3" s="123" t="s">
        <v>86</v>
      </c>
    </row>
    <row r="4" s="1" customFormat="1" ht="24.96" customHeight="1">
      <c r="B4" s="20"/>
      <c r="D4" s="126" t="s">
        <v>91</v>
      </c>
      <c r="L4" s="20"/>
      <c r="M4" s="127" t="s">
        <v>10</v>
      </c>
      <c r="AT4" s="17" t="s">
        <v>4</v>
      </c>
      <c r="AZ4" s="123" t="s">
        <v>92</v>
      </c>
      <c r="BA4" s="123" t="s">
        <v>93</v>
      </c>
      <c r="BB4" s="123" t="s">
        <v>84</v>
      </c>
      <c r="BC4" s="123" t="s">
        <v>94</v>
      </c>
      <c r="BD4" s="123" t="s">
        <v>86</v>
      </c>
    </row>
    <row r="5" s="1" customFormat="1" ht="6.96" customHeight="1">
      <c r="B5" s="20"/>
      <c r="L5" s="20"/>
      <c r="AZ5" s="123" t="s">
        <v>95</v>
      </c>
      <c r="BA5" s="123" t="s">
        <v>96</v>
      </c>
      <c r="BB5" s="123" t="s">
        <v>84</v>
      </c>
      <c r="BC5" s="123" t="s">
        <v>97</v>
      </c>
      <c r="BD5" s="123" t="s">
        <v>86</v>
      </c>
    </row>
    <row r="6" s="2" customFormat="1" ht="12" customHeight="1">
      <c r="A6" s="38"/>
      <c r="B6" s="44"/>
      <c r="C6" s="38"/>
      <c r="D6" s="128" t="s">
        <v>16</v>
      </c>
      <c r="E6" s="38"/>
      <c r="F6" s="38"/>
      <c r="G6" s="38"/>
      <c r="H6" s="38"/>
      <c r="I6" s="38"/>
      <c r="J6" s="38"/>
      <c r="K6" s="38"/>
      <c r="L6" s="129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Z6" s="123" t="s">
        <v>98</v>
      </c>
      <c r="BA6" s="123" t="s">
        <v>99</v>
      </c>
      <c r="BB6" s="123" t="s">
        <v>84</v>
      </c>
      <c r="BC6" s="123" t="s">
        <v>100</v>
      </c>
      <c r="BD6" s="123" t="s">
        <v>86</v>
      </c>
    </row>
    <row r="7" s="2" customFormat="1" ht="16.5" customHeight="1">
      <c r="A7" s="38"/>
      <c r="B7" s="44"/>
      <c r="C7" s="38"/>
      <c r="D7" s="38"/>
      <c r="E7" s="130" t="s">
        <v>17</v>
      </c>
      <c r="F7" s="38"/>
      <c r="G7" s="38"/>
      <c r="H7" s="38"/>
      <c r="I7" s="38"/>
      <c r="J7" s="38"/>
      <c r="K7" s="38"/>
      <c r="L7" s="129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Z7" s="123" t="s">
        <v>101</v>
      </c>
      <c r="BA7" s="123" t="s">
        <v>102</v>
      </c>
      <c r="BB7" s="123" t="s">
        <v>103</v>
      </c>
      <c r="BC7" s="123" t="s">
        <v>104</v>
      </c>
      <c r="BD7" s="123" t="s">
        <v>86</v>
      </c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23" t="s">
        <v>105</v>
      </c>
      <c r="BA8" s="123" t="s">
        <v>106</v>
      </c>
      <c r="BB8" s="123" t="s">
        <v>103</v>
      </c>
      <c r="BC8" s="123" t="s">
        <v>107</v>
      </c>
      <c r="BD8" s="123" t="s">
        <v>86</v>
      </c>
    </row>
    <row r="9" s="2" customFormat="1" ht="12" customHeight="1">
      <c r="A9" s="38"/>
      <c r="B9" s="44"/>
      <c r="C9" s="38"/>
      <c r="D9" s="128" t="s">
        <v>18</v>
      </c>
      <c r="E9" s="38"/>
      <c r="F9" s="131" t="s">
        <v>19</v>
      </c>
      <c r="G9" s="38"/>
      <c r="H9" s="38"/>
      <c r="I9" s="128" t="s">
        <v>20</v>
      </c>
      <c r="J9" s="131" t="s">
        <v>19</v>
      </c>
      <c r="K9" s="38"/>
      <c r="L9" s="12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23" t="s">
        <v>108</v>
      </c>
      <c r="BA9" s="123" t="s">
        <v>109</v>
      </c>
      <c r="BB9" s="123" t="s">
        <v>103</v>
      </c>
      <c r="BC9" s="123" t="s">
        <v>110</v>
      </c>
      <c r="BD9" s="123" t="s">
        <v>86</v>
      </c>
    </row>
    <row r="10" s="2" customFormat="1" ht="12" customHeight="1">
      <c r="A10" s="38"/>
      <c r="B10" s="44"/>
      <c r="C10" s="38"/>
      <c r="D10" s="128" t="s">
        <v>21</v>
      </c>
      <c r="E10" s="38"/>
      <c r="F10" s="131" t="s">
        <v>22</v>
      </c>
      <c r="G10" s="38"/>
      <c r="H10" s="38"/>
      <c r="I10" s="128" t="s">
        <v>23</v>
      </c>
      <c r="J10" s="132" t="str">
        <f>'Rekapitulace stavby'!AN8</f>
        <v>15. 12. 2022</v>
      </c>
      <c r="K10" s="38"/>
      <c r="L10" s="12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23" t="s">
        <v>111</v>
      </c>
      <c r="BA10" s="123" t="s">
        <v>112</v>
      </c>
      <c r="BB10" s="123" t="s">
        <v>103</v>
      </c>
      <c r="BC10" s="123" t="s">
        <v>113</v>
      </c>
      <c r="BD10" s="123" t="s">
        <v>86</v>
      </c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23" t="s">
        <v>114</v>
      </c>
      <c r="BA11" s="123" t="s">
        <v>115</v>
      </c>
      <c r="BB11" s="123" t="s">
        <v>103</v>
      </c>
      <c r="BC11" s="123" t="s">
        <v>116</v>
      </c>
      <c r="BD11" s="123" t="s">
        <v>86</v>
      </c>
    </row>
    <row r="12" s="2" customFormat="1" ht="12" customHeight="1">
      <c r="A12" s="38"/>
      <c r="B12" s="44"/>
      <c r="C12" s="38"/>
      <c r="D12" s="128" t="s">
        <v>25</v>
      </c>
      <c r="E12" s="38"/>
      <c r="F12" s="38"/>
      <c r="G12" s="38"/>
      <c r="H12" s="38"/>
      <c r="I12" s="128" t="s">
        <v>26</v>
      </c>
      <c r="J12" s="131" t="s">
        <v>27</v>
      </c>
      <c r="K12" s="38"/>
      <c r="L12" s="12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23" t="s">
        <v>117</v>
      </c>
      <c r="BA12" s="123" t="s">
        <v>118</v>
      </c>
      <c r="BB12" s="123" t="s">
        <v>119</v>
      </c>
      <c r="BC12" s="123" t="s">
        <v>120</v>
      </c>
      <c r="BD12" s="123" t="s">
        <v>86</v>
      </c>
    </row>
    <row r="13" s="2" customFormat="1" ht="18" customHeight="1">
      <c r="A13" s="38"/>
      <c r="B13" s="44"/>
      <c r="C13" s="38"/>
      <c r="D13" s="38"/>
      <c r="E13" s="131" t="s">
        <v>28</v>
      </c>
      <c r="F13" s="38"/>
      <c r="G13" s="38"/>
      <c r="H13" s="38"/>
      <c r="I13" s="128" t="s">
        <v>29</v>
      </c>
      <c r="J13" s="131" t="s">
        <v>19</v>
      </c>
      <c r="K13" s="38"/>
      <c r="L13" s="12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23" t="s">
        <v>121</v>
      </c>
      <c r="BA13" s="123" t="s">
        <v>122</v>
      </c>
      <c r="BB13" s="123" t="s">
        <v>119</v>
      </c>
      <c r="BC13" s="123" t="s">
        <v>123</v>
      </c>
      <c r="BD13" s="123" t="s">
        <v>86</v>
      </c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23" t="s">
        <v>124</v>
      </c>
      <c r="BA14" s="123" t="s">
        <v>125</v>
      </c>
      <c r="BB14" s="123" t="s">
        <v>119</v>
      </c>
      <c r="BC14" s="123" t="s">
        <v>126</v>
      </c>
      <c r="BD14" s="123" t="s">
        <v>86</v>
      </c>
    </row>
    <row r="15" s="2" customFormat="1" ht="12" customHeight="1">
      <c r="A15" s="38"/>
      <c r="B15" s="44"/>
      <c r="C15" s="38"/>
      <c r="D15" s="128" t="s">
        <v>30</v>
      </c>
      <c r="E15" s="38"/>
      <c r="F15" s="38"/>
      <c r="G15" s="38"/>
      <c r="H15" s="38"/>
      <c r="I15" s="128" t="s">
        <v>26</v>
      </c>
      <c r="J15" s="33" t="str">
        <f>'Rekapitulace stavby'!AN13</f>
        <v>Vyplň údaj</v>
      </c>
      <c r="K15" s="38"/>
      <c r="L15" s="12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23" t="s">
        <v>127</v>
      </c>
      <c r="BA15" s="123" t="s">
        <v>128</v>
      </c>
      <c r="BB15" s="123" t="s">
        <v>84</v>
      </c>
      <c r="BC15" s="123" t="s">
        <v>129</v>
      </c>
      <c r="BD15" s="123" t="s">
        <v>86</v>
      </c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1"/>
      <c r="G16" s="131"/>
      <c r="H16" s="131"/>
      <c r="I16" s="128" t="s">
        <v>29</v>
      </c>
      <c r="J16" s="33" t="str">
        <f>'Rekapitulace stavby'!AN14</f>
        <v>Vyplň údaj</v>
      </c>
      <c r="K16" s="38"/>
      <c r="L16" s="12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23" t="s">
        <v>130</v>
      </c>
      <c r="BA16" s="123" t="s">
        <v>131</v>
      </c>
      <c r="BB16" s="123" t="s">
        <v>84</v>
      </c>
      <c r="BC16" s="123" t="s">
        <v>132</v>
      </c>
      <c r="BD16" s="123" t="s">
        <v>86</v>
      </c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23" t="s">
        <v>133</v>
      </c>
      <c r="BA17" s="123" t="s">
        <v>134</v>
      </c>
      <c r="BB17" s="123" t="s">
        <v>119</v>
      </c>
      <c r="BC17" s="123" t="s">
        <v>135</v>
      </c>
      <c r="BD17" s="123" t="s">
        <v>86</v>
      </c>
    </row>
    <row r="18" s="2" customFormat="1" ht="12" customHeight="1">
      <c r="A18" s="38"/>
      <c r="B18" s="44"/>
      <c r="C18" s="38"/>
      <c r="D18" s="128" t="s">
        <v>32</v>
      </c>
      <c r="E18" s="38"/>
      <c r="F18" s="38"/>
      <c r="G18" s="38"/>
      <c r="H18" s="38"/>
      <c r="I18" s="128" t="s">
        <v>26</v>
      </c>
      <c r="J18" s="131" t="s">
        <v>33</v>
      </c>
      <c r="K18" s="38"/>
      <c r="L18" s="12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23" t="s">
        <v>136</v>
      </c>
      <c r="BA18" s="123" t="s">
        <v>137</v>
      </c>
      <c r="BB18" s="123" t="s">
        <v>119</v>
      </c>
      <c r="BC18" s="123" t="s">
        <v>138</v>
      </c>
      <c r="BD18" s="123" t="s">
        <v>86</v>
      </c>
    </row>
    <row r="19" s="2" customFormat="1" ht="18" customHeight="1">
      <c r="A19" s="38"/>
      <c r="B19" s="44"/>
      <c r="C19" s="38"/>
      <c r="D19" s="38"/>
      <c r="E19" s="131" t="s">
        <v>34</v>
      </c>
      <c r="F19" s="38"/>
      <c r="G19" s="38"/>
      <c r="H19" s="38"/>
      <c r="I19" s="128" t="s">
        <v>29</v>
      </c>
      <c r="J19" s="131" t="s">
        <v>35</v>
      </c>
      <c r="K19" s="38"/>
      <c r="L19" s="12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23" t="s">
        <v>139</v>
      </c>
      <c r="BA19" s="123" t="s">
        <v>140</v>
      </c>
      <c r="BB19" s="123" t="s">
        <v>84</v>
      </c>
      <c r="BC19" s="123" t="s">
        <v>141</v>
      </c>
      <c r="BD19" s="123" t="s">
        <v>86</v>
      </c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23" t="s">
        <v>142</v>
      </c>
      <c r="BA20" s="123" t="s">
        <v>143</v>
      </c>
      <c r="BB20" s="123" t="s">
        <v>103</v>
      </c>
      <c r="BC20" s="123" t="s">
        <v>144</v>
      </c>
      <c r="BD20" s="123" t="s">
        <v>86</v>
      </c>
    </row>
    <row r="21" s="2" customFormat="1" ht="12" customHeight="1">
      <c r="A21" s="38"/>
      <c r="B21" s="44"/>
      <c r="C21" s="38"/>
      <c r="D21" s="128" t="s">
        <v>37</v>
      </c>
      <c r="E21" s="38"/>
      <c r="F21" s="38"/>
      <c r="G21" s="38"/>
      <c r="H21" s="38"/>
      <c r="I21" s="128" t="s">
        <v>26</v>
      </c>
      <c r="J21" s="131" t="s">
        <v>33</v>
      </c>
      <c r="K21" s="38"/>
      <c r="L21" s="12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123" t="s">
        <v>145</v>
      </c>
      <c r="BA21" s="123" t="s">
        <v>146</v>
      </c>
      <c r="BB21" s="123" t="s">
        <v>119</v>
      </c>
      <c r="BC21" s="123" t="s">
        <v>147</v>
      </c>
      <c r="BD21" s="123" t="s">
        <v>86</v>
      </c>
    </row>
    <row r="22" s="2" customFormat="1" ht="18" customHeight="1">
      <c r="A22" s="38"/>
      <c r="B22" s="44"/>
      <c r="C22" s="38"/>
      <c r="D22" s="38"/>
      <c r="E22" s="131" t="s">
        <v>38</v>
      </c>
      <c r="F22" s="38"/>
      <c r="G22" s="38"/>
      <c r="H22" s="38"/>
      <c r="I22" s="128" t="s">
        <v>29</v>
      </c>
      <c r="J22" s="131" t="s">
        <v>35</v>
      </c>
      <c r="K22" s="38"/>
      <c r="L22" s="12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Z22" s="123" t="s">
        <v>148</v>
      </c>
      <c r="BA22" s="123" t="s">
        <v>149</v>
      </c>
      <c r="BB22" s="123" t="s">
        <v>119</v>
      </c>
      <c r="BC22" s="123" t="s">
        <v>150</v>
      </c>
      <c r="BD22" s="123" t="s">
        <v>86</v>
      </c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Z23" s="123" t="s">
        <v>151</v>
      </c>
      <c r="BA23" s="123" t="s">
        <v>152</v>
      </c>
      <c r="BB23" s="123" t="s">
        <v>103</v>
      </c>
      <c r="BC23" s="123" t="s">
        <v>153</v>
      </c>
      <c r="BD23" s="123" t="s">
        <v>86</v>
      </c>
    </row>
    <row r="24" s="2" customFormat="1" ht="12" customHeight="1">
      <c r="A24" s="38"/>
      <c r="B24" s="44"/>
      <c r="C24" s="38"/>
      <c r="D24" s="128" t="s">
        <v>39</v>
      </c>
      <c r="E24" s="38"/>
      <c r="F24" s="38"/>
      <c r="G24" s="38"/>
      <c r="H24" s="38"/>
      <c r="I24" s="38"/>
      <c r="J24" s="38"/>
      <c r="K24" s="38"/>
      <c r="L24" s="12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Z24" s="123" t="s">
        <v>154</v>
      </c>
      <c r="BA24" s="123" t="s">
        <v>155</v>
      </c>
      <c r="BB24" s="123" t="s">
        <v>156</v>
      </c>
      <c r="BC24" s="123" t="s">
        <v>157</v>
      </c>
      <c r="BD24" s="123" t="s">
        <v>86</v>
      </c>
    </row>
    <row r="25" s="8" customFormat="1" ht="47.25" customHeight="1">
      <c r="A25" s="133"/>
      <c r="B25" s="134"/>
      <c r="C25" s="133"/>
      <c r="D25" s="133"/>
      <c r="E25" s="135" t="s">
        <v>40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Z25" s="137" t="s">
        <v>158</v>
      </c>
      <c r="BA25" s="137" t="s">
        <v>159</v>
      </c>
      <c r="BB25" s="137" t="s">
        <v>119</v>
      </c>
      <c r="BC25" s="137" t="s">
        <v>160</v>
      </c>
      <c r="BD25" s="137" t="s">
        <v>86</v>
      </c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Z26" s="123" t="s">
        <v>161</v>
      </c>
      <c r="BA26" s="123" t="s">
        <v>162</v>
      </c>
      <c r="BB26" s="123" t="s">
        <v>103</v>
      </c>
      <c r="BC26" s="123" t="s">
        <v>163</v>
      </c>
      <c r="BD26" s="123" t="s">
        <v>86</v>
      </c>
    </row>
    <row r="27" s="2" customFormat="1" ht="6.96" customHeight="1">
      <c r="A27" s="38"/>
      <c r="B27" s="44"/>
      <c r="C27" s="38"/>
      <c r="D27" s="138"/>
      <c r="E27" s="138"/>
      <c r="F27" s="138"/>
      <c r="G27" s="138"/>
      <c r="H27" s="138"/>
      <c r="I27" s="138"/>
      <c r="J27" s="138"/>
      <c r="K27" s="138"/>
      <c r="L27" s="129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Z27" s="123" t="s">
        <v>164</v>
      </c>
      <c r="BA27" s="123" t="s">
        <v>165</v>
      </c>
      <c r="BB27" s="123" t="s">
        <v>156</v>
      </c>
      <c r="BC27" s="123" t="s">
        <v>166</v>
      </c>
      <c r="BD27" s="123" t="s">
        <v>86</v>
      </c>
    </row>
    <row r="28" s="2" customFormat="1" ht="25.44" customHeight="1">
      <c r="A28" s="38"/>
      <c r="B28" s="44"/>
      <c r="C28" s="38"/>
      <c r="D28" s="139" t="s">
        <v>41</v>
      </c>
      <c r="E28" s="38"/>
      <c r="F28" s="38"/>
      <c r="G28" s="38"/>
      <c r="H28" s="38"/>
      <c r="I28" s="38"/>
      <c r="J28" s="140">
        <f>ROUND(J89, 2)</f>
        <v>0</v>
      </c>
      <c r="K28" s="38"/>
      <c r="L28" s="12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Z28" s="123" t="s">
        <v>167</v>
      </c>
      <c r="BA28" s="123" t="s">
        <v>168</v>
      </c>
      <c r="BB28" s="123" t="s">
        <v>103</v>
      </c>
      <c r="BC28" s="123" t="s">
        <v>169</v>
      </c>
      <c r="BD28" s="123" t="s">
        <v>86</v>
      </c>
    </row>
    <row r="29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2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1" t="s">
        <v>43</v>
      </c>
      <c r="G30" s="38"/>
      <c r="H30" s="38"/>
      <c r="I30" s="141" t="s">
        <v>42</v>
      </c>
      <c r="J30" s="141" t="s">
        <v>44</v>
      </c>
      <c r="K30" s="38"/>
      <c r="L30" s="12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2" t="s">
        <v>45</v>
      </c>
      <c r="E31" s="128" t="s">
        <v>46</v>
      </c>
      <c r="F31" s="143">
        <f>ROUND((SUM(BE89:BE430)),  2)</f>
        <v>0</v>
      </c>
      <c r="G31" s="38"/>
      <c r="H31" s="38"/>
      <c r="I31" s="144">
        <v>0.20999999999999999</v>
      </c>
      <c r="J31" s="143">
        <f>ROUND(((SUM(BE89:BE430))*I31),  2)</f>
        <v>0</v>
      </c>
      <c r="K31" s="38"/>
      <c r="L31" s="12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8" t="s">
        <v>47</v>
      </c>
      <c r="F32" s="143">
        <f>ROUND((SUM(BF89:BF430)),  2)</f>
        <v>0</v>
      </c>
      <c r="G32" s="38"/>
      <c r="H32" s="38"/>
      <c r="I32" s="144">
        <v>0.14999999999999999</v>
      </c>
      <c r="J32" s="143">
        <f>ROUND(((SUM(BF89:BF430))*I32),  2)</f>
        <v>0</v>
      </c>
      <c r="K32" s="38"/>
      <c r="L32" s="12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8" t="s">
        <v>48</v>
      </c>
      <c r="F33" s="143">
        <f>ROUND((SUM(BG89:BG430)),  2)</f>
        <v>0</v>
      </c>
      <c r="G33" s="38"/>
      <c r="H33" s="38"/>
      <c r="I33" s="144">
        <v>0.20999999999999999</v>
      </c>
      <c r="J33" s="143">
        <f>0</f>
        <v>0</v>
      </c>
      <c r="K33" s="38"/>
      <c r="L33" s="12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8" t="s">
        <v>49</v>
      </c>
      <c r="F34" s="143">
        <f>ROUND((SUM(BH89:BH430)),  2)</f>
        <v>0</v>
      </c>
      <c r="G34" s="38"/>
      <c r="H34" s="38"/>
      <c r="I34" s="144">
        <v>0.14999999999999999</v>
      </c>
      <c r="J34" s="143">
        <f>0</f>
        <v>0</v>
      </c>
      <c r="K34" s="38"/>
      <c r="L34" s="12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50</v>
      </c>
      <c r="F35" s="143">
        <f>ROUND((SUM(BI89:BI430)),  2)</f>
        <v>0</v>
      </c>
      <c r="G35" s="38"/>
      <c r="H35" s="38"/>
      <c r="I35" s="144">
        <v>0</v>
      </c>
      <c r="J35" s="143">
        <f>0</f>
        <v>0</v>
      </c>
      <c r="K35" s="38"/>
      <c r="L35" s="12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5"/>
      <c r="D37" s="146" t="s">
        <v>51</v>
      </c>
      <c r="E37" s="147"/>
      <c r="F37" s="147"/>
      <c r="G37" s="148" t="s">
        <v>52</v>
      </c>
      <c r="H37" s="149" t="s">
        <v>53</v>
      </c>
      <c r="I37" s="147"/>
      <c r="J37" s="150">
        <f>SUM(J28:J35)</f>
        <v>0</v>
      </c>
      <c r="K37" s="151"/>
      <c r="L37" s="12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2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2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170</v>
      </c>
      <c r="D43" s="40"/>
      <c r="E43" s="40"/>
      <c r="F43" s="40"/>
      <c r="G43" s="40"/>
      <c r="H43" s="40"/>
      <c r="I43" s="40"/>
      <c r="J43" s="40"/>
      <c r="K43" s="40"/>
      <c r="L43" s="12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9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Hodonín, lokalita Mrkotálky - rekonstrukce kanalizace, 1. etapa</v>
      </c>
      <c r="F46" s="40"/>
      <c r="G46" s="40"/>
      <c r="H46" s="40"/>
      <c r="I46" s="40"/>
      <c r="J46" s="40"/>
      <c r="K46" s="40"/>
      <c r="L46" s="129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9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Hodonín</v>
      </c>
      <c r="G48" s="40"/>
      <c r="H48" s="40"/>
      <c r="I48" s="32" t="s">
        <v>23</v>
      </c>
      <c r="J48" s="72" t="str">
        <f>IF(J10="","",J10)</f>
        <v>15. 12. 2022</v>
      </c>
      <c r="K48" s="40"/>
      <c r="L48" s="12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>Město Hodonín</v>
      </c>
      <c r="G50" s="40"/>
      <c r="H50" s="40"/>
      <c r="I50" s="32" t="s">
        <v>32</v>
      </c>
      <c r="J50" s="36" t="str">
        <f>E19</f>
        <v>Ing. Karel Vaštík</v>
      </c>
      <c r="K50" s="40"/>
      <c r="L50" s="12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40.05" customHeight="1">
      <c r="A51" s="38"/>
      <c r="B51" s="39"/>
      <c r="C51" s="32" t="s">
        <v>30</v>
      </c>
      <c r="D51" s="40"/>
      <c r="E51" s="40"/>
      <c r="F51" s="27" t="str">
        <f>IF(E16="","",E16)</f>
        <v>Vyplň údaj</v>
      </c>
      <c r="G51" s="40"/>
      <c r="H51" s="40"/>
      <c r="I51" s="32" t="s">
        <v>37</v>
      </c>
      <c r="J51" s="36" t="str">
        <f>E22</f>
        <v>Ing. Karel Vaštík, Lideřovská 14, 696 61 Vnorovy</v>
      </c>
      <c r="K51" s="40"/>
      <c r="L51" s="12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6" t="s">
        <v>171</v>
      </c>
      <c r="D53" s="157"/>
      <c r="E53" s="157"/>
      <c r="F53" s="157"/>
      <c r="G53" s="157"/>
      <c r="H53" s="157"/>
      <c r="I53" s="157"/>
      <c r="J53" s="158" t="s">
        <v>172</v>
      </c>
      <c r="K53" s="157"/>
      <c r="L53" s="129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9" t="s">
        <v>73</v>
      </c>
      <c r="D55" s="40"/>
      <c r="E55" s="40"/>
      <c r="F55" s="40"/>
      <c r="G55" s="40"/>
      <c r="H55" s="40"/>
      <c r="I55" s="40"/>
      <c r="J55" s="102">
        <f>J89</f>
        <v>0</v>
      </c>
      <c r="K55" s="40"/>
      <c r="L55" s="12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173</v>
      </c>
    </row>
    <row r="56" s="9" customFormat="1" ht="24.96" customHeight="1">
      <c r="A56" s="9"/>
      <c r="B56" s="160"/>
      <c r="C56" s="161"/>
      <c r="D56" s="162" t="s">
        <v>174</v>
      </c>
      <c r="E56" s="163"/>
      <c r="F56" s="163"/>
      <c r="G56" s="163"/>
      <c r="H56" s="163"/>
      <c r="I56" s="163"/>
      <c r="J56" s="164">
        <f>J90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175</v>
      </c>
      <c r="E57" s="169"/>
      <c r="F57" s="169"/>
      <c r="G57" s="169"/>
      <c r="H57" s="169"/>
      <c r="I57" s="169"/>
      <c r="J57" s="170">
        <f>J91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176</v>
      </c>
      <c r="E58" s="169"/>
      <c r="F58" s="169"/>
      <c r="G58" s="169"/>
      <c r="H58" s="169"/>
      <c r="I58" s="169"/>
      <c r="J58" s="170">
        <f>J180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177</v>
      </c>
      <c r="E59" s="169"/>
      <c r="F59" s="169"/>
      <c r="G59" s="169"/>
      <c r="H59" s="169"/>
      <c r="I59" s="169"/>
      <c r="J59" s="170">
        <f>J184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178</v>
      </c>
      <c r="E60" s="169"/>
      <c r="F60" s="169"/>
      <c r="G60" s="169"/>
      <c r="H60" s="169"/>
      <c r="I60" s="169"/>
      <c r="J60" s="170">
        <f>J191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179</v>
      </c>
      <c r="E61" s="169"/>
      <c r="F61" s="169"/>
      <c r="G61" s="169"/>
      <c r="H61" s="169"/>
      <c r="I61" s="169"/>
      <c r="J61" s="170">
        <f>J209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180</v>
      </c>
      <c r="E62" s="169"/>
      <c r="F62" s="169"/>
      <c r="G62" s="169"/>
      <c r="H62" s="169"/>
      <c r="I62" s="169"/>
      <c r="J62" s="170">
        <f>J245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181</v>
      </c>
      <c r="E63" s="169"/>
      <c r="F63" s="169"/>
      <c r="G63" s="169"/>
      <c r="H63" s="169"/>
      <c r="I63" s="169"/>
      <c r="J63" s="170">
        <f>J313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182</v>
      </c>
      <c r="E64" s="169"/>
      <c r="F64" s="169"/>
      <c r="G64" s="169"/>
      <c r="H64" s="169"/>
      <c r="I64" s="169"/>
      <c r="J64" s="170">
        <f>J365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183</v>
      </c>
      <c r="E65" s="169"/>
      <c r="F65" s="169"/>
      <c r="G65" s="169"/>
      <c r="H65" s="169"/>
      <c r="I65" s="169"/>
      <c r="J65" s="170">
        <f>J380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184</v>
      </c>
      <c r="E66" s="163"/>
      <c r="F66" s="163"/>
      <c r="G66" s="163"/>
      <c r="H66" s="163"/>
      <c r="I66" s="163"/>
      <c r="J66" s="164">
        <f>J392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185</v>
      </c>
      <c r="E67" s="169"/>
      <c r="F67" s="169"/>
      <c r="G67" s="169"/>
      <c r="H67" s="169"/>
      <c r="I67" s="169"/>
      <c r="J67" s="170">
        <f>J393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0"/>
      <c r="C68" s="161"/>
      <c r="D68" s="162" t="s">
        <v>186</v>
      </c>
      <c r="E68" s="163"/>
      <c r="F68" s="163"/>
      <c r="G68" s="163"/>
      <c r="H68" s="163"/>
      <c r="I68" s="163"/>
      <c r="J68" s="164">
        <f>J398</f>
        <v>0</v>
      </c>
      <c r="K68" s="161"/>
      <c r="L68" s="16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6"/>
      <c r="C69" s="167"/>
      <c r="D69" s="168" t="s">
        <v>187</v>
      </c>
      <c r="E69" s="169"/>
      <c r="F69" s="169"/>
      <c r="G69" s="169"/>
      <c r="H69" s="169"/>
      <c r="I69" s="169"/>
      <c r="J69" s="170">
        <f>J399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188</v>
      </c>
      <c r="E70" s="169"/>
      <c r="F70" s="169"/>
      <c r="G70" s="169"/>
      <c r="H70" s="169"/>
      <c r="I70" s="169"/>
      <c r="J70" s="170">
        <f>J418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189</v>
      </c>
      <c r="E71" s="169"/>
      <c r="F71" s="169"/>
      <c r="G71" s="169"/>
      <c r="H71" s="169"/>
      <c r="I71" s="169"/>
      <c r="J71" s="170">
        <f>J428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29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29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2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190</v>
      </c>
      <c r="D78" s="40"/>
      <c r="E78" s="40"/>
      <c r="F78" s="40"/>
      <c r="G78" s="40"/>
      <c r="H78" s="40"/>
      <c r="I78" s="40"/>
      <c r="J78" s="40"/>
      <c r="K78" s="40"/>
      <c r="L78" s="12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2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29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E7</f>
        <v>Hodonín, lokalita Mrkotálky - rekonstrukce kanalizace, 1. etapa</v>
      </c>
      <c r="F81" s="40"/>
      <c r="G81" s="40"/>
      <c r="H81" s="40"/>
      <c r="I81" s="40"/>
      <c r="J81" s="40"/>
      <c r="K81" s="40"/>
      <c r="L81" s="12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2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F10</f>
        <v>Hodonín</v>
      </c>
      <c r="G83" s="40"/>
      <c r="H83" s="40"/>
      <c r="I83" s="32" t="s">
        <v>23</v>
      </c>
      <c r="J83" s="72" t="str">
        <f>IF(J10="","",J10)</f>
        <v>15. 12. 2022</v>
      </c>
      <c r="K83" s="40"/>
      <c r="L83" s="12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2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E13</f>
        <v>Město Hodonín</v>
      </c>
      <c r="G85" s="40"/>
      <c r="H85" s="40"/>
      <c r="I85" s="32" t="s">
        <v>32</v>
      </c>
      <c r="J85" s="36" t="str">
        <f>E19</f>
        <v>Ing. Karel Vaštík</v>
      </c>
      <c r="K85" s="40"/>
      <c r="L85" s="12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40.05" customHeight="1">
      <c r="A86" s="38"/>
      <c r="B86" s="39"/>
      <c r="C86" s="32" t="s">
        <v>30</v>
      </c>
      <c r="D86" s="40"/>
      <c r="E86" s="40"/>
      <c r="F86" s="27" t="str">
        <f>IF(E16="","",E16)</f>
        <v>Vyplň údaj</v>
      </c>
      <c r="G86" s="40"/>
      <c r="H86" s="40"/>
      <c r="I86" s="32" t="s">
        <v>37</v>
      </c>
      <c r="J86" s="36" t="str">
        <f>E22</f>
        <v>Ing. Karel Vaštík, Lideřovská 14, 696 61 Vnorovy</v>
      </c>
      <c r="K86" s="40"/>
      <c r="L86" s="12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2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2"/>
      <c r="B88" s="173"/>
      <c r="C88" s="174" t="s">
        <v>191</v>
      </c>
      <c r="D88" s="175" t="s">
        <v>60</v>
      </c>
      <c r="E88" s="175" t="s">
        <v>56</v>
      </c>
      <c r="F88" s="175" t="s">
        <v>57</v>
      </c>
      <c r="G88" s="175" t="s">
        <v>192</v>
      </c>
      <c r="H88" s="175" t="s">
        <v>193</v>
      </c>
      <c r="I88" s="175" t="s">
        <v>194</v>
      </c>
      <c r="J88" s="175" t="s">
        <v>172</v>
      </c>
      <c r="K88" s="176" t="s">
        <v>195</v>
      </c>
      <c r="L88" s="177"/>
      <c r="M88" s="92" t="s">
        <v>19</v>
      </c>
      <c r="N88" s="93" t="s">
        <v>45</v>
      </c>
      <c r="O88" s="93" t="s">
        <v>196</v>
      </c>
      <c r="P88" s="93" t="s">
        <v>197</v>
      </c>
      <c r="Q88" s="93" t="s">
        <v>198</v>
      </c>
      <c r="R88" s="93" t="s">
        <v>199</v>
      </c>
      <c r="S88" s="93" t="s">
        <v>200</v>
      </c>
      <c r="T88" s="94" t="s">
        <v>201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38"/>
      <c r="B89" s="39"/>
      <c r="C89" s="99" t="s">
        <v>202</v>
      </c>
      <c r="D89" s="40"/>
      <c r="E89" s="40"/>
      <c r="F89" s="40"/>
      <c r="G89" s="40"/>
      <c r="H89" s="40"/>
      <c r="I89" s="40"/>
      <c r="J89" s="178">
        <f>BK89</f>
        <v>0</v>
      </c>
      <c r="K89" s="40"/>
      <c r="L89" s="44"/>
      <c r="M89" s="95"/>
      <c r="N89" s="179"/>
      <c r="O89" s="96"/>
      <c r="P89" s="180">
        <f>P90+P392+P398</f>
        <v>0</v>
      </c>
      <c r="Q89" s="96"/>
      <c r="R89" s="180">
        <f>R90+R392+R398</f>
        <v>722.99783341</v>
      </c>
      <c r="S89" s="96"/>
      <c r="T89" s="181">
        <f>T90+T392+T398</f>
        <v>537.98181999999997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74</v>
      </c>
      <c r="AU89" s="17" t="s">
        <v>173</v>
      </c>
      <c r="BK89" s="182">
        <f>BK90+BK392+BK398</f>
        <v>0</v>
      </c>
    </row>
    <row r="90" s="12" customFormat="1" ht="25.92" customHeight="1">
      <c r="A90" s="12"/>
      <c r="B90" s="183"/>
      <c r="C90" s="184"/>
      <c r="D90" s="185" t="s">
        <v>74</v>
      </c>
      <c r="E90" s="186" t="s">
        <v>203</v>
      </c>
      <c r="F90" s="186" t="s">
        <v>204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P91+P180+P184+P191+P209+P245+P313+P365+P380</f>
        <v>0</v>
      </c>
      <c r="Q90" s="191"/>
      <c r="R90" s="192">
        <f>R91+R180+R184+R191+R209+R245+R313+R365+R380</f>
        <v>722.88683341000001</v>
      </c>
      <c r="S90" s="191"/>
      <c r="T90" s="193">
        <f>T91+T180+T184+T191+T209+T245+T313+T365+T380</f>
        <v>537.98181999999997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80</v>
      </c>
      <c r="AT90" s="195" t="s">
        <v>74</v>
      </c>
      <c r="AU90" s="195" t="s">
        <v>75</v>
      </c>
      <c r="AY90" s="194" t="s">
        <v>205</v>
      </c>
      <c r="BK90" s="196">
        <f>BK91+BK180+BK184+BK191+BK209+BK245+BK313+BK365+BK380</f>
        <v>0</v>
      </c>
    </row>
    <row r="91" s="12" customFormat="1" ht="22.8" customHeight="1">
      <c r="A91" s="12"/>
      <c r="B91" s="183"/>
      <c r="C91" s="184"/>
      <c r="D91" s="185" t="s">
        <v>74</v>
      </c>
      <c r="E91" s="197" t="s">
        <v>80</v>
      </c>
      <c r="F91" s="197" t="s">
        <v>206</v>
      </c>
      <c r="G91" s="184"/>
      <c r="H91" s="184"/>
      <c r="I91" s="187"/>
      <c r="J91" s="198">
        <f>BK91</f>
        <v>0</v>
      </c>
      <c r="K91" s="184"/>
      <c r="L91" s="189"/>
      <c r="M91" s="190"/>
      <c r="N91" s="191"/>
      <c r="O91" s="191"/>
      <c r="P91" s="192">
        <f>SUM(P92:P179)</f>
        <v>0</v>
      </c>
      <c r="Q91" s="191"/>
      <c r="R91" s="192">
        <f>SUM(R92:R179)</f>
        <v>587.98371616999998</v>
      </c>
      <c r="S91" s="191"/>
      <c r="T91" s="193">
        <f>SUM(T92:T179)</f>
        <v>350.59800000000001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80</v>
      </c>
      <c r="AT91" s="195" t="s">
        <v>74</v>
      </c>
      <c r="AU91" s="195" t="s">
        <v>80</v>
      </c>
      <c r="AY91" s="194" t="s">
        <v>205</v>
      </c>
      <c r="BK91" s="196">
        <f>SUM(BK92:BK179)</f>
        <v>0</v>
      </c>
    </row>
    <row r="92" s="2" customFormat="1" ht="24.15" customHeight="1">
      <c r="A92" s="38"/>
      <c r="B92" s="39"/>
      <c r="C92" s="199" t="s">
        <v>80</v>
      </c>
      <c r="D92" s="199" t="s">
        <v>207</v>
      </c>
      <c r="E92" s="200" t="s">
        <v>208</v>
      </c>
      <c r="F92" s="201" t="s">
        <v>209</v>
      </c>
      <c r="G92" s="202" t="s">
        <v>84</v>
      </c>
      <c r="H92" s="203">
        <v>13.65</v>
      </c>
      <c r="I92" s="204"/>
      <c r="J92" s="205">
        <f>ROUND(I92*H92,2)</f>
        <v>0</v>
      </c>
      <c r="K92" s="201" t="s">
        <v>210</v>
      </c>
      <c r="L92" s="44"/>
      <c r="M92" s="206" t="s">
        <v>19</v>
      </c>
      <c r="N92" s="207" t="s">
        <v>46</v>
      </c>
      <c r="O92" s="84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0" t="s">
        <v>166</v>
      </c>
      <c r="AT92" s="210" t="s">
        <v>207</v>
      </c>
      <c r="AU92" s="210" t="s">
        <v>87</v>
      </c>
      <c r="AY92" s="17" t="s">
        <v>205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7" t="s">
        <v>80</v>
      </c>
      <c r="BK92" s="211">
        <f>ROUND(I92*H92,2)</f>
        <v>0</v>
      </c>
      <c r="BL92" s="17" t="s">
        <v>166</v>
      </c>
      <c r="BM92" s="210" t="s">
        <v>211</v>
      </c>
    </row>
    <row r="93" s="2" customFormat="1">
      <c r="A93" s="38"/>
      <c r="B93" s="39"/>
      <c r="C93" s="40"/>
      <c r="D93" s="212" t="s">
        <v>212</v>
      </c>
      <c r="E93" s="40"/>
      <c r="F93" s="213" t="s">
        <v>213</v>
      </c>
      <c r="G93" s="40"/>
      <c r="H93" s="40"/>
      <c r="I93" s="214"/>
      <c r="J93" s="40"/>
      <c r="K93" s="40"/>
      <c r="L93" s="44"/>
      <c r="M93" s="215"/>
      <c r="N93" s="21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212</v>
      </c>
      <c r="AU93" s="17" t="s">
        <v>87</v>
      </c>
    </row>
    <row r="94" s="13" customFormat="1">
      <c r="A94" s="13"/>
      <c r="B94" s="217"/>
      <c r="C94" s="218"/>
      <c r="D94" s="219" t="s">
        <v>214</v>
      </c>
      <c r="E94" s="220" t="s">
        <v>19</v>
      </c>
      <c r="F94" s="221" t="s">
        <v>215</v>
      </c>
      <c r="G94" s="218"/>
      <c r="H94" s="222">
        <v>13.65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8" t="s">
        <v>214</v>
      </c>
      <c r="AU94" s="228" t="s">
        <v>87</v>
      </c>
      <c r="AV94" s="13" t="s">
        <v>87</v>
      </c>
      <c r="AW94" s="13" t="s">
        <v>36</v>
      </c>
      <c r="AX94" s="13" t="s">
        <v>80</v>
      </c>
      <c r="AY94" s="228" t="s">
        <v>205</v>
      </c>
    </row>
    <row r="95" s="2" customFormat="1" ht="37.8" customHeight="1">
      <c r="A95" s="38"/>
      <c r="B95" s="39"/>
      <c r="C95" s="199" t="s">
        <v>87</v>
      </c>
      <c r="D95" s="199" t="s">
        <v>207</v>
      </c>
      <c r="E95" s="200" t="s">
        <v>216</v>
      </c>
      <c r="F95" s="201" t="s">
        <v>217</v>
      </c>
      <c r="G95" s="202" t="s">
        <v>84</v>
      </c>
      <c r="H95" s="203">
        <v>19</v>
      </c>
      <c r="I95" s="204"/>
      <c r="J95" s="205">
        <f>ROUND(I95*H95,2)</f>
        <v>0</v>
      </c>
      <c r="K95" s="201" t="s">
        <v>210</v>
      </c>
      <c r="L95" s="44"/>
      <c r="M95" s="206" t="s">
        <v>19</v>
      </c>
      <c r="N95" s="207" t="s">
        <v>46</v>
      </c>
      <c r="O95" s="84"/>
      <c r="P95" s="208">
        <f>O95*H95</f>
        <v>0</v>
      </c>
      <c r="Q95" s="208">
        <v>0</v>
      </c>
      <c r="R95" s="208">
        <f>Q95*H95</f>
        <v>0</v>
      </c>
      <c r="S95" s="208">
        <v>0.255</v>
      </c>
      <c r="T95" s="209">
        <f>S95*H95</f>
        <v>4.8449999999999998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0" t="s">
        <v>166</v>
      </c>
      <c r="AT95" s="210" t="s">
        <v>207</v>
      </c>
      <c r="AU95" s="210" t="s">
        <v>87</v>
      </c>
      <c r="AY95" s="17" t="s">
        <v>205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7" t="s">
        <v>80</v>
      </c>
      <c r="BK95" s="211">
        <f>ROUND(I95*H95,2)</f>
        <v>0</v>
      </c>
      <c r="BL95" s="17" t="s">
        <v>166</v>
      </c>
      <c r="BM95" s="210" t="s">
        <v>218</v>
      </c>
    </row>
    <row r="96" s="2" customFormat="1">
      <c r="A96" s="38"/>
      <c r="B96" s="39"/>
      <c r="C96" s="40"/>
      <c r="D96" s="212" t="s">
        <v>212</v>
      </c>
      <c r="E96" s="40"/>
      <c r="F96" s="213" t="s">
        <v>219</v>
      </c>
      <c r="G96" s="40"/>
      <c r="H96" s="40"/>
      <c r="I96" s="214"/>
      <c r="J96" s="40"/>
      <c r="K96" s="40"/>
      <c r="L96" s="44"/>
      <c r="M96" s="215"/>
      <c r="N96" s="21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212</v>
      </c>
      <c r="AU96" s="17" t="s">
        <v>87</v>
      </c>
    </row>
    <row r="97" s="13" customFormat="1">
      <c r="A97" s="13"/>
      <c r="B97" s="217"/>
      <c r="C97" s="218"/>
      <c r="D97" s="219" t="s">
        <v>214</v>
      </c>
      <c r="E97" s="220" t="s">
        <v>19</v>
      </c>
      <c r="F97" s="221" t="s">
        <v>82</v>
      </c>
      <c r="G97" s="218"/>
      <c r="H97" s="222">
        <v>19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8" t="s">
        <v>214</v>
      </c>
      <c r="AU97" s="228" t="s">
        <v>87</v>
      </c>
      <c r="AV97" s="13" t="s">
        <v>87</v>
      </c>
      <c r="AW97" s="13" t="s">
        <v>36</v>
      </c>
      <c r="AX97" s="13" t="s">
        <v>80</v>
      </c>
      <c r="AY97" s="228" t="s">
        <v>205</v>
      </c>
    </row>
    <row r="98" s="2" customFormat="1" ht="37.8" customHeight="1">
      <c r="A98" s="38"/>
      <c r="B98" s="39"/>
      <c r="C98" s="199" t="s">
        <v>86</v>
      </c>
      <c r="D98" s="199" t="s">
        <v>207</v>
      </c>
      <c r="E98" s="200" t="s">
        <v>220</v>
      </c>
      <c r="F98" s="201" t="s">
        <v>221</v>
      </c>
      <c r="G98" s="202" t="s">
        <v>84</v>
      </c>
      <c r="H98" s="203">
        <v>18</v>
      </c>
      <c r="I98" s="204"/>
      <c r="J98" s="205">
        <f>ROUND(I98*H98,2)</f>
        <v>0</v>
      </c>
      <c r="K98" s="201" t="s">
        <v>210</v>
      </c>
      <c r="L98" s="44"/>
      <c r="M98" s="206" t="s">
        <v>19</v>
      </c>
      <c r="N98" s="207" t="s">
        <v>46</v>
      </c>
      <c r="O98" s="84"/>
      <c r="P98" s="208">
        <f>O98*H98</f>
        <v>0</v>
      </c>
      <c r="Q98" s="208">
        <v>0</v>
      </c>
      <c r="R98" s="208">
        <f>Q98*H98</f>
        <v>0</v>
      </c>
      <c r="S98" s="208">
        <v>0.26000000000000001</v>
      </c>
      <c r="T98" s="209">
        <f>S98*H98</f>
        <v>4.6799999999999997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0" t="s">
        <v>166</v>
      </c>
      <c r="AT98" s="210" t="s">
        <v>207</v>
      </c>
      <c r="AU98" s="210" t="s">
        <v>87</v>
      </c>
      <c r="AY98" s="17" t="s">
        <v>205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7" t="s">
        <v>80</v>
      </c>
      <c r="BK98" s="211">
        <f>ROUND(I98*H98,2)</f>
        <v>0</v>
      </c>
      <c r="BL98" s="17" t="s">
        <v>166</v>
      </c>
      <c r="BM98" s="210" t="s">
        <v>222</v>
      </c>
    </row>
    <row r="99" s="2" customFormat="1">
      <c r="A99" s="38"/>
      <c r="B99" s="39"/>
      <c r="C99" s="40"/>
      <c r="D99" s="212" t="s">
        <v>212</v>
      </c>
      <c r="E99" s="40"/>
      <c r="F99" s="213" t="s">
        <v>223</v>
      </c>
      <c r="G99" s="40"/>
      <c r="H99" s="40"/>
      <c r="I99" s="214"/>
      <c r="J99" s="40"/>
      <c r="K99" s="40"/>
      <c r="L99" s="44"/>
      <c r="M99" s="215"/>
      <c r="N99" s="216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212</v>
      </c>
      <c r="AU99" s="17" t="s">
        <v>87</v>
      </c>
    </row>
    <row r="100" s="13" customFormat="1">
      <c r="A100" s="13"/>
      <c r="B100" s="217"/>
      <c r="C100" s="218"/>
      <c r="D100" s="219" t="s">
        <v>214</v>
      </c>
      <c r="E100" s="220" t="s">
        <v>19</v>
      </c>
      <c r="F100" s="221" t="s">
        <v>92</v>
      </c>
      <c r="G100" s="218"/>
      <c r="H100" s="222">
        <v>18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8" t="s">
        <v>214</v>
      </c>
      <c r="AU100" s="228" t="s">
        <v>87</v>
      </c>
      <c r="AV100" s="13" t="s">
        <v>87</v>
      </c>
      <c r="AW100" s="13" t="s">
        <v>36</v>
      </c>
      <c r="AX100" s="13" t="s">
        <v>80</v>
      </c>
      <c r="AY100" s="228" t="s">
        <v>205</v>
      </c>
    </row>
    <row r="101" s="2" customFormat="1" ht="37.8" customHeight="1">
      <c r="A101" s="38"/>
      <c r="B101" s="39"/>
      <c r="C101" s="199" t="s">
        <v>166</v>
      </c>
      <c r="D101" s="199" t="s">
        <v>207</v>
      </c>
      <c r="E101" s="200" t="s">
        <v>224</v>
      </c>
      <c r="F101" s="201" t="s">
        <v>225</v>
      </c>
      <c r="G101" s="202" t="s">
        <v>84</v>
      </c>
      <c r="H101" s="203">
        <v>640</v>
      </c>
      <c r="I101" s="204"/>
      <c r="J101" s="205">
        <f>ROUND(I101*H101,2)</f>
        <v>0</v>
      </c>
      <c r="K101" s="201" t="s">
        <v>210</v>
      </c>
      <c r="L101" s="44"/>
      <c r="M101" s="206" t="s">
        <v>19</v>
      </c>
      <c r="N101" s="207" t="s">
        <v>46</v>
      </c>
      <c r="O101" s="84"/>
      <c r="P101" s="208">
        <f>O101*H101</f>
        <v>0</v>
      </c>
      <c r="Q101" s="208">
        <v>0</v>
      </c>
      <c r="R101" s="208">
        <f>Q101*H101</f>
        <v>0</v>
      </c>
      <c r="S101" s="208">
        <v>0.40000000000000002</v>
      </c>
      <c r="T101" s="209">
        <f>S101*H101</f>
        <v>256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0" t="s">
        <v>166</v>
      </c>
      <c r="AT101" s="210" t="s">
        <v>207</v>
      </c>
      <c r="AU101" s="210" t="s">
        <v>87</v>
      </c>
      <c r="AY101" s="17" t="s">
        <v>205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7" t="s">
        <v>80</v>
      </c>
      <c r="BK101" s="211">
        <f>ROUND(I101*H101,2)</f>
        <v>0</v>
      </c>
      <c r="BL101" s="17" t="s">
        <v>166</v>
      </c>
      <c r="BM101" s="210" t="s">
        <v>226</v>
      </c>
    </row>
    <row r="102" s="2" customFormat="1">
      <c r="A102" s="38"/>
      <c r="B102" s="39"/>
      <c r="C102" s="40"/>
      <c r="D102" s="212" t="s">
        <v>212</v>
      </c>
      <c r="E102" s="40"/>
      <c r="F102" s="213" t="s">
        <v>227</v>
      </c>
      <c r="G102" s="40"/>
      <c r="H102" s="40"/>
      <c r="I102" s="214"/>
      <c r="J102" s="40"/>
      <c r="K102" s="40"/>
      <c r="L102" s="44"/>
      <c r="M102" s="215"/>
      <c r="N102" s="216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212</v>
      </c>
      <c r="AU102" s="17" t="s">
        <v>87</v>
      </c>
    </row>
    <row r="103" s="13" customFormat="1">
      <c r="A103" s="13"/>
      <c r="B103" s="217"/>
      <c r="C103" s="218"/>
      <c r="D103" s="219" t="s">
        <v>214</v>
      </c>
      <c r="E103" s="220" t="s">
        <v>19</v>
      </c>
      <c r="F103" s="221" t="s">
        <v>88</v>
      </c>
      <c r="G103" s="218"/>
      <c r="H103" s="222">
        <v>640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214</v>
      </c>
      <c r="AU103" s="228" t="s">
        <v>87</v>
      </c>
      <c r="AV103" s="13" t="s">
        <v>87</v>
      </c>
      <c r="AW103" s="13" t="s">
        <v>36</v>
      </c>
      <c r="AX103" s="13" t="s">
        <v>80</v>
      </c>
      <c r="AY103" s="228" t="s">
        <v>205</v>
      </c>
    </row>
    <row r="104" s="2" customFormat="1" ht="37.8" customHeight="1">
      <c r="A104" s="38"/>
      <c r="B104" s="39"/>
      <c r="C104" s="199" t="s">
        <v>228</v>
      </c>
      <c r="D104" s="199" t="s">
        <v>207</v>
      </c>
      <c r="E104" s="200" t="s">
        <v>229</v>
      </c>
      <c r="F104" s="201" t="s">
        <v>230</v>
      </c>
      <c r="G104" s="202" t="s">
        <v>84</v>
      </c>
      <c r="H104" s="203">
        <v>51</v>
      </c>
      <c r="I104" s="204"/>
      <c r="J104" s="205">
        <f>ROUND(I104*H104,2)</f>
        <v>0</v>
      </c>
      <c r="K104" s="201" t="s">
        <v>210</v>
      </c>
      <c r="L104" s="44"/>
      <c r="M104" s="206" t="s">
        <v>19</v>
      </c>
      <c r="N104" s="207" t="s">
        <v>46</v>
      </c>
      <c r="O104" s="84"/>
      <c r="P104" s="208">
        <f>O104*H104</f>
        <v>0</v>
      </c>
      <c r="Q104" s="208">
        <v>0</v>
      </c>
      <c r="R104" s="208">
        <f>Q104*H104</f>
        <v>0</v>
      </c>
      <c r="S104" s="208">
        <v>0.63</v>
      </c>
      <c r="T104" s="209">
        <f>S104*H104</f>
        <v>32.130000000000003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0" t="s">
        <v>166</v>
      </c>
      <c r="AT104" s="210" t="s">
        <v>207</v>
      </c>
      <c r="AU104" s="210" t="s">
        <v>87</v>
      </c>
      <c r="AY104" s="17" t="s">
        <v>205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7" t="s">
        <v>80</v>
      </c>
      <c r="BK104" s="211">
        <f>ROUND(I104*H104,2)</f>
        <v>0</v>
      </c>
      <c r="BL104" s="17" t="s">
        <v>166</v>
      </c>
      <c r="BM104" s="210" t="s">
        <v>231</v>
      </c>
    </row>
    <row r="105" s="2" customFormat="1">
      <c r="A105" s="38"/>
      <c r="B105" s="39"/>
      <c r="C105" s="40"/>
      <c r="D105" s="212" t="s">
        <v>212</v>
      </c>
      <c r="E105" s="40"/>
      <c r="F105" s="213" t="s">
        <v>232</v>
      </c>
      <c r="G105" s="40"/>
      <c r="H105" s="40"/>
      <c r="I105" s="214"/>
      <c r="J105" s="40"/>
      <c r="K105" s="40"/>
      <c r="L105" s="44"/>
      <c r="M105" s="215"/>
      <c r="N105" s="216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212</v>
      </c>
      <c r="AU105" s="17" t="s">
        <v>87</v>
      </c>
    </row>
    <row r="106" s="13" customFormat="1">
      <c r="A106" s="13"/>
      <c r="B106" s="217"/>
      <c r="C106" s="218"/>
      <c r="D106" s="219" t="s">
        <v>214</v>
      </c>
      <c r="E106" s="220" t="s">
        <v>19</v>
      </c>
      <c r="F106" s="221" t="s">
        <v>95</v>
      </c>
      <c r="G106" s="218"/>
      <c r="H106" s="222">
        <v>51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214</v>
      </c>
      <c r="AU106" s="228" t="s">
        <v>87</v>
      </c>
      <c r="AV106" s="13" t="s">
        <v>87</v>
      </c>
      <c r="AW106" s="13" t="s">
        <v>36</v>
      </c>
      <c r="AX106" s="13" t="s">
        <v>80</v>
      </c>
      <c r="AY106" s="228" t="s">
        <v>205</v>
      </c>
    </row>
    <row r="107" s="2" customFormat="1" ht="33" customHeight="1">
      <c r="A107" s="38"/>
      <c r="B107" s="39"/>
      <c r="C107" s="199" t="s">
        <v>233</v>
      </c>
      <c r="D107" s="199" t="s">
        <v>207</v>
      </c>
      <c r="E107" s="200" t="s">
        <v>234</v>
      </c>
      <c r="F107" s="201" t="s">
        <v>235</v>
      </c>
      <c r="G107" s="202" t="s">
        <v>84</v>
      </c>
      <c r="H107" s="203">
        <v>53</v>
      </c>
      <c r="I107" s="204"/>
      <c r="J107" s="205">
        <f>ROUND(I107*H107,2)</f>
        <v>0</v>
      </c>
      <c r="K107" s="201" t="s">
        <v>210</v>
      </c>
      <c r="L107" s="44"/>
      <c r="M107" s="206" t="s">
        <v>19</v>
      </c>
      <c r="N107" s="207" t="s">
        <v>46</v>
      </c>
      <c r="O107" s="84"/>
      <c r="P107" s="208">
        <f>O107*H107</f>
        <v>0</v>
      </c>
      <c r="Q107" s="208">
        <v>0</v>
      </c>
      <c r="R107" s="208">
        <f>Q107*H107</f>
        <v>0</v>
      </c>
      <c r="S107" s="208">
        <v>0.316</v>
      </c>
      <c r="T107" s="209">
        <f>S107*H107</f>
        <v>16.748000000000001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0" t="s">
        <v>166</v>
      </c>
      <c r="AT107" s="210" t="s">
        <v>207</v>
      </c>
      <c r="AU107" s="210" t="s">
        <v>87</v>
      </c>
      <c r="AY107" s="17" t="s">
        <v>205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7" t="s">
        <v>80</v>
      </c>
      <c r="BK107" s="211">
        <f>ROUND(I107*H107,2)</f>
        <v>0</v>
      </c>
      <c r="BL107" s="17" t="s">
        <v>166</v>
      </c>
      <c r="BM107" s="210" t="s">
        <v>236</v>
      </c>
    </row>
    <row r="108" s="2" customFormat="1">
      <c r="A108" s="38"/>
      <c r="B108" s="39"/>
      <c r="C108" s="40"/>
      <c r="D108" s="212" t="s">
        <v>212</v>
      </c>
      <c r="E108" s="40"/>
      <c r="F108" s="213" t="s">
        <v>237</v>
      </c>
      <c r="G108" s="40"/>
      <c r="H108" s="40"/>
      <c r="I108" s="214"/>
      <c r="J108" s="40"/>
      <c r="K108" s="40"/>
      <c r="L108" s="44"/>
      <c r="M108" s="215"/>
      <c r="N108" s="216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212</v>
      </c>
      <c r="AU108" s="17" t="s">
        <v>87</v>
      </c>
    </row>
    <row r="109" s="13" customFormat="1">
      <c r="A109" s="13"/>
      <c r="B109" s="217"/>
      <c r="C109" s="218"/>
      <c r="D109" s="219" t="s">
        <v>214</v>
      </c>
      <c r="E109" s="220" t="s">
        <v>19</v>
      </c>
      <c r="F109" s="221" t="s">
        <v>98</v>
      </c>
      <c r="G109" s="218"/>
      <c r="H109" s="222">
        <v>53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214</v>
      </c>
      <c r="AU109" s="228" t="s">
        <v>87</v>
      </c>
      <c r="AV109" s="13" t="s">
        <v>87</v>
      </c>
      <c r="AW109" s="13" t="s">
        <v>36</v>
      </c>
      <c r="AX109" s="13" t="s">
        <v>80</v>
      </c>
      <c r="AY109" s="228" t="s">
        <v>205</v>
      </c>
    </row>
    <row r="110" s="2" customFormat="1" ht="24.15" customHeight="1">
      <c r="A110" s="38"/>
      <c r="B110" s="39"/>
      <c r="C110" s="199" t="s">
        <v>238</v>
      </c>
      <c r="D110" s="199" t="s">
        <v>207</v>
      </c>
      <c r="E110" s="200" t="s">
        <v>239</v>
      </c>
      <c r="F110" s="201" t="s">
        <v>240</v>
      </c>
      <c r="G110" s="202" t="s">
        <v>103</v>
      </c>
      <c r="H110" s="203">
        <v>52</v>
      </c>
      <c r="I110" s="204"/>
      <c r="J110" s="205">
        <f>ROUND(I110*H110,2)</f>
        <v>0</v>
      </c>
      <c r="K110" s="201" t="s">
        <v>210</v>
      </c>
      <c r="L110" s="44"/>
      <c r="M110" s="206" t="s">
        <v>19</v>
      </c>
      <c r="N110" s="207" t="s">
        <v>46</v>
      </c>
      <c r="O110" s="84"/>
      <c r="P110" s="208">
        <f>O110*H110</f>
        <v>0</v>
      </c>
      <c r="Q110" s="208">
        <v>0</v>
      </c>
      <c r="R110" s="208">
        <f>Q110*H110</f>
        <v>0</v>
      </c>
      <c r="S110" s="208">
        <v>0.28999999999999998</v>
      </c>
      <c r="T110" s="209">
        <f>S110*H110</f>
        <v>15.079999999999998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0" t="s">
        <v>166</v>
      </c>
      <c r="AT110" s="210" t="s">
        <v>207</v>
      </c>
      <c r="AU110" s="210" t="s">
        <v>87</v>
      </c>
      <c r="AY110" s="17" t="s">
        <v>205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7" t="s">
        <v>80</v>
      </c>
      <c r="BK110" s="211">
        <f>ROUND(I110*H110,2)</f>
        <v>0</v>
      </c>
      <c r="BL110" s="17" t="s">
        <v>166</v>
      </c>
      <c r="BM110" s="210" t="s">
        <v>241</v>
      </c>
    </row>
    <row r="111" s="2" customFormat="1">
      <c r="A111" s="38"/>
      <c r="B111" s="39"/>
      <c r="C111" s="40"/>
      <c r="D111" s="212" t="s">
        <v>212</v>
      </c>
      <c r="E111" s="40"/>
      <c r="F111" s="213" t="s">
        <v>242</v>
      </c>
      <c r="G111" s="40"/>
      <c r="H111" s="40"/>
      <c r="I111" s="214"/>
      <c r="J111" s="40"/>
      <c r="K111" s="40"/>
      <c r="L111" s="44"/>
      <c r="M111" s="215"/>
      <c r="N111" s="216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212</v>
      </c>
      <c r="AU111" s="17" t="s">
        <v>87</v>
      </c>
    </row>
    <row r="112" s="13" customFormat="1">
      <c r="A112" s="13"/>
      <c r="B112" s="217"/>
      <c r="C112" s="218"/>
      <c r="D112" s="219" t="s">
        <v>214</v>
      </c>
      <c r="E112" s="220" t="s">
        <v>19</v>
      </c>
      <c r="F112" s="221" t="s">
        <v>101</v>
      </c>
      <c r="G112" s="218"/>
      <c r="H112" s="222">
        <v>52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214</v>
      </c>
      <c r="AU112" s="228" t="s">
        <v>87</v>
      </c>
      <c r="AV112" s="13" t="s">
        <v>87</v>
      </c>
      <c r="AW112" s="13" t="s">
        <v>36</v>
      </c>
      <c r="AX112" s="13" t="s">
        <v>80</v>
      </c>
      <c r="AY112" s="228" t="s">
        <v>205</v>
      </c>
    </row>
    <row r="113" s="2" customFormat="1" ht="24.15" customHeight="1">
      <c r="A113" s="38"/>
      <c r="B113" s="39"/>
      <c r="C113" s="199" t="s">
        <v>157</v>
      </c>
      <c r="D113" s="199" t="s">
        <v>207</v>
      </c>
      <c r="E113" s="200" t="s">
        <v>243</v>
      </c>
      <c r="F113" s="201" t="s">
        <v>244</v>
      </c>
      <c r="G113" s="202" t="s">
        <v>103</v>
      </c>
      <c r="H113" s="203">
        <v>103</v>
      </c>
      <c r="I113" s="204"/>
      <c r="J113" s="205">
        <f>ROUND(I113*H113,2)</f>
        <v>0</v>
      </c>
      <c r="K113" s="201" t="s">
        <v>210</v>
      </c>
      <c r="L113" s="44"/>
      <c r="M113" s="206" t="s">
        <v>19</v>
      </c>
      <c r="N113" s="207" t="s">
        <v>46</v>
      </c>
      <c r="O113" s="84"/>
      <c r="P113" s="208">
        <f>O113*H113</f>
        <v>0</v>
      </c>
      <c r="Q113" s="208">
        <v>0</v>
      </c>
      <c r="R113" s="208">
        <f>Q113*H113</f>
        <v>0</v>
      </c>
      <c r="S113" s="208">
        <v>0.20499999999999999</v>
      </c>
      <c r="T113" s="209">
        <f>S113*H113</f>
        <v>21.114999999999998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0" t="s">
        <v>166</v>
      </c>
      <c r="AT113" s="210" t="s">
        <v>207</v>
      </c>
      <c r="AU113" s="210" t="s">
        <v>87</v>
      </c>
      <c r="AY113" s="17" t="s">
        <v>205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7" t="s">
        <v>80</v>
      </c>
      <c r="BK113" s="211">
        <f>ROUND(I113*H113,2)</f>
        <v>0</v>
      </c>
      <c r="BL113" s="17" t="s">
        <v>166</v>
      </c>
      <c r="BM113" s="210" t="s">
        <v>245</v>
      </c>
    </row>
    <row r="114" s="2" customFormat="1">
      <c r="A114" s="38"/>
      <c r="B114" s="39"/>
      <c r="C114" s="40"/>
      <c r="D114" s="212" t="s">
        <v>212</v>
      </c>
      <c r="E114" s="40"/>
      <c r="F114" s="213" t="s">
        <v>246</v>
      </c>
      <c r="G114" s="40"/>
      <c r="H114" s="40"/>
      <c r="I114" s="214"/>
      <c r="J114" s="40"/>
      <c r="K114" s="40"/>
      <c r="L114" s="44"/>
      <c r="M114" s="215"/>
      <c r="N114" s="216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212</v>
      </c>
      <c r="AU114" s="17" t="s">
        <v>87</v>
      </c>
    </row>
    <row r="115" s="13" customFormat="1">
      <c r="A115" s="13"/>
      <c r="B115" s="217"/>
      <c r="C115" s="218"/>
      <c r="D115" s="219" t="s">
        <v>214</v>
      </c>
      <c r="E115" s="220" t="s">
        <v>19</v>
      </c>
      <c r="F115" s="221" t="s">
        <v>247</v>
      </c>
      <c r="G115" s="218"/>
      <c r="H115" s="222">
        <v>103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214</v>
      </c>
      <c r="AU115" s="228" t="s">
        <v>87</v>
      </c>
      <c r="AV115" s="13" t="s">
        <v>87</v>
      </c>
      <c r="AW115" s="13" t="s">
        <v>36</v>
      </c>
      <c r="AX115" s="13" t="s">
        <v>80</v>
      </c>
      <c r="AY115" s="228" t="s">
        <v>205</v>
      </c>
    </row>
    <row r="116" s="2" customFormat="1" ht="16.5" customHeight="1">
      <c r="A116" s="38"/>
      <c r="B116" s="39"/>
      <c r="C116" s="199" t="s">
        <v>248</v>
      </c>
      <c r="D116" s="199" t="s">
        <v>207</v>
      </c>
      <c r="E116" s="200" t="s">
        <v>249</v>
      </c>
      <c r="F116" s="201" t="s">
        <v>250</v>
      </c>
      <c r="G116" s="202" t="s">
        <v>103</v>
      </c>
      <c r="H116" s="203">
        <v>200</v>
      </c>
      <c r="I116" s="204"/>
      <c r="J116" s="205">
        <f>ROUND(I116*H116,2)</f>
        <v>0</v>
      </c>
      <c r="K116" s="201" t="s">
        <v>210</v>
      </c>
      <c r="L116" s="44"/>
      <c r="M116" s="206" t="s">
        <v>19</v>
      </c>
      <c r="N116" s="207" t="s">
        <v>46</v>
      </c>
      <c r="O116" s="84"/>
      <c r="P116" s="208">
        <f>O116*H116</f>
        <v>0</v>
      </c>
      <c r="Q116" s="208">
        <v>0.0071900000000000002</v>
      </c>
      <c r="R116" s="208">
        <f>Q116*H116</f>
        <v>1.4379999999999999</v>
      </c>
      <c r="S116" s="208">
        <v>0</v>
      </c>
      <c r="T116" s="20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0" t="s">
        <v>166</v>
      </c>
      <c r="AT116" s="210" t="s">
        <v>207</v>
      </c>
      <c r="AU116" s="210" t="s">
        <v>87</v>
      </c>
      <c r="AY116" s="17" t="s">
        <v>205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7" t="s">
        <v>80</v>
      </c>
      <c r="BK116" s="211">
        <f>ROUND(I116*H116,2)</f>
        <v>0</v>
      </c>
      <c r="BL116" s="17" t="s">
        <v>166</v>
      </c>
      <c r="BM116" s="210" t="s">
        <v>251</v>
      </c>
    </row>
    <row r="117" s="2" customFormat="1">
      <c r="A117" s="38"/>
      <c r="B117" s="39"/>
      <c r="C117" s="40"/>
      <c r="D117" s="212" t="s">
        <v>212</v>
      </c>
      <c r="E117" s="40"/>
      <c r="F117" s="213" t="s">
        <v>252</v>
      </c>
      <c r="G117" s="40"/>
      <c r="H117" s="40"/>
      <c r="I117" s="214"/>
      <c r="J117" s="40"/>
      <c r="K117" s="40"/>
      <c r="L117" s="44"/>
      <c r="M117" s="215"/>
      <c r="N117" s="216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212</v>
      </c>
      <c r="AU117" s="17" t="s">
        <v>87</v>
      </c>
    </row>
    <row r="118" s="2" customFormat="1">
      <c r="A118" s="38"/>
      <c r="B118" s="39"/>
      <c r="C118" s="40"/>
      <c r="D118" s="219" t="s">
        <v>253</v>
      </c>
      <c r="E118" s="40"/>
      <c r="F118" s="229" t="s">
        <v>254</v>
      </c>
      <c r="G118" s="40"/>
      <c r="H118" s="40"/>
      <c r="I118" s="214"/>
      <c r="J118" s="40"/>
      <c r="K118" s="40"/>
      <c r="L118" s="44"/>
      <c r="M118" s="215"/>
      <c r="N118" s="216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253</v>
      </c>
      <c r="AU118" s="17" t="s">
        <v>87</v>
      </c>
    </row>
    <row r="119" s="2" customFormat="1" ht="16.5" customHeight="1">
      <c r="A119" s="38"/>
      <c r="B119" s="39"/>
      <c r="C119" s="199" t="s">
        <v>255</v>
      </c>
      <c r="D119" s="199" t="s">
        <v>207</v>
      </c>
      <c r="E119" s="200" t="s">
        <v>256</v>
      </c>
      <c r="F119" s="201" t="s">
        <v>257</v>
      </c>
      <c r="G119" s="202" t="s">
        <v>258</v>
      </c>
      <c r="H119" s="203">
        <v>160</v>
      </c>
      <c r="I119" s="204"/>
      <c r="J119" s="205">
        <f>ROUND(I119*H119,2)</f>
        <v>0</v>
      </c>
      <c r="K119" s="201" t="s">
        <v>210</v>
      </c>
      <c r="L119" s="44"/>
      <c r="M119" s="206" t="s">
        <v>19</v>
      </c>
      <c r="N119" s="207" t="s">
        <v>46</v>
      </c>
      <c r="O119" s="84"/>
      <c r="P119" s="208">
        <f>O119*H119</f>
        <v>0</v>
      </c>
      <c r="Q119" s="208">
        <v>3.0000000000000001E-05</v>
      </c>
      <c r="R119" s="208">
        <f>Q119*H119</f>
        <v>0.0048000000000000004</v>
      </c>
      <c r="S119" s="208">
        <v>0</v>
      </c>
      <c r="T119" s="20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0" t="s">
        <v>166</v>
      </c>
      <c r="AT119" s="210" t="s">
        <v>207</v>
      </c>
      <c r="AU119" s="210" t="s">
        <v>87</v>
      </c>
      <c r="AY119" s="17" t="s">
        <v>205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7" t="s">
        <v>80</v>
      </c>
      <c r="BK119" s="211">
        <f>ROUND(I119*H119,2)</f>
        <v>0</v>
      </c>
      <c r="BL119" s="17" t="s">
        <v>166</v>
      </c>
      <c r="BM119" s="210" t="s">
        <v>259</v>
      </c>
    </row>
    <row r="120" s="2" customFormat="1">
      <c r="A120" s="38"/>
      <c r="B120" s="39"/>
      <c r="C120" s="40"/>
      <c r="D120" s="212" t="s">
        <v>212</v>
      </c>
      <c r="E120" s="40"/>
      <c r="F120" s="213" t="s">
        <v>260</v>
      </c>
      <c r="G120" s="40"/>
      <c r="H120" s="40"/>
      <c r="I120" s="214"/>
      <c r="J120" s="40"/>
      <c r="K120" s="40"/>
      <c r="L120" s="44"/>
      <c r="M120" s="215"/>
      <c r="N120" s="216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212</v>
      </c>
      <c r="AU120" s="17" t="s">
        <v>87</v>
      </c>
    </row>
    <row r="121" s="13" customFormat="1">
      <c r="A121" s="13"/>
      <c r="B121" s="217"/>
      <c r="C121" s="218"/>
      <c r="D121" s="219" t="s">
        <v>214</v>
      </c>
      <c r="E121" s="220" t="s">
        <v>19</v>
      </c>
      <c r="F121" s="221" t="s">
        <v>261</v>
      </c>
      <c r="G121" s="218"/>
      <c r="H121" s="222">
        <v>160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214</v>
      </c>
      <c r="AU121" s="228" t="s">
        <v>87</v>
      </c>
      <c r="AV121" s="13" t="s">
        <v>87</v>
      </c>
      <c r="AW121" s="13" t="s">
        <v>36</v>
      </c>
      <c r="AX121" s="13" t="s">
        <v>80</v>
      </c>
      <c r="AY121" s="228" t="s">
        <v>205</v>
      </c>
    </row>
    <row r="122" s="2" customFormat="1" ht="49.05" customHeight="1">
      <c r="A122" s="38"/>
      <c r="B122" s="39"/>
      <c r="C122" s="199" t="s">
        <v>262</v>
      </c>
      <c r="D122" s="199" t="s">
        <v>207</v>
      </c>
      <c r="E122" s="200" t="s">
        <v>263</v>
      </c>
      <c r="F122" s="201" t="s">
        <v>264</v>
      </c>
      <c r="G122" s="202" t="s">
        <v>103</v>
      </c>
      <c r="H122" s="203">
        <v>11.699999999999999</v>
      </c>
      <c r="I122" s="204"/>
      <c r="J122" s="205">
        <f>ROUND(I122*H122,2)</f>
        <v>0</v>
      </c>
      <c r="K122" s="201" t="s">
        <v>210</v>
      </c>
      <c r="L122" s="44"/>
      <c r="M122" s="206" t="s">
        <v>19</v>
      </c>
      <c r="N122" s="207" t="s">
        <v>46</v>
      </c>
      <c r="O122" s="84"/>
      <c r="P122" s="208">
        <f>O122*H122</f>
        <v>0</v>
      </c>
      <c r="Q122" s="208">
        <v>0.036900000000000002</v>
      </c>
      <c r="R122" s="208">
        <f>Q122*H122</f>
        <v>0.43173</v>
      </c>
      <c r="S122" s="208">
        <v>0</v>
      </c>
      <c r="T122" s="20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0" t="s">
        <v>166</v>
      </c>
      <c r="AT122" s="210" t="s">
        <v>207</v>
      </c>
      <c r="AU122" s="210" t="s">
        <v>87</v>
      </c>
      <c r="AY122" s="17" t="s">
        <v>205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7" t="s">
        <v>80</v>
      </c>
      <c r="BK122" s="211">
        <f>ROUND(I122*H122,2)</f>
        <v>0</v>
      </c>
      <c r="BL122" s="17" t="s">
        <v>166</v>
      </c>
      <c r="BM122" s="210" t="s">
        <v>265</v>
      </c>
    </row>
    <row r="123" s="2" customFormat="1">
      <c r="A123" s="38"/>
      <c r="B123" s="39"/>
      <c r="C123" s="40"/>
      <c r="D123" s="212" t="s">
        <v>212</v>
      </c>
      <c r="E123" s="40"/>
      <c r="F123" s="213" t="s">
        <v>266</v>
      </c>
      <c r="G123" s="40"/>
      <c r="H123" s="40"/>
      <c r="I123" s="214"/>
      <c r="J123" s="40"/>
      <c r="K123" s="40"/>
      <c r="L123" s="44"/>
      <c r="M123" s="215"/>
      <c r="N123" s="216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212</v>
      </c>
      <c r="AU123" s="17" t="s">
        <v>87</v>
      </c>
    </row>
    <row r="124" s="13" customFormat="1">
      <c r="A124" s="13"/>
      <c r="B124" s="217"/>
      <c r="C124" s="218"/>
      <c r="D124" s="219" t="s">
        <v>214</v>
      </c>
      <c r="E124" s="220" t="s">
        <v>19</v>
      </c>
      <c r="F124" s="221" t="s">
        <v>111</v>
      </c>
      <c r="G124" s="218"/>
      <c r="H124" s="222">
        <v>11.699999999999999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214</v>
      </c>
      <c r="AU124" s="228" t="s">
        <v>87</v>
      </c>
      <c r="AV124" s="13" t="s">
        <v>87</v>
      </c>
      <c r="AW124" s="13" t="s">
        <v>36</v>
      </c>
      <c r="AX124" s="13" t="s">
        <v>80</v>
      </c>
      <c r="AY124" s="228" t="s">
        <v>205</v>
      </c>
    </row>
    <row r="125" s="2" customFormat="1" ht="49.05" customHeight="1">
      <c r="A125" s="38"/>
      <c r="B125" s="39"/>
      <c r="C125" s="199" t="s">
        <v>107</v>
      </c>
      <c r="D125" s="199" t="s">
        <v>207</v>
      </c>
      <c r="E125" s="200" t="s">
        <v>267</v>
      </c>
      <c r="F125" s="201" t="s">
        <v>268</v>
      </c>
      <c r="G125" s="202" t="s">
        <v>103</v>
      </c>
      <c r="H125" s="203">
        <v>30</v>
      </c>
      <c r="I125" s="204"/>
      <c r="J125" s="205">
        <f>ROUND(I125*H125,2)</f>
        <v>0</v>
      </c>
      <c r="K125" s="201" t="s">
        <v>210</v>
      </c>
      <c r="L125" s="44"/>
      <c r="M125" s="206" t="s">
        <v>19</v>
      </c>
      <c r="N125" s="207" t="s">
        <v>46</v>
      </c>
      <c r="O125" s="84"/>
      <c r="P125" s="208">
        <f>O125*H125</f>
        <v>0</v>
      </c>
      <c r="Q125" s="208">
        <v>0.036900000000000002</v>
      </c>
      <c r="R125" s="208">
        <f>Q125*H125</f>
        <v>1.107</v>
      </c>
      <c r="S125" s="208">
        <v>0</v>
      </c>
      <c r="T125" s="20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0" t="s">
        <v>166</v>
      </c>
      <c r="AT125" s="210" t="s">
        <v>207</v>
      </c>
      <c r="AU125" s="210" t="s">
        <v>87</v>
      </c>
      <c r="AY125" s="17" t="s">
        <v>205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7" t="s">
        <v>80</v>
      </c>
      <c r="BK125" s="211">
        <f>ROUND(I125*H125,2)</f>
        <v>0</v>
      </c>
      <c r="BL125" s="17" t="s">
        <v>166</v>
      </c>
      <c r="BM125" s="210" t="s">
        <v>269</v>
      </c>
    </row>
    <row r="126" s="2" customFormat="1">
      <c r="A126" s="38"/>
      <c r="B126" s="39"/>
      <c r="C126" s="40"/>
      <c r="D126" s="212" t="s">
        <v>212</v>
      </c>
      <c r="E126" s="40"/>
      <c r="F126" s="213" t="s">
        <v>270</v>
      </c>
      <c r="G126" s="40"/>
      <c r="H126" s="40"/>
      <c r="I126" s="214"/>
      <c r="J126" s="40"/>
      <c r="K126" s="40"/>
      <c r="L126" s="44"/>
      <c r="M126" s="215"/>
      <c r="N126" s="216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212</v>
      </c>
      <c r="AU126" s="17" t="s">
        <v>87</v>
      </c>
    </row>
    <row r="127" s="13" customFormat="1">
      <c r="A127" s="13"/>
      <c r="B127" s="217"/>
      <c r="C127" s="218"/>
      <c r="D127" s="219" t="s">
        <v>214</v>
      </c>
      <c r="E127" s="220" t="s">
        <v>19</v>
      </c>
      <c r="F127" s="221" t="s">
        <v>114</v>
      </c>
      <c r="G127" s="218"/>
      <c r="H127" s="222">
        <v>30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214</v>
      </c>
      <c r="AU127" s="228" t="s">
        <v>87</v>
      </c>
      <c r="AV127" s="13" t="s">
        <v>87</v>
      </c>
      <c r="AW127" s="13" t="s">
        <v>36</v>
      </c>
      <c r="AX127" s="13" t="s">
        <v>80</v>
      </c>
      <c r="AY127" s="228" t="s">
        <v>205</v>
      </c>
    </row>
    <row r="128" s="2" customFormat="1" ht="24.15" customHeight="1">
      <c r="A128" s="38"/>
      <c r="B128" s="39"/>
      <c r="C128" s="199" t="s">
        <v>271</v>
      </c>
      <c r="D128" s="199" t="s">
        <v>207</v>
      </c>
      <c r="E128" s="200" t="s">
        <v>272</v>
      </c>
      <c r="F128" s="201" t="s">
        <v>273</v>
      </c>
      <c r="G128" s="202" t="s">
        <v>103</v>
      </c>
      <c r="H128" s="203">
        <v>236</v>
      </c>
      <c r="I128" s="204"/>
      <c r="J128" s="205">
        <f>ROUND(I128*H128,2)</f>
        <v>0</v>
      </c>
      <c r="K128" s="201" t="s">
        <v>210</v>
      </c>
      <c r="L128" s="44"/>
      <c r="M128" s="206" t="s">
        <v>19</v>
      </c>
      <c r="N128" s="207" t="s">
        <v>46</v>
      </c>
      <c r="O128" s="84"/>
      <c r="P128" s="208">
        <f>O128*H128</f>
        <v>0</v>
      </c>
      <c r="Q128" s="208">
        <v>0.00013999999999999999</v>
      </c>
      <c r="R128" s="208">
        <f>Q128*H128</f>
        <v>0.03304</v>
      </c>
      <c r="S128" s="208">
        <v>0</v>
      </c>
      <c r="T128" s="20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0" t="s">
        <v>166</v>
      </c>
      <c r="AT128" s="210" t="s">
        <v>207</v>
      </c>
      <c r="AU128" s="210" t="s">
        <v>87</v>
      </c>
      <c r="AY128" s="17" t="s">
        <v>205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7" t="s">
        <v>80</v>
      </c>
      <c r="BK128" s="211">
        <f>ROUND(I128*H128,2)</f>
        <v>0</v>
      </c>
      <c r="BL128" s="17" t="s">
        <v>166</v>
      </c>
      <c r="BM128" s="210" t="s">
        <v>274</v>
      </c>
    </row>
    <row r="129" s="2" customFormat="1">
      <c r="A129" s="38"/>
      <c r="B129" s="39"/>
      <c r="C129" s="40"/>
      <c r="D129" s="212" t="s">
        <v>212</v>
      </c>
      <c r="E129" s="40"/>
      <c r="F129" s="213" t="s">
        <v>275</v>
      </c>
      <c r="G129" s="40"/>
      <c r="H129" s="40"/>
      <c r="I129" s="214"/>
      <c r="J129" s="40"/>
      <c r="K129" s="40"/>
      <c r="L129" s="44"/>
      <c r="M129" s="215"/>
      <c r="N129" s="216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212</v>
      </c>
      <c r="AU129" s="17" t="s">
        <v>87</v>
      </c>
    </row>
    <row r="130" s="2" customFormat="1" ht="24.15" customHeight="1">
      <c r="A130" s="38"/>
      <c r="B130" s="39"/>
      <c r="C130" s="199" t="s">
        <v>276</v>
      </c>
      <c r="D130" s="199" t="s">
        <v>207</v>
      </c>
      <c r="E130" s="200" t="s">
        <v>277</v>
      </c>
      <c r="F130" s="201" t="s">
        <v>278</v>
      </c>
      <c r="G130" s="202" t="s">
        <v>103</v>
      </c>
      <c r="H130" s="203">
        <v>236</v>
      </c>
      <c r="I130" s="204"/>
      <c r="J130" s="205">
        <f>ROUND(I130*H130,2)</f>
        <v>0</v>
      </c>
      <c r="K130" s="201" t="s">
        <v>210</v>
      </c>
      <c r="L130" s="44"/>
      <c r="M130" s="206" t="s">
        <v>19</v>
      </c>
      <c r="N130" s="207" t="s">
        <v>46</v>
      </c>
      <c r="O130" s="84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0" t="s">
        <v>166</v>
      </c>
      <c r="AT130" s="210" t="s">
        <v>207</v>
      </c>
      <c r="AU130" s="210" t="s">
        <v>87</v>
      </c>
      <c r="AY130" s="17" t="s">
        <v>205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7" t="s">
        <v>80</v>
      </c>
      <c r="BK130" s="211">
        <f>ROUND(I130*H130,2)</f>
        <v>0</v>
      </c>
      <c r="BL130" s="17" t="s">
        <v>166</v>
      </c>
      <c r="BM130" s="210" t="s">
        <v>279</v>
      </c>
    </row>
    <row r="131" s="2" customFormat="1">
      <c r="A131" s="38"/>
      <c r="B131" s="39"/>
      <c r="C131" s="40"/>
      <c r="D131" s="212" t="s">
        <v>212</v>
      </c>
      <c r="E131" s="40"/>
      <c r="F131" s="213" t="s">
        <v>280</v>
      </c>
      <c r="G131" s="40"/>
      <c r="H131" s="40"/>
      <c r="I131" s="214"/>
      <c r="J131" s="40"/>
      <c r="K131" s="40"/>
      <c r="L131" s="44"/>
      <c r="M131" s="215"/>
      <c r="N131" s="216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212</v>
      </c>
      <c r="AU131" s="17" t="s">
        <v>87</v>
      </c>
    </row>
    <row r="132" s="2" customFormat="1" ht="24.15" customHeight="1">
      <c r="A132" s="38"/>
      <c r="B132" s="39"/>
      <c r="C132" s="199" t="s">
        <v>8</v>
      </c>
      <c r="D132" s="199" t="s">
        <v>207</v>
      </c>
      <c r="E132" s="200" t="s">
        <v>281</v>
      </c>
      <c r="F132" s="201" t="s">
        <v>282</v>
      </c>
      <c r="G132" s="202" t="s">
        <v>119</v>
      </c>
      <c r="H132" s="203">
        <v>170.166</v>
      </c>
      <c r="I132" s="204"/>
      <c r="J132" s="205">
        <f>ROUND(I132*H132,2)</f>
        <v>0</v>
      </c>
      <c r="K132" s="201" t="s">
        <v>210</v>
      </c>
      <c r="L132" s="44"/>
      <c r="M132" s="206" t="s">
        <v>19</v>
      </c>
      <c r="N132" s="207" t="s">
        <v>46</v>
      </c>
      <c r="O132" s="84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0" t="s">
        <v>166</v>
      </c>
      <c r="AT132" s="210" t="s">
        <v>207</v>
      </c>
      <c r="AU132" s="210" t="s">
        <v>87</v>
      </c>
      <c r="AY132" s="17" t="s">
        <v>205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7" t="s">
        <v>80</v>
      </c>
      <c r="BK132" s="211">
        <f>ROUND(I132*H132,2)</f>
        <v>0</v>
      </c>
      <c r="BL132" s="17" t="s">
        <v>166</v>
      </c>
      <c r="BM132" s="210" t="s">
        <v>283</v>
      </c>
    </row>
    <row r="133" s="2" customFormat="1">
      <c r="A133" s="38"/>
      <c r="B133" s="39"/>
      <c r="C133" s="40"/>
      <c r="D133" s="212" t="s">
        <v>212</v>
      </c>
      <c r="E133" s="40"/>
      <c r="F133" s="213" t="s">
        <v>284</v>
      </c>
      <c r="G133" s="40"/>
      <c r="H133" s="40"/>
      <c r="I133" s="214"/>
      <c r="J133" s="40"/>
      <c r="K133" s="40"/>
      <c r="L133" s="44"/>
      <c r="M133" s="215"/>
      <c r="N133" s="216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212</v>
      </c>
      <c r="AU133" s="17" t="s">
        <v>87</v>
      </c>
    </row>
    <row r="134" s="13" customFormat="1">
      <c r="A134" s="13"/>
      <c r="B134" s="217"/>
      <c r="C134" s="218"/>
      <c r="D134" s="219" t="s">
        <v>214</v>
      </c>
      <c r="E134" s="220" t="s">
        <v>19</v>
      </c>
      <c r="F134" s="221" t="s">
        <v>117</v>
      </c>
      <c r="G134" s="218"/>
      <c r="H134" s="222">
        <v>170.166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8" t="s">
        <v>214</v>
      </c>
      <c r="AU134" s="228" t="s">
        <v>87</v>
      </c>
      <c r="AV134" s="13" t="s">
        <v>87</v>
      </c>
      <c r="AW134" s="13" t="s">
        <v>36</v>
      </c>
      <c r="AX134" s="13" t="s">
        <v>80</v>
      </c>
      <c r="AY134" s="228" t="s">
        <v>205</v>
      </c>
    </row>
    <row r="135" s="2" customFormat="1" ht="24.15" customHeight="1">
      <c r="A135" s="38"/>
      <c r="B135" s="39"/>
      <c r="C135" s="199" t="s">
        <v>285</v>
      </c>
      <c r="D135" s="199" t="s">
        <v>207</v>
      </c>
      <c r="E135" s="200" t="s">
        <v>286</v>
      </c>
      <c r="F135" s="201" t="s">
        <v>287</v>
      </c>
      <c r="G135" s="202" t="s">
        <v>119</v>
      </c>
      <c r="H135" s="203">
        <v>82.012</v>
      </c>
      <c r="I135" s="204"/>
      <c r="J135" s="205">
        <f>ROUND(I135*H135,2)</f>
        <v>0</v>
      </c>
      <c r="K135" s="201" t="s">
        <v>210</v>
      </c>
      <c r="L135" s="44"/>
      <c r="M135" s="206" t="s">
        <v>19</v>
      </c>
      <c r="N135" s="207" t="s">
        <v>46</v>
      </c>
      <c r="O135" s="84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0" t="s">
        <v>166</v>
      </c>
      <c r="AT135" s="210" t="s">
        <v>207</v>
      </c>
      <c r="AU135" s="210" t="s">
        <v>87</v>
      </c>
      <c r="AY135" s="17" t="s">
        <v>205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7" t="s">
        <v>80</v>
      </c>
      <c r="BK135" s="211">
        <f>ROUND(I135*H135,2)</f>
        <v>0</v>
      </c>
      <c r="BL135" s="17" t="s">
        <v>166</v>
      </c>
      <c r="BM135" s="210" t="s">
        <v>288</v>
      </c>
    </row>
    <row r="136" s="2" customFormat="1">
      <c r="A136" s="38"/>
      <c r="B136" s="39"/>
      <c r="C136" s="40"/>
      <c r="D136" s="212" t="s">
        <v>212</v>
      </c>
      <c r="E136" s="40"/>
      <c r="F136" s="213" t="s">
        <v>289</v>
      </c>
      <c r="G136" s="40"/>
      <c r="H136" s="40"/>
      <c r="I136" s="214"/>
      <c r="J136" s="40"/>
      <c r="K136" s="40"/>
      <c r="L136" s="44"/>
      <c r="M136" s="215"/>
      <c r="N136" s="216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212</v>
      </c>
      <c r="AU136" s="17" t="s">
        <v>87</v>
      </c>
    </row>
    <row r="137" s="13" customFormat="1">
      <c r="A137" s="13"/>
      <c r="B137" s="217"/>
      <c r="C137" s="218"/>
      <c r="D137" s="219" t="s">
        <v>214</v>
      </c>
      <c r="E137" s="220" t="s">
        <v>19</v>
      </c>
      <c r="F137" s="221" t="s">
        <v>121</v>
      </c>
      <c r="G137" s="218"/>
      <c r="H137" s="222">
        <v>82.012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8" t="s">
        <v>214</v>
      </c>
      <c r="AU137" s="228" t="s">
        <v>87</v>
      </c>
      <c r="AV137" s="13" t="s">
        <v>87</v>
      </c>
      <c r="AW137" s="13" t="s">
        <v>36</v>
      </c>
      <c r="AX137" s="13" t="s">
        <v>80</v>
      </c>
      <c r="AY137" s="228" t="s">
        <v>205</v>
      </c>
    </row>
    <row r="138" s="2" customFormat="1" ht="24.15" customHeight="1">
      <c r="A138" s="38"/>
      <c r="B138" s="39"/>
      <c r="C138" s="199" t="s">
        <v>290</v>
      </c>
      <c r="D138" s="199" t="s">
        <v>207</v>
      </c>
      <c r="E138" s="200" t="s">
        <v>291</v>
      </c>
      <c r="F138" s="201" t="s">
        <v>292</v>
      </c>
      <c r="G138" s="202" t="s">
        <v>119</v>
      </c>
      <c r="H138" s="203">
        <v>373.96100000000001</v>
      </c>
      <c r="I138" s="204"/>
      <c r="J138" s="205">
        <f>ROUND(I138*H138,2)</f>
        <v>0</v>
      </c>
      <c r="K138" s="201" t="s">
        <v>210</v>
      </c>
      <c r="L138" s="44"/>
      <c r="M138" s="206" t="s">
        <v>19</v>
      </c>
      <c r="N138" s="207" t="s">
        <v>46</v>
      </c>
      <c r="O138" s="84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0" t="s">
        <v>166</v>
      </c>
      <c r="AT138" s="210" t="s">
        <v>207</v>
      </c>
      <c r="AU138" s="210" t="s">
        <v>87</v>
      </c>
      <c r="AY138" s="17" t="s">
        <v>205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7" t="s">
        <v>80</v>
      </c>
      <c r="BK138" s="211">
        <f>ROUND(I138*H138,2)</f>
        <v>0</v>
      </c>
      <c r="BL138" s="17" t="s">
        <v>166</v>
      </c>
      <c r="BM138" s="210" t="s">
        <v>293</v>
      </c>
    </row>
    <row r="139" s="2" customFormat="1">
      <c r="A139" s="38"/>
      <c r="B139" s="39"/>
      <c r="C139" s="40"/>
      <c r="D139" s="212" t="s">
        <v>212</v>
      </c>
      <c r="E139" s="40"/>
      <c r="F139" s="213" t="s">
        <v>294</v>
      </c>
      <c r="G139" s="40"/>
      <c r="H139" s="40"/>
      <c r="I139" s="214"/>
      <c r="J139" s="40"/>
      <c r="K139" s="40"/>
      <c r="L139" s="44"/>
      <c r="M139" s="215"/>
      <c r="N139" s="216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212</v>
      </c>
      <c r="AU139" s="17" t="s">
        <v>87</v>
      </c>
    </row>
    <row r="140" s="13" customFormat="1">
      <c r="A140" s="13"/>
      <c r="B140" s="217"/>
      <c r="C140" s="218"/>
      <c r="D140" s="219" t="s">
        <v>214</v>
      </c>
      <c r="E140" s="220" t="s">
        <v>19</v>
      </c>
      <c r="F140" s="221" t="s">
        <v>124</v>
      </c>
      <c r="G140" s="218"/>
      <c r="H140" s="222">
        <v>373.96100000000001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8" t="s">
        <v>214</v>
      </c>
      <c r="AU140" s="228" t="s">
        <v>87</v>
      </c>
      <c r="AV140" s="13" t="s">
        <v>87</v>
      </c>
      <c r="AW140" s="13" t="s">
        <v>36</v>
      </c>
      <c r="AX140" s="13" t="s">
        <v>80</v>
      </c>
      <c r="AY140" s="228" t="s">
        <v>205</v>
      </c>
    </row>
    <row r="141" s="2" customFormat="1" ht="24.15" customHeight="1">
      <c r="A141" s="38"/>
      <c r="B141" s="39"/>
      <c r="C141" s="199" t="s">
        <v>94</v>
      </c>
      <c r="D141" s="199" t="s">
        <v>207</v>
      </c>
      <c r="E141" s="200" t="s">
        <v>295</v>
      </c>
      <c r="F141" s="201" t="s">
        <v>296</v>
      </c>
      <c r="G141" s="202" t="s">
        <v>119</v>
      </c>
      <c r="H141" s="203">
        <v>65.591999999999999</v>
      </c>
      <c r="I141" s="204"/>
      <c r="J141" s="205">
        <f>ROUND(I141*H141,2)</f>
        <v>0</v>
      </c>
      <c r="K141" s="201" t="s">
        <v>210</v>
      </c>
      <c r="L141" s="44"/>
      <c r="M141" s="206" t="s">
        <v>19</v>
      </c>
      <c r="N141" s="207" t="s">
        <v>46</v>
      </c>
      <c r="O141" s="84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0" t="s">
        <v>166</v>
      </c>
      <c r="AT141" s="210" t="s">
        <v>207</v>
      </c>
      <c r="AU141" s="210" t="s">
        <v>87</v>
      </c>
      <c r="AY141" s="17" t="s">
        <v>205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7" t="s">
        <v>80</v>
      </c>
      <c r="BK141" s="211">
        <f>ROUND(I141*H141,2)</f>
        <v>0</v>
      </c>
      <c r="BL141" s="17" t="s">
        <v>166</v>
      </c>
      <c r="BM141" s="210" t="s">
        <v>297</v>
      </c>
    </row>
    <row r="142" s="2" customFormat="1">
      <c r="A142" s="38"/>
      <c r="B142" s="39"/>
      <c r="C142" s="40"/>
      <c r="D142" s="212" t="s">
        <v>212</v>
      </c>
      <c r="E142" s="40"/>
      <c r="F142" s="213" t="s">
        <v>298</v>
      </c>
      <c r="G142" s="40"/>
      <c r="H142" s="40"/>
      <c r="I142" s="214"/>
      <c r="J142" s="40"/>
      <c r="K142" s="40"/>
      <c r="L142" s="44"/>
      <c r="M142" s="215"/>
      <c r="N142" s="216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212</v>
      </c>
      <c r="AU142" s="17" t="s">
        <v>87</v>
      </c>
    </row>
    <row r="143" s="13" customFormat="1">
      <c r="A143" s="13"/>
      <c r="B143" s="217"/>
      <c r="C143" s="218"/>
      <c r="D143" s="219" t="s">
        <v>214</v>
      </c>
      <c r="E143" s="220" t="s">
        <v>19</v>
      </c>
      <c r="F143" s="221" t="s">
        <v>299</v>
      </c>
      <c r="G143" s="218"/>
      <c r="H143" s="222">
        <v>45</v>
      </c>
      <c r="I143" s="223"/>
      <c r="J143" s="218"/>
      <c r="K143" s="218"/>
      <c r="L143" s="224"/>
      <c r="M143" s="225"/>
      <c r="N143" s="226"/>
      <c r="O143" s="226"/>
      <c r="P143" s="226"/>
      <c r="Q143" s="226"/>
      <c r="R143" s="226"/>
      <c r="S143" s="226"/>
      <c r="T143" s="22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8" t="s">
        <v>214</v>
      </c>
      <c r="AU143" s="228" t="s">
        <v>87</v>
      </c>
      <c r="AV143" s="13" t="s">
        <v>87</v>
      </c>
      <c r="AW143" s="13" t="s">
        <v>36</v>
      </c>
      <c r="AX143" s="13" t="s">
        <v>75</v>
      </c>
      <c r="AY143" s="228" t="s">
        <v>205</v>
      </c>
    </row>
    <row r="144" s="13" customFormat="1">
      <c r="A144" s="13"/>
      <c r="B144" s="217"/>
      <c r="C144" s="218"/>
      <c r="D144" s="219" t="s">
        <v>214</v>
      </c>
      <c r="E144" s="220" t="s">
        <v>19</v>
      </c>
      <c r="F144" s="221" t="s">
        <v>300</v>
      </c>
      <c r="G144" s="218"/>
      <c r="H144" s="222">
        <v>20.591999999999999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214</v>
      </c>
      <c r="AU144" s="228" t="s">
        <v>87</v>
      </c>
      <c r="AV144" s="13" t="s">
        <v>87</v>
      </c>
      <c r="AW144" s="13" t="s">
        <v>36</v>
      </c>
      <c r="AX144" s="13" t="s">
        <v>75</v>
      </c>
      <c r="AY144" s="228" t="s">
        <v>205</v>
      </c>
    </row>
    <row r="145" s="14" customFormat="1">
      <c r="A145" s="14"/>
      <c r="B145" s="230"/>
      <c r="C145" s="231"/>
      <c r="D145" s="219" t="s">
        <v>214</v>
      </c>
      <c r="E145" s="232" t="s">
        <v>19</v>
      </c>
      <c r="F145" s="233" t="s">
        <v>301</v>
      </c>
      <c r="G145" s="231"/>
      <c r="H145" s="234">
        <v>65.591999999999999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0" t="s">
        <v>214</v>
      </c>
      <c r="AU145" s="240" t="s">
        <v>87</v>
      </c>
      <c r="AV145" s="14" t="s">
        <v>166</v>
      </c>
      <c r="AW145" s="14" t="s">
        <v>36</v>
      </c>
      <c r="AX145" s="14" t="s">
        <v>80</v>
      </c>
      <c r="AY145" s="240" t="s">
        <v>205</v>
      </c>
    </row>
    <row r="146" s="2" customFormat="1" ht="24.15" customHeight="1">
      <c r="A146" s="38"/>
      <c r="B146" s="39"/>
      <c r="C146" s="199" t="s">
        <v>85</v>
      </c>
      <c r="D146" s="199" t="s">
        <v>207</v>
      </c>
      <c r="E146" s="200" t="s">
        <v>302</v>
      </c>
      <c r="F146" s="201" t="s">
        <v>303</v>
      </c>
      <c r="G146" s="202" t="s">
        <v>84</v>
      </c>
      <c r="H146" s="203">
        <v>182.249</v>
      </c>
      <c r="I146" s="204"/>
      <c r="J146" s="205">
        <f>ROUND(I146*H146,2)</f>
        <v>0</v>
      </c>
      <c r="K146" s="201" t="s">
        <v>210</v>
      </c>
      <c r="L146" s="44"/>
      <c r="M146" s="206" t="s">
        <v>19</v>
      </c>
      <c r="N146" s="207" t="s">
        <v>46</v>
      </c>
      <c r="O146" s="84"/>
      <c r="P146" s="208">
        <f>O146*H146</f>
        <v>0</v>
      </c>
      <c r="Q146" s="208">
        <v>0.00058</v>
      </c>
      <c r="R146" s="208">
        <f>Q146*H146</f>
        <v>0.10570441999999999</v>
      </c>
      <c r="S146" s="208">
        <v>0</v>
      </c>
      <c r="T146" s="20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0" t="s">
        <v>166</v>
      </c>
      <c r="AT146" s="210" t="s">
        <v>207</v>
      </c>
      <c r="AU146" s="210" t="s">
        <v>87</v>
      </c>
      <c r="AY146" s="17" t="s">
        <v>205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7" t="s">
        <v>80</v>
      </c>
      <c r="BK146" s="211">
        <f>ROUND(I146*H146,2)</f>
        <v>0</v>
      </c>
      <c r="BL146" s="17" t="s">
        <v>166</v>
      </c>
      <c r="BM146" s="210" t="s">
        <v>304</v>
      </c>
    </row>
    <row r="147" s="2" customFormat="1">
      <c r="A147" s="38"/>
      <c r="B147" s="39"/>
      <c r="C147" s="40"/>
      <c r="D147" s="212" t="s">
        <v>212</v>
      </c>
      <c r="E147" s="40"/>
      <c r="F147" s="213" t="s">
        <v>305</v>
      </c>
      <c r="G147" s="40"/>
      <c r="H147" s="40"/>
      <c r="I147" s="214"/>
      <c r="J147" s="40"/>
      <c r="K147" s="40"/>
      <c r="L147" s="44"/>
      <c r="M147" s="215"/>
      <c r="N147" s="216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212</v>
      </c>
      <c r="AU147" s="17" t="s">
        <v>87</v>
      </c>
    </row>
    <row r="148" s="13" customFormat="1">
      <c r="A148" s="13"/>
      <c r="B148" s="217"/>
      <c r="C148" s="218"/>
      <c r="D148" s="219" t="s">
        <v>214</v>
      </c>
      <c r="E148" s="220" t="s">
        <v>19</v>
      </c>
      <c r="F148" s="221" t="s">
        <v>127</v>
      </c>
      <c r="G148" s="218"/>
      <c r="H148" s="222">
        <v>182.249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8" t="s">
        <v>214</v>
      </c>
      <c r="AU148" s="228" t="s">
        <v>87</v>
      </c>
      <c r="AV148" s="13" t="s">
        <v>87</v>
      </c>
      <c r="AW148" s="13" t="s">
        <v>36</v>
      </c>
      <c r="AX148" s="13" t="s">
        <v>80</v>
      </c>
      <c r="AY148" s="228" t="s">
        <v>205</v>
      </c>
    </row>
    <row r="149" s="2" customFormat="1" ht="24.15" customHeight="1">
      <c r="A149" s="38"/>
      <c r="B149" s="39"/>
      <c r="C149" s="199" t="s">
        <v>306</v>
      </c>
      <c r="D149" s="199" t="s">
        <v>207</v>
      </c>
      <c r="E149" s="200" t="s">
        <v>307</v>
      </c>
      <c r="F149" s="201" t="s">
        <v>308</v>
      </c>
      <c r="G149" s="202" t="s">
        <v>84</v>
      </c>
      <c r="H149" s="203">
        <v>575.32500000000005</v>
      </c>
      <c r="I149" s="204"/>
      <c r="J149" s="205">
        <f>ROUND(I149*H149,2)</f>
        <v>0</v>
      </c>
      <c r="K149" s="201" t="s">
        <v>210</v>
      </c>
      <c r="L149" s="44"/>
      <c r="M149" s="206" t="s">
        <v>19</v>
      </c>
      <c r="N149" s="207" t="s">
        <v>46</v>
      </c>
      <c r="O149" s="84"/>
      <c r="P149" s="208">
        <f>O149*H149</f>
        <v>0</v>
      </c>
      <c r="Q149" s="208">
        <v>0.00059000000000000003</v>
      </c>
      <c r="R149" s="208">
        <f>Q149*H149</f>
        <v>0.33944175000000004</v>
      </c>
      <c r="S149" s="208">
        <v>0</v>
      </c>
      <c r="T149" s="20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0" t="s">
        <v>166</v>
      </c>
      <c r="AT149" s="210" t="s">
        <v>207</v>
      </c>
      <c r="AU149" s="210" t="s">
        <v>87</v>
      </c>
      <c r="AY149" s="17" t="s">
        <v>205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7" t="s">
        <v>80</v>
      </c>
      <c r="BK149" s="211">
        <f>ROUND(I149*H149,2)</f>
        <v>0</v>
      </c>
      <c r="BL149" s="17" t="s">
        <v>166</v>
      </c>
      <c r="BM149" s="210" t="s">
        <v>309</v>
      </c>
    </row>
    <row r="150" s="2" customFormat="1">
      <c r="A150" s="38"/>
      <c r="B150" s="39"/>
      <c r="C150" s="40"/>
      <c r="D150" s="212" t="s">
        <v>212</v>
      </c>
      <c r="E150" s="40"/>
      <c r="F150" s="213" t="s">
        <v>310</v>
      </c>
      <c r="G150" s="40"/>
      <c r="H150" s="40"/>
      <c r="I150" s="214"/>
      <c r="J150" s="40"/>
      <c r="K150" s="40"/>
      <c r="L150" s="44"/>
      <c r="M150" s="215"/>
      <c r="N150" s="216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212</v>
      </c>
      <c r="AU150" s="17" t="s">
        <v>87</v>
      </c>
    </row>
    <row r="151" s="13" customFormat="1">
      <c r="A151" s="13"/>
      <c r="B151" s="217"/>
      <c r="C151" s="218"/>
      <c r="D151" s="219" t="s">
        <v>214</v>
      </c>
      <c r="E151" s="220" t="s">
        <v>19</v>
      </c>
      <c r="F151" s="221" t="s">
        <v>130</v>
      </c>
      <c r="G151" s="218"/>
      <c r="H151" s="222">
        <v>575.32500000000005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8" t="s">
        <v>214</v>
      </c>
      <c r="AU151" s="228" t="s">
        <v>87</v>
      </c>
      <c r="AV151" s="13" t="s">
        <v>87</v>
      </c>
      <c r="AW151" s="13" t="s">
        <v>36</v>
      </c>
      <c r="AX151" s="13" t="s">
        <v>80</v>
      </c>
      <c r="AY151" s="228" t="s">
        <v>205</v>
      </c>
    </row>
    <row r="152" s="2" customFormat="1" ht="24.15" customHeight="1">
      <c r="A152" s="38"/>
      <c r="B152" s="39"/>
      <c r="C152" s="199" t="s">
        <v>7</v>
      </c>
      <c r="D152" s="199" t="s">
        <v>207</v>
      </c>
      <c r="E152" s="200" t="s">
        <v>311</v>
      </c>
      <c r="F152" s="201" t="s">
        <v>312</v>
      </c>
      <c r="G152" s="202" t="s">
        <v>84</v>
      </c>
      <c r="H152" s="203">
        <v>182.249</v>
      </c>
      <c r="I152" s="204"/>
      <c r="J152" s="205">
        <f>ROUND(I152*H152,2)</f>
        <v>0</v>
      </c>
      <c r="K152" s="201" t="s">
        <v>210</v>
      </c>
      <c r="L152" s="44"/>
      <c r="M152" s="206" t="s">
        <v>19</v>
      </c>
      <c r="N152" s="207" t="s">
        <v>46</v>
      </c>
      <c r="O152" s="84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0" t="s">
        <v>166</v>
      </c>
      <c r="AT152" s="210" t="s">
        <v>207</v>
      </c>
      <c r="AU152" s="210" t="s">
        <v>87</v>
      </c>
      <c r="AY152" s="17" t="s">
        <v>205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7" t="s">
        <v>80</v>
      </c>
      <c r="BK152" s="211">
        <f>ROUND(I152*H152,2)</f>
        <v>0</v>
      </c>
      <c r="BL152" s="17" t="s">
        <v>166</v>
      </c>
      <c r="BM152" s="210" t="s">
        <v>313</v>
      </c>
    </row>
    <row r="153" s="2" customFormat="1">
      <c r="A153" s="38"/>
      <c r="B153" s="39"/>
      <c r="C153" s="40"/>
      <c r="D153" s="212" t="s">
        <v>212</v>
      </c>
      <c r="E153" s="40"/>
      <c r="F153" s="213" t="s">
        <v>314</v>
      </c>
      <c r="G153" s="40"/>
      <c r="H153" s="40"/>
      <c r="I153" s="214"/>
      <c r="J153" s="40"/>
      <c r="K153" s="40"/>
      <c r="L153" s="44"/>
      <c r="M153" s="215"/>
      <c r="N153" s="216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212</v>
      </c>
      <c r="AU153" s="17" t="s">
        <v>87</v>
      </c>
    </row>
    <row r="154" s="13" customFormat="1">
      <c r="A154" s="13"/>
      <c r="B154" s="217"/>
      <c r="C154" s="218"/>
      <c r="D154" s="219" t="s">
        <v>214</v>
      </c>
      <c r="E154" s="220" t="s">
        <v>19</v>
      </c>
      <c r="F154" s="221" t="s">
        <v>127</v>
      </c>
      <c r="G154" s="218"/>
      <c r="H154" s="222">
        <v>182.249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8" t="s">
        <v>214</v>
      </c>
      <c r="AU154" s="228" t="s">
        <v>87</v>
      </c>
      <c r="AV154" s="13" t="s">
        <v>87</v>
      </c>
      <c r="AW154" s="13" t="s">
        <v>36</v>
      </c>
      <c r="AX154" s="13" t="s">
        <v>80</v>
      </c>
      <c r="AY154" s="228" t="s">
        <v>205</v>
      </c>
    </row>
    <row r="155" s="2" customFormat="1" ht="24.15" customHeight="1">
      <c r="A155" s="38"/>
      <c r="B155" s="39"/>
      <c r="C155" s="199" t="s">
        <v>315</v>
      </c>
      <c r="D155" s="199" t="s">
        <v>207</v>
      </c>
      <c r="E155" s="200" t="s">
        <v>316</v>
      </c>
      <c r="F155" s="201" t="s">
        <v>317</v>
      </c>
      <c r="G155" s="202" t="s">
        <v>84</v>
      </c>
      <c r="H155" s="203">
        <v>575.32500000000005</v>
      </c>
      <c r="I155" s="204"/>
      <c r="J155" s="205">
        <f>ROUND(I155*H155,2)</f>
        <v>0</v>
      </c>
      <c r="K155" s="201" t="s">
        <v>210</v>
      </c>
      <c r="L155" s="44"/>
      <c r="M155" s="206" t="s">
        <v>19</v>
      </c>
      <c r="N155" s="207" t="s">
        <v>46</v>
      </c>
      <c r="O155" s="84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0" t="s">
        <v>166</v>
      </c>
      <c r="AT155" s="210" t="s">
        <v>207</v>
      </c>
      <c r="AU155" s="210" t="s">
        <v>87</v>
      </c>
      <c r="AY155" s="17" t="s">
        <v>205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7" t="s">
        <v>80</v>
      </c>
      <c r="BK155" s="211">
        <f>ROUND(I155*H155,2)</f>
        <v>0</v>
      </c>
      <c r="BL155" s="17" t="s">
        <v>166</v>
      </c>
      <c r="BM155" s="210" t="s">
        <v>318</v>
      </c>
    </row>
    <row r="156" s="2" customFormat="1">
      <c r="A156" s="38"/>
      <c r="B156" s="39"/>
      <c r="C156" s="40"/>
      <c r="D156" s="212" t="s">
        <v>212</v>
      </c>
      <c r="E156" s="40"/>
      <c r="F156" s="213" t="s">
        <v>319</v>
      </c>
      <c r="G156" s="40"/>
      <c r="H156" s="40"/>
      <c r="I156" s="214"/>
      <c r="J156" s="40"/>
      <c r="K156" s="40"/>
      <c r="L156" s="44"/>
      <c r="M156" s="215"/>
      <c r="N156" s="216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212</v>
      </c>
      <c r="AU156" s="17" t="s">
        <v>87</v>
      </c>
    </row>
    <row r="157" s="13" customFormat="1">
      <c r="A157" s="13"/>
      <c r="B157" s="217"/>
      <c r="C157" s="218"/>
      <c r="D157" s="219" t="s">
        <v>214</v>
      </c>
      <c r="E157" s="220" t="s">
        <v>19</v>
      </c>
      <c r="F157" s="221" t="s">
        <v>130</v>
      </c>
      <c r="G157" s="218"/>
      <c r="H157" s="222">
        <v>575.32500000000005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8" t="s">
        <v>214</v>
      </c>
      <c r="AU157" s="228" t="s">
        <v>87</v>
      </c>
      <c r="AV157" s="13" t="s">
        <v>87</v>
      </c>
      <c r="AW157" s="13" t="s">
        <v>36</v>
      </c>
      <c r="AX157" s="13" t="s">
        <v>80</v>
      </c>
      <c r="AY157" s="228" t="s">
        <v>205</v>
      </c>
    </row>
    <row r="158" s="2" customFormat="1" ht="37.8" customHeight="1">
      <c r="A158" s="38"/>
      <c r="B158" s="39"/>
      <c r="C158" s="199" t="s">
        <v>320</v>
      </c>
      <c r="D158" s="199" t="s">
        <v>207</v>
      </c>
      <c r="E158" s="200" t="s">
        <v>321</v>
      </c>
      <c r="F158" s="201" t="s">
        <v>322</v>
      </c>
      <c r="G158" s="202" t="s">
        <v>119</v>
      </c>
      <c r="H158" s="203">
        <v>455.97300000000001</v>
      </c>
      <c r="I158" s="204"/>
      <c r="J158" s="205">
        <f>ROUND(I158*H158,2)</f>
        <v>0</v>
      </c>
      <c r="K158" s="201" t="s">
        <v>210</v>
      </c>
      <c r="L158" s="44"/>
      <c r="M158" s="206" t="s">
        <v>19</v>
      </c>
      <c r="N158" s="207" t="s">
        <v>46</v>
      </c>
      <c r="O158" s="84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0" t="s">
        <v>166</v>
      </c>
      <c r="AT158" s="210" t="s">
        <v>207</v>
      </c>
      <c r="AU158" s="210" t="s">
        <v>87</v>
      </c>
      <c r="AY158" s="17" t="s">
        <v>205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7" t="s">
        <v>80</v>
      </c>
      <c r="BK158" s="211">
        <f>ROUND(I158*H158,2)</f>
        <v>0</v>
      </c>
      <c r="BL158" s="17" t="s">
        <v>166</v>
      </c>
      <c r="BM158" s="210" t="s">
        <v>323</v>
      </c>
    </row>
    <row r="159" s="2" customFormat="1">
      <c r="A159" s="38"/>
      <c r="B159" s="39"/>
      <c r="C159" s="40"/>
      <c r="D159" s="212" t="s">
        <v>212</v>
      </c>
      <c r="E159" s="40"/>
      <c r="F159" s="213" t="s">
        <v>324</v>
      </c>
      <c r="G159" s="40"/>
      <c r="H159" s="40"/>
      <c r="I159" s="214"/>
      <c r="J159" s="40"/>
      <c r="K159" s="40"/>
      <c r="L159" s="44"/>
      <c r="M159" s="215"/>
      <c r="N159" s="216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212</v>
      </c>
      <c r="AU159" s="17" t="s">
        <v>87</v>
      </c>
    </row>
    <row r="160" s="13" customFormat="1">
      <c r="A160" s="13"/>
      <c r="B160" s="217"/>
      <c r="C160" s="218"/>
      <c r="D160" s="219" t="s">
        <v>214</v>
      </c>
      <c r="E160" s="220" t="s">
        <v>19</v>
      </c>
      <c r="F160" s="221" t="s">
        <v>325</v>
      </c>
      <c r="G160" s="218"/>
      <c r="H160" s="222">
        <v>455.97300000000001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8" t="s">
        <v>214</v>
      </c>
      <c r="AU160" s="228" t="s">
        <v>87</v>
      </c>
      <c r="AV160" s="13" t="s">
        <v>87</v>
      </c>
      <c r="AW160" s="13" t="s">
        <v>36</v>
      </c>
      <c r="AX160" s="13" t="s">
        <v>80</v>
      </c>
      <c r="AY160" s="228" t="s">
        <v>205</v>
      </c>
    </row>
    <row r="161" s="2" customFormat="1" ht="24.15" customHeight="1">
      <c r="A161" s="38"/>
      <c r="B161" s="39"/>
      <c r="C161" s="199" t="s">
        <v>326</v>
      </c>
      <c r="D161" s="199" t="s">
        <v>207</v>
      </c>
      <c r="E161" s="200" t="s">
        <v>327</v>
      </c>
      <c r="F161" s="201" t="s">
        <v>328</v>
      </c>
      <c r="G161" s="202" t="s">
        <v>329</v>
      </c>
      <c r="H161" s="203">
        <v>820.75099999999998</v>
      </c>
      <c r="I161" s="204"/>
      <c r="J161" s="205">
        <f>ROUND(I161*H161,2)</f>
        <v>0</v>
      </c>
      <c r="K161" s="201" t="s">
        <v>210</v>
      </c>
      <c r="L161" s="44"/>
      <c r="M161" s="206" t="s">
        <v>19</v>
      </c>
      <c r="N161" s="207" t="s">
        <v>46</v>
      </c>
      <c r="O161" s="84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0" t="s">
        <v>166</v>
      </c>
      <c r="AT161" s="210" t="s">
        <v>207</v>
      </c>
      <c r="AU161" s="210" t="s">
        <v>87</v>
      </c>
      <c r="AY161" s="17" t="s">
        <v>205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7" t="s">
        <v>80</v>
      </c>
      <c r="BK161" s="211">
        <f>ROUND(I161*H161,2)</f>
        <v>0</v>
      </c>
      <c r="BL161" s="17" t="s">
        <v>166</v>
      </c>
      <c r="BM161" s="210" t="s">
        <v>330</v>
      </c>
    </row>
    <row r="162" s="2" customFormat="1">
      <c r="A162" s="38"/>
      <c r="B162" s="39"/>
      <c r="C162" s="40"/>
      <c r="D162" s="212" t="s">
        <v>212</v>
      </c>
      <c r="E162" s="40"/>
      <c r="F162" s="213" t="s">
        <v>331</v>
      </c>
      <c r="G162" s="40"/>
      <c r="H162" s="40"/>
      <c r="I162" s="214"/>
      <c r="J162" s="40"/>
      <c r="K162" s="40"/>
      <c r="L162" s="44"/>
      <c r="M162" s="215"/>
      <c r="N162" s="216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212</v>
      </c>
      <c r="AU162" s="17" t="s">
        <v>87</v>
      </c>
    </row>
    <row r="163" s="13" customFormat="1">
      <c r="A163" s="13"/>
      <c r="B163" s="217"/>
      <c r="C163" s="218"/>
      <c r="D163" s="219" t="s">
        <v>214</v>
      </c>
      <c r="E163" s="220" t="s">
        <v>19</v>
      </c>
      <c r="F163" s="221" t="s">
        <v>332</v>
      </c>
      <c r="G163" s="218"/>
      <c r="H163" s="222">
        <v>820.75099999999998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8" t="s">
        <v>214</v>
      </c>
      <c r="AU163" s="228" t="s">
        <v>87</v>
      </c>
      <c r="AV163" s="13" t="s">
        <v>87</v>
      </c>
      <c r="AW163" s="13" t="s">
        <v>36</v>
      </c>
      <c r="AX163" s="13" t="s">
        <v>80</v>
      </c>
      <c r="AY163" s="228" t="s">
        <v>205</v>
      </c>
    </row>
    <row r="164" s="2" customFormat="1" ht="24.15" customHeight="1">
      <c r="A164" s="38"/>
      <c r="B164" s="39"/>
      <c r="C164" s="199" t="s">
        <v>333</v>
      </c>
      <c r="D164" s="199" t="s">
        <v>207</v>
      </c>
      <c r="E164" s="200" t="s">
        <v>334</v>
      </c>
      <c r="F164" s="201" t="s">
        <v>335</v>
      </c>
      <c r="G164" s="202" t="s">
        <v>119</v>
      </c>
      <c r="H164" s="203">
        <v>455.97300000000001</v>
      </c>
      <c r="I164" s="204"/>
      <c r="J164" s="205">
        <f>ROUND(I164*H164,2)</f>
        <v>0</v>
      </c>
      <c r="K164" s="201" t="s">
        <v>210</v>
      </c>
      <c r="L164" s="44"/>
      <c r="M164" s="206" t="s">
        <v>19</v>
      </c>
      <c r="N164" s="207" t="s">
        <v>46</v>
      </c>
      <c r="O164" s="84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0" t="s">
        <v>166</v>
      </c>
      <c r="AT164" s="210" t="s">
        <v>207</v>
      </c>
      <c r="AU164" s="210" t="s">
        <v>87</v>
      </c>
      <c r="AY164" s="17" t="s">
        <v>205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7" t="s">
        <v>80</v>
      </c>
      <c r="BK164" s="211">
        <f>ROUND(I164*H164,2)</f>
        <v>0</v>
      </c>
      <c r="BL164" s="17" t="s">
        <v>166</v>
      </c>
      <c r="BM164" s="210" t="s">
        <v>336</v>
      </c>
    </row>
    <row r="165" s="2" customFormat="1">
      <c r="A165" s="38"/>
      <c r="B165" s="39"/>
      <c r="C165" s="40"/>
      <c r="D165" s="212" t="s">
        <v>212</v>
      </c>
      <c r="E165" s="40"/>
      <c r="F165" s="213" t="s">
        <v>337</v>
      </c>
      <c r="G165" s="40"/>
      <c r="H165" s="40"/>
      <c r="I165" s="214"/>
      <c r="J165" s="40"/>
      <c r="K165" s="40"/>
      <c r="L165" s="44"/>
      <c r="M165" s="215"/>
      <c r="N165" s="216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212</v>
      </c>
      <c r="AU165" s="17" t="s">
        <v>87</v>
      </c>
    </row>
    <row r="166" s="13" customFormat="1">
      <c r="A166" s="13"/>
      <c r="B166" s="217"/>
      <c r="C166" s="218"/>
      <c r="D166" s="219" t="s">
        <v>214</v>
      </c>
      <c r="E166" s="220" t="s">
        <v>19</v>
      </c>
      <c r="F166" s="221" t="s">
        <v>325</v>
      </c>
      <c r="G166" s="218"/>
      <c r="H166" s="222">
        <v>455.97300000000001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214</v>
      </c>
      <c r="AU166" s="228" t="s">
        <v>87</v>
      </c>
      <c r="AV166" s="13" t="s">
        <v>87</v>
      </c>
      <c r="AW166" s="13" t="s">
        <v>36</v>
      </c>
      <c r="AX166" s="13" t="s">
        <v>80</v>
      </c>
      <c r="AY166" s="228" t="s">
        <v>205</v>
      </c>
    </row>
    <row r="167" s="2" customFormat="1" ht="33" customHeight="1">
      <c r="A167" s="38"/>
      <c r="B167" s="39"/>
      <c r="C167" s="199" t="s">
        <v>338</v>
      </c>
      <c r="D167" s="199" t="s">
        <v>207</v>
      </c>
      <c r="E167" s="200" t="s">
        <v>339</v>
      </c>
      <c r="F167" s="201" t="s">
        <v>340</v>
      </c>
      <c r="G167" s="202" t="s">
        <v>119</v>
      </c>
      <c r="H167" s="203">
        <v>148.49100000000001</v>
      </c>
      <c r="I167" s="204"/>
      <c r="J167" s="205">
        <f>ROUND(I167*H167,2)</f>
        <v>0</v>
      </c>
      <c r="K167" s="201" t="s">
        <v>210</v>
      </c>
      <c r="L167" s="44"/>
      <c r="M167" s="206" t="s">
        <v>19</v>
      </c>
      <c r="N167" s="207" t="s">
        <v>46</v>
      </c>
      <c r="O167" s="84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0" t="s">
        <v>166</v>
      </c>
      <c r="AT167" s="210" t="s">
        <v>207</v>
      </c>
      <c r="AU167" s="210" t="s">
        <v>87</v>
      </c>
      <c r="AY167" s="17" t="s">
        <v>205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7" t="s">
        <v>80</v>
      </c>
      <c r="BK167" s="211">
        <f>ROUND(I167*H167,2)</f>
        <v>0</v>
      </c>
      <c r="BL167" s="17" t="s">
        <v>166</v>
      </c>
      <c r="BM167" s="210" t="s">
        <v>341</v>
      </c>
    </row>
    <row r="168" s="2" customFormat="1">
      <c r="A168" s="38"/>
      <c r="B168" s="39"/>
      <c r="C168" s="40"/>
      <c r="D168" s="212" t="s">
        <v>212</v>
      </c>
      <c r="E168" s="40"/>
      <c r="F168" s="213" t="s">
        <v>342</v>
      </c>
      <c r="G168" s="40"/>
      <c r="H168" s="40"/>
      <c r="I168" s="214"/>
      <c r="J168" s="40"/>
      <c r="K168" s="40"/>
      <c r="L168" s="44"/>
      <c r="M168" s="215"/>
      <c r="N168" s="216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212</v>
      </c>
      <c r="AU168" s="17" t="s">
        <v>87</v>
      </c>
    </row>
    <row r="169" s="13" customFormat="1">
      <c r="A169" s="13"/>
      <c r="B169" s="217"/>
      <c r="C169" s="218"/>
      <c r="D169" s="219" t="s">
        <v>214</v>
      </c>
      <c r="E169" s="220" t="s">
        <v>19</v>
      </c>
      <c r="F169" s="221" t="s">
        <v>133</v>
      </c>
      <c r="G169" s="218"/>
      <c r="H169" s="222">
        <v>148.49100000000001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214</v>
      </c>
      <c r="AU169" s="228" t="s">
        <v>87</v>
      </c>
      <c r="AV169" s="13" t="s">
        <v>87</v>
      </c>
      <c r="AW169" s="13" t="s">
        <v>36</v>
      </c>
      <c r="AX169" s="13" t="s">
        <v>80</v>
      </c>
      <c r="AY169" s="228" t="s">
        <v>205</v>
      </c>
    </row>
    <row r="170" s="2" customFormat="1" ht="16.5" customHeight="1">
      <c r="A170" s="38"/>
      <c r="B170" s="39"/>
      <c r="C170" s="241" t="s">
        <v>343</v>
      </c>
      <c r="D170" s="241" t="s">
        <v>344</v>
      </c>
      <c r="E170" s="242" t="s">
        <v>345</v>
      </c>
      <c r="F170" s="243" t="s">
        <v>346</v>
      </c>
      <c r="G170" s="244" t="s">
        <v>329</v>
      </c>
      <c r="H170" s="245">
        <v>282.868</v>
      </c>
      <c r="I170" s="246"/>
      <c r="J170" s="247">
        <f>ROUND(I170*H170,2)</f>
        <v>0</v>
      </c>
      <c r="K170" s="243" t="s">
        <v>210</v>
      </c>
      <c r="L170" s="248"/>
      <c r="M170" s="249" t="s">
        <v>19</v>
      </c>
      <c r="N170" s="250" t="s">
        <v>46</v>
      </c>
      <c r="O170" s="84"/>
      <c r="P170" s="208">
        <f>O170*H170</f>
        <v>0</v>
      </c>
      <c r="Q170" s="208">
        <v>1</v>
      </c>
      <c r="R170" s="208">
        <f>Q170*H170</f>
        <v>282.868</v>
      </c>
      <c r="S170" s="208">
        <v>0</v>
      </c>
      <c r="T170" s="20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0" t="s">
        <v>157</v>
      </c>
      <c r="AT170" s="210" t="s">
        <v>344</v>
      </c>
      <c r="AU170" s="210" t="s">
        <v>87</v>
      </c>
      <c r="AY170" s="17" t="s">
        <v>205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7" t="s">
        <v>80</v>
      </c>
      <c r="BK170" s="211">
        <f>ROUND(I170*H170,2)</f>
        <v>0</v>
      </c>
      <c r="BL170" s="17" t="s">
        <v>166</v>
      </c>
      <c r="BM170" s="210" t="s">
        <v>347</v>
      </c>
    </row>
    <row r="171" s="13" customFormat="1">
      <c r="A171" s="13"/>
      <c r="B171" s="217"/>
      <c r="C171" s="218"/>
      <c r="D171" s="219" t="s">
        <v>214</v>
      </c>
      <c r="E171" s="220" t="s">
        <v>19</v>
      </c>
      <c r="F171" s="221" t="s">
        <v>348</v>
      </c>
      <c r="G171" s="218"/>
      <c r="H171" s="222">
        <v>282.868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214</v>
      </c>
      <c r="AU171" s="228" t="s">
        <v>87</v>
      </c>
      <c r="AV171" s="13" t="s">
        <v>87</v>
      </c>
      <c r="AW171" s="13" t="s">
        <v>36</v>
      </c>
      <c r="AX171" s="13" t="s">
        <v>80</v>
      </c>
      <c r="AY171" s="228" t="s">
        <v>205</v>
      </c>
    </row>
    <row r="172" s="2" customFormat="1" ht="37.8" customHeight="1">
      <c r="A172" s="38"/>
      <c r="B172" s="39"/>
      <c r="C172" s="199" t="s">
        <v>349</v>
      </c>
      <c r="D172" s="199" t="s">
        <v>207</v>
      </c>
      <c r="E172" s="200" t="s">
        <v>350</v>
      </c>
      <c r="F172" s="201" t="s">
        <v>351</v>
      </c>
      <c r="G172" s="202" t="s">
        <v>119</v>
      </c>
      <c r="H172" s="203">
        <v>143.35900000000001</v>
      </c>
      <c r="I172" s="204"/>
      <c r="J172" s="205">
        <f>ROUND(I172*H172,2)</f>
        <v>0</v>
      </c>
      <c r="K172" s="201" t="s">
        <v>210</v>
      </c>
      <c r="L172" s="44"/>
      <c r="M172" s="206" t="s">
        <v>19</v>
      </c>
      <c r="N172" s="207" t="s">
        <v>46</v>
      </c>
      <c r="O172" s="84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0" t="s">
        <v>166</v>
      </c>
      <c r="AT172" s="210" t="s">
        <v>207</v>
      </c>
      <c r="AU172" s="210" t="s">
        <v>87</v>
      </c>
      <c r="AY172" s="17" t="s">
        <v>205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7" t="s">
        <v>80</v>
      </c>
      <c r="BK172" s="211">
        <f>ROUND(I172*H172,2)</f>
        <v>0</v>
      </c>
      <c r="BL172" s="17" t="s">
        <v>166</v>
      </c>
      <c r="BM172" s="210" t="s">
        <v>352</v>
      </c>
    </row>
    <row r="173" s="2" customFormat="1">
      <c r="A173" s="38"/>
      <c r="B173" s="39"/>
      <c r="C173" s="40"/>
      <c r="D173" s="212" t="s">
        <v>212</v>
      </c>
      <c r="E173" s="40"/>
      <c r="F173" s="213" t="s">
        <v>353</v>
      </c>
      <c r="G173" s="40"/>
      <c r="H173" s="40"/>
      <c r="I173" s="214"/>
      <c r="J173" s="40"/>
      <c r="K173" s="40"/>
      <c r="L173" s="44"/>
      <c r="M173" s="215"/>
      <c r="N173" s="216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212</v>
      </c>
      <c r="AU173" s="17" t="s">
        <v>87</v>
      </c>
    </row>
    <row r="174" s="13" customFormat="1">
      <c r="A174" s="13"/>
      <c r="B174" s="217"/>
      <c r="C174" s="218"/>
      <c r="D174" s="219" t="s">
        <v>214</v>
      </c>
      <c r="E174" s="220" t="s">
        <v>19</v>
      </c>
      <c r="F174" s="221" t="s">
        <v>136</v>
      </c>
      <c r="G174" s="218"/>
      <c r="H174" s="222">
        <v>143.35900000000001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214</v>
      </c>
      <c r="AU174" s="228" t="s">
        <v>87</v>
      </c>
      <c r="AV174" s="13" t="s">
        <v>87</v>
      </c>
      <c r="AW174" s="13" t="s">
        <v>36</v>
      </c>
      <c r="AX174" s="13" t="s">
        <v>80</v>
      </c>
      <c r="AY174" s="228" t="s">
        <v>205</v>
      </c>
    </row>
    <row r="175" s="2" customFormat="1" ht="16.5" customHeight="1">
      <c r="A175" s="38"/>
      <c r="B175" s="39"/>
      <c r="C175" s="241" t="s">
        <v>354</v>
      </c>
      <c r="D175" s="241" t="s">
        <v>344</v>
      </c>
      <c r="E175" s="242" t="s">
        <v>355</v>
      </c>
      <c r="F175" s="243" t="s">
        <v>356</v>
      </c>
      <c r="G175" s="244" t="s">
        <v>329</v>
      </c>
      <c r="H175" s="245">
        <v>301.65600000000001</v>
      </c>
      <c r="I175" s="246"/>
      <c r="J175" s="247">
        <f>ROUND(I175*H175,2)</f>
        <v>0</v>
      </c>
      <c r="K175" s="243" t="s">
        <v>210</v>
      </c>
      <c r="L175" s="248"/>
      <c r="M175" s="249" t="s">
        <v>19</v>
      </c>
      <c r="N175" s="250" t="s">
        <v>46</v>
      </c>
      <c r="O175" s="84"/>
      <c r="P175" s="208">
        <f>O175*H175</f>
        <v>0</v>
      </c>
      <c r="Q175" s="208">
        <v>1</v>
      </c>
      <c r="R175" s="208">
        <f>Q175*H175</f>
        <v>301.65600000000001</v>
      </c>
      <c r="S175" s="208">
        <v>0</v>
      </c>
      <c r="T175" s="20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0" t="s">
        <v>157</v>
      </c>
      <c r="AT175" s="210" t="s">
        <v>344</v>
      </c>
      <c r="AU175" s="210" t="s">
        <v>87</v>
      </c>
      <c r="AY175" s="17" t="s">
        <v>205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7" t="s">
        <v>80</v>
      </c>
      <c r="BK175" s="211">
        <f>ROUND(I175*H175,2)</f>
        <v>0</v>
      </c>
      <c r="BL175" s="17" t="s">
        <v>166</v>
      </c>
      <c r="BM175" s="210" t="s">
        <v>357</v>
      </c>
    </row>
    <row r="176" s="13" customFormat="1">
      <c r="A176" s="13"/>
      <c r="B176" s="217"/>
      <c r="C176" s="218"/>
      <c r="D176" s="219" t="s">
        <v>214</v>
      </c>
      <c r="E176" s="220" t="s">
        <v>19</v>
      </c>
      <c r="F176" s="221" t="s">
        <v>358</v>
      </c>
      <c r="G176" s="218"/>
      <c r="H176" s="222">
        <v>301.65600000000001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8" t="s">
        <v>214</v>
      </c>
      <c r="AU176" s="228" t="s">
        <v>87</v>
      </c>
      <c r="AV176" s="13" t="s">
        <v>87</v>
      </c>
      <c r="AW176" s="13" t="s">
        <v>36</v>
      </c>
      <c r="AX176" s="13" t="s">
        <v>80</v>
      </c>
      <c r="AY176" s="228" t="s">
        <v>205</v>
      </c>
    </row>
    <row r="177" s="2" customFormat="1" ht="16.5" customHeight="1">
      <c r="A177" s="38"/>
      <c r="B177" s="39"/>
      <c r="C177" s="199" t="s">
        <v>116</v>
      </c>
      <c r="D177" s="199" t="s">
        <v>207</v>
      </c>
      <c r="E177" s="200" t="s">
        <v>359</v>
      </c>
      <c r="F177" s="201" t="s">
        <v>360</v>
      </c>
      <c r="G177" s="202" t="s">
        <v>84</v>
      </c>
      <c r="H177" s="203">
        <v>738</v>
      </c>
      <c r="I177" s="204"/>
      <c r="J177" s="205">
        <f>ROUND(I177*H177,2)</f>
        <v>0</v>
      </c>
      <c r="K177" s="201" t="s">
        <v>210</v>
      </c>
      <c r="L177" s="44"/>
      <c r="M177" s="206" t="s">
        <v>19</v>
      </c>
      <c r="N177" s="207" t="s">
        <v>46</v>
      </c>
      <c r="O177" s="84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0" t="s">
        <v>166</v>
      </c>
      <c r="AT177" s="210" t="s">
        <v>207</v>
      </c>
      <c r="AU177" s="210" t="s">
        <v>87</v>
      </c>
      <c r="AY177" s="17" t="s">
        <v>205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7" t="s">
        <v>80</v>
      </c>
      <c r="BK177" s="211">
        <f>ROUND(I177*H177,2)</f>
        <v>0</v>
      </c>
      <c r="BL177" s="17" t="s">
        <v>166</v>
      </c>
      <c r="BM177" s="210" t="s">
        <v>361</v>
      </c>
    </row>
    <row r="178" s="2" customFormat="1">
      <c r="A178" s="38"/>
      <c r="B178" s="39"/>
      <c r="C178" s="40"/>
      <c r="D178" s="212" t="s">
        <v>212</v>
      </c>
      <c r="E178" s="40"/>
      <c r="F178" s="213" t="s">
        <v>362</v>
      </c>
      <c r="G178" s="40"/>
      <c r="H178" s="40"/>
      <c r="I178" s="214"/>
      <c r="J178" s="40"/>
      <c r="K178" s="40"/>
      <c r="L178" s="44"/>
      <c r="M178" s="215"/>
      <c r="N178" s="216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212</v>
      </c>
      <c r="AU178" s="17" t="s">
        <v>87</v>
      </c>
    </row>
    <row r="179" s="13" customFormat="1">
      <c r="A179" s="13"/>
      <c r="B179" s="217"/>
      <c r="C179" s="218"/>
      <c r="D179" s="219" t="s">
        <v>214</v>
      </c>
      <c r="E179" s="220" t="s">
        <v>19</v>
      </c>
      <c r="F179" s="221" t="s">
        <v>139</v>
      </c>
      <c r="G179" s="218"/>
      <c r="H179" s="222">
        <v>738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214</v>
      </c>
      <c r="AU179" s="228" t="s">
        <v>87</v>
      </c>
      <c r="AV179" s="13" t="s">
        <v>87</v>
      </c>
      <c r="AW179" s="13" t="s">
        <v>36</v>
      </c>
      <c r="AX179" s="13" t="s">
        <v>80</v>
      </c>
      <c r="AY179" s="228" t="s">
        <v>205</v>
      </c>
    </row>
    <row r="180" s="12" customFormat="1" ht="22.8" customHeight="1">
      <c r="A180" s="12"/>
      <c r="B180" s="183"/>
      <c r="C180" s="184"/>
      <c r="D180" s="185" t="s">
        <v>74</v>
      </c>
      <c r="E180" s="197" t="s">
        <v>87</v>
      </c>
      <c r="F180" s="197" t="s">
        <v>363</v>
      </c>
      <c r="G180" s="184"/>
      <c r="H180" s="184"/>
      <c r="I180" s="187"/>
      <c r="J180" s="198">
        <f>BK180</f>
        <v>0</v>
      </c>
      <c r="K180" s="184"/>
      <c r="L180" s="189"/>
      <c r="M180" s="190"/>
      <c r="N180" s="191"/>
      <c r="O180" s="191"/>
      <c r="P180" s="192">
        <f>SUM(P181:P183)</f>
        <v>0</v>
      </c>
      <c r="Q180" s="191"/>
      <c r="R180" s="192">
        <f>SUM(R181:R183)</f>
        <v>28.390502999999999</v>
      </c>
      <c r="S180" s="191"/>
      <c r="T180" s="193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4" t="s">
        <v>80</v>
      </c>
      <c r="AT180" s="195" t="s">
        <v>74</v>
      </c>
      <c r="AU180" s="195" t="s">
        <v>80</v>
      </c>
      <c r="AY180" s="194" t="s">
        <v>205</v>
      </c>
      <c r="BK180" s="196">
        <f>SUM(BK181:BK183)</f>
        <v>0</v>
      </c>
    </row>
    <row r="181" s="2" customFormat="1" ht="33" customHeight="1">
      <c r="A181" s="38"/>
      <c r="B181" s="39"/>
      <c r="C181" s="199" t="s">
        <v>364</v>
      </c>
      <c r="D181" s="199" t="s">
        <v>207</v>
      </c>
      <c r="E181" s="200" t="s">
        <v>365</v>
      </c>
      <c r="F181" s="201" t="s">
        <v>366</v>
      </c>
      <c r="G181" s="202" t="s">
        <v>103</v>
      </c>
      <c r="H181" s="203">
        <v>138.69999999999999</v>
      </c>
      <c r="I181" s="204"/>
      <c r="J181" s="205">
        <f>ROUND(I181*H181,2)</f>
        <v>0</v>
      </c>
      <c r="K181" s="201" t="s">
        <v>210</v>
      </c>
      <c r="L181" s="44"/>
      <c r="M181" s="206" t="s">
        <v>19</v>
      </c>
      <c r="N181" s="207" t="s">
        <v>46</v>
      </c>
      <c r="O181" s="84"/>
      <c r="P181" s="208">
        <f>O181*H181</f>
        <v>0</v>
      </c>
      <c r="Q181" s="208">
        <v>0.20469000000000001</v>
      </c>
      <c r="R181" s="208">
        <f>Q181*H181</f>
        <v>28.390502999999999</v>
      </c>
      <c r="S181" s="208">
        <v>0</v>
      </c>
      <c r="T181" s="20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0" t="s">
        <v>166</v>
      </c>
      <c r="AT181" s="210" t="s">
        <v>207</v>
      </c>
      <c r="AU181" s="210" t="s">
        <v>87</v>
      </c>
      <c r="AY181" s="17" t="s">
        <v>205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7" t="s">
        <v>80</v>
      </c>
      <c r="BK181" s="211">
        <f>ROUND(I181*H181,2)</f>
        <v>0</v>
      </c>
      <c r="BL181" s="17" t="s">
        <v>166</v>
      </c>
      <c r="BM181" s="210" t="s">
        <v>367</v>
      </c>
    </row>
    <row r="182" s="2" customFormat="1">
      <c r="A182" s="38"/>
      <c r="B182" s="39"/>
      <c r="C182" s="40"/>
      <c r="D182" s="212" t="s">
        <v>212</v>
      </c>
      <c r="E182" s="40"/>
      <c r="F182" s="213" t="s">
        <v>368</v>
      </c>
      <c r="G182" s="40"/>
      <c r="H182" s="40"/>
      <c r="I182" s="214"/>
      <c r="J182" s="40"/>
      <c r="K182" s="40"/>
      <c r="L182" s="44"/>
      <c r="M182" s="215"/>
      <c r="N182" s="216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212</v>
      </c>
      <c r="AU182" s="17" t="s">
        <v>87</v>
      </c>
    </row>
    <row r="183" s="13" customFormat="1">
      <c r="A183" s="13"/>
      <c r="B183" s="217"/>
      <c r="C183" s="218"/>
      <c r="D183" s="219" t="s">
        <v>214</v>
      </c>
      <c r="E183" s="220" t="s">
        <v>19</v>
      </c>
      <c r="F183" s="221" t="s">
        <v>142</v>
      </c>
      <c r="G183" s="218"/>
      <c r="H183" s="222">
        <v>138.69999999999999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8" t="s">
        <v>214</v>
      </c>
      <c r="AU183" s="228" t="s">
        <v>87</v>
      </c>
      <c r="AV183" s="13" t="s">
        <v>87</v>
      </c>
      <c r="AW183" s="13" t="s">
        <v>36</v>
      </c>
      <c r="AX183" s="13" t="s">
        <v>80</v>
      </c>
      <c r="AY183" s="228" t="s">
        <v>205</v>
      </c>
    </row>
    <row r="184" s="12" customFormat="1" ht="22.8" customHeight="1">
      <c r="A184" s="12"/>
      <c r="B184" s="183"/>
      <c r="C184" s="184"/>
      <c r="D184" s="185" t="s">
        <v>74</v>
      </c>
      <c r="E184" s="197" t="s">
        <v>86</v>
      </c>
      <c r="F184" s="197" t="s">
        <v>369</v>
      </c>
      <c r="G184" s="184"/>
      <c r="H184" s="184"/>
      <c r="I184" s="187"/>
      <c r="J184" s="198">
        <f>BK184</f>
        <v>0</v>
      </c>
      <c r="K184" s="184"/>
      <c r="L184" s="189"/>
      <c r="M184" s="190"/>
      <c r="N184" s="191"/>
      <c r="O184" s="191"/>
      <c r="P184" s="192">
        <f>SUM(P185:P190)</f>
        <v>0</v>
      </c>
      <c r="Q184" s="191"/>
      <c r="R184" s="192">
        <f>SUM(R185:R190)</f>
        <v>0</v>
      </c>
      <c r="S184" s="191"/>
      <c r="T184" s="193">
        <f>SUM(T185:T190)</f>
        <v>123.55420000000001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4" t="s">
        <v>80</v>
      </c>
      <c r="AT184" s="195" t="s">
        <v>74</v>
      </c>
      <c r="AU184" s="195" t="s">
        <v>80</v>
      </c>
      <c r="AY184" s="194" t="s">
        <v>205</v>
      </c>
      <c r="BK184" s="196">
        <f>SUM(BK185:BK190)</f>
        <v>0</v>
      </c>
    </row>
    <row r="185" s="2" customFormat="1" ht="21.75" customHeight="1">
      <c r="A185" s="38"/>
      <c r="B185" s="39"/>
      <c r="C185" s="199" t="s">
        <v>370</v>
      </c>
      <c r="D185" s="199" t="s">
        <v>207</v>
      </c>
      <c r="E185" s="200" t="s">
        <v>371</v>
      </c>
      <c r="F185" s="201" t="s">
        <v>372</v>
      </c>
      <c r="G185" s="202" t="s">
        <v>119</v>
      </c>
      <c r="H185" s="203">
        <v>56.161000000000001</v>
      </c>
      <c r="I185" s="204"/>
      <c r="J185" s="205">
        <f>ROUND(I185*H185,2)</f>
        <v>0</v>
      </c>
      <c r="K185" s="201" t="s">
        <v>210</v>
      </c>
      <c r="L185" s="44"/>
      <c r="M185" s="206" t="s">
        <v>19</v>
      </c>
      <c r="N185" s="207" t="s">
        <v>46</v>
      </c>
      <c r="O185" s="84"/>
      <c r="P185" s="208">
        <f>O185*H185</f>
        <v>0</v>
      </c>
      <c r="Q185" s="208">
        <v>0</v>
      </c>
      <c r="R185" s="208">
        <f>Q185*H185</f>
        <v>0</v>
      </c>
      <c r="S185" s="208">
        <v>2.2000000000000002</v>
      </c>
      <c r="T185" s="209">
        <f>S185*H185</f>
        <v>123.55420000000001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0" t="s">
        <v>166</v>
      </c>
      <c r="AT185" s="210" t="s">
        <v>207</v>
      </c>
      <c r="AU185" s="210" t="s">
        <v>87</v>
      </c>
      <c r="AY185" s="17" t="s">
        <v>205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7" t="s">
        <v>80</v>
      </c>
      <c r="BK185" s="211">
        <f>ROUND(I185*H185,2)</f>
        <v>0</v>
      </c>
      <c r="BL185" s="17" t="s">
        <v>166</v>
      </c>
      <c r="BM185" s="210" t="s">
        <v>373</v>
      </c>
    </row>
    <row r="186" s="2" customFormat="1">
      <c r="A186" s="38"/>
      <c r="B186" s="39"/>
      <c r="C186" s="40"/>
      <c r="D186" s="212" t="s">
        <v>212</v>
      </c>
      <c r="E186" s="40"/>
      <c r="F186" s="213" t="s">
        <v>374</v>
      </c>
      <c r="G186" s="40"/>
      <c r="H186" s="40"/>
      <c r="I186" s="214"/>
      <c r="J186" s="40"/>
      <c r="K186" s="40"/>
      <c r="L186" s="44"/>
      <c r="M186" s="215"/>
      <c r="N186" s="216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212</v>
      </c>
      <c r="AU186" s="17" t="s">
        <v>87</v>
      </c>
    </row>
    <row r="187" s="13" customFormat="1">
      <c r="A187" s="13"/>
      <c r="B187" s="217"/>
      <c r="C187" s="218"/>
      <c r="D187" s="219" t="s">
        <v>214</v>
      </c>
      <c r="E187" s="220" t="s">
        <v>19</v>
      </c>
      <c r="F187" s="221" t="s">
        <v>145</v>
      </c>
      <c r="G187" s="218"/>
      <c r="H187" s="222">
        <v>56.161000000000001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8" t="s">
        <v>214</v>
      </c>
      <c r="AU187" s="228" t="s">
        <v>87</v>
      </c>
      <c r="AV187" s="13" t="s">
        <v>87</v>
      </c>
      <c r="AW187" s="13" t="s">
        <v>36</v>
      </c>
      <c r="AX187" s="13" t="s">
        <v>80</v>
      </c>
      <c r="AY187" s="228" t="s">
        <v>205</v>
      </c>
    </row>
    <row r="188" s="2" customFormat="1" ht="16.5" customHeight="1">
      <c r="A188" s="38"/>
      <c r="B188" s="39"/>
      <c r="C188" s="199" t="s">
        <v>375</v>
      </c>
      <c r="D188" s="199" t="s">
        <v>207</v>
      </c>
      <c r="E188" s="200" t="s">
        <v>376</v>
      </c>
      <c r="F188" s="201" t="s">
        <v>377</v>
      </c>
      <c r="G188" s="202" t="s">
        <v>103</v>
      </c>
      <c r="H188" s="203">
        <v>138.69999999999999</v>
      </c>
      <c r="I188" s="204"/>
      <c r="J188" s="205">
        <f>ROUND(I188*H188,2)</f>
        <v>0</v>
      </c>
      <c r="K188" s="201" t="s">
        <v>210</v>
      </c>
      <c r="L188" s="44"/>
      <c r="M188" s="206" t="s">
        <v>19</v>
      </c>
      <c r="N188" s="207" t="s">
        <v>46</v>
      </c>
      <c r="O188" s="84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0" t="s">
        <v>166</v>
      </c>
      <c r="AT188" s="210" t="s">
        <v>207</v>
      </c>
      <c r="AU188" s="210" t="s">
        <v>87</v>
      </c>
      <c r="AY188" s="17" t="s">
        <v>205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7" t="s">
        <v>80</v>
      </c>
      <c r="BK188" s="211">
        <f>ROUND(I188*H188,2)</f>
        <v>0</v>
      </c>
      <c r="BL188" s="17" t="s">
        <v>166</v>
      </c>
      <c r="BM188" s="210" t="s">
        <v>378</v>
      </c>
    </row>
    <row r="189" s="2" customFormat="1">
      <c r="A189" s="38"/>
      <c r="B189" s="39"/>
      <c r="C189" s="40"/>
      <c r="D189" s="212" t="s">
        <v>212</v>
      </c>
      <c r="E189" s="40"/>
      <c r="F189" s="213" t="s">
        <v>379</v>
      </c>
      <c r="G189" s="40"/>
      <c r="H189" s="40"/>
      <c r="I189" s="214"/>
      <c r="J189" s="40"/>
      <c r="K189" s="40"/>
      <c r="L189" s="44"/>
      <c r="M189" s="215"/>
      <c r="N189" s="216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212</v>
      </c>
      <c r="AU189" s="17" t="s">
        <v>87</v>
      </c>
    </row>
    <row r="190" s="13" customFormat="1">
      <c r="A190" s="13"/>
      <c r="B190" s="217"/>
      <c r="C190" s="218"/>
      <c r="D190" s="219" t="s">
        <v>214</v>
      </c>
      <c r="E190" s="220" t="s">
        <v>19</v>
      </c>
      <c r="F190" s="221" t="s">
        <v>142</v>
      </c>
      <c r="G190" s="218"/>
      <c r="H190" s="222">
        <v>138.69999999999999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8" t="s">
        <v>214</v>
      </c>
      <c r="AU190" s="228" t="s">
        <v>87</v>
      </c>
      <c r="AV190" s="13" t="s">
        <v>87</v>
      </c>
      <c r="AW190" s="13" t="s">
        <v>36</v>
      </c>
      <c r="AX190" s="13" t="s">
        <v>80</v>
      </c>
      <c r="AY190" s="228" t="s">
        <v>205</v>
      </c>
    </row>
    <row r="191" s="12" customFormat="1" ht="22.8" customHeight="1">
      <c r="A191" s="12"/>
      <c r="B191" s="183"/>
      <c r="C191" s="184"/>
      <c r="D191" s="185" t="s">
        <v>74</v>
      </c>
      <c r="E191" s="197" t="s">
        <v>166</v>
      </c>
      <c r="F191" s="197" t="s">
        <v>380</v>
      </c>
      <c r="G191" s="184"/>
      <c r="H191" s="184"/>
      <c r="I191" s="187"/>
      <c r="J191" s="198">
        <f>BK191</f>
        <v>0</v>
      </c>
      <c r="K191" s="184"/>
      <c r="L191" s="189"/>
      <c r="M191" s="190"/>
      <c r="N191" s="191"/>
      <c r="O191" s="191"/>
      <c r="P191" s="192">
        <f>SUM(P192:P208)</f>
        <v>0</v>
      </c>
      <c r="Q191" s="191"/>
      <c r="R191" s="192">
        <f>SUM(R192:R208)</f>
        <v>2.337688</v>
      </c>
      <c r="S191" s="191"/>
      <c r="T191" s="193">
        <f>SUM(T192:T208)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4" t="s">
        <v>80</v>
      </c>
      <c r="AT191" s="195" t="s">
        <v>74</v>
      </c>
      <c r="AU191" s="195" t="s">
        <v>80</v>
      </c>
      <c r="AY191" s="194" t="s">
        <v>205</v>
      </c>
      <c r="BK191" s="196">
        <f>SUM(BK192:BK208)</f>
        <v>0</v>
      </c>
    </row>
    <row r="192" s="2" customFormat="1" ht="16.5" customHeight="1">
      <c r="A192" s="38"/>
      <c r="B192" s="39"/>
      <c r="C192" s="199" t="s">
        <v>381</v>
      </c>
      <c r="D192" s="199" t="s">
        <v>207</v>
      </c>
      <c r="E192" s="200" t="s">
        <v>382</v>
      </c>
      <c r="F192" s="201" t="s">
        <v>383</v>
      </c>
      <c r="G192" s="202" t="s">
        <v>119</v>
      </c>
      <c r="H192" s="203">
        <v>47.494999999999997</v>
      </c>
      <c r="I192" s="204"/>
      <c r="J192" s="205">
        <f>ROUND(I192*H192,2)</f>
        <v>0</v>
      </c>
      <c r="K192" s="201" t="s">
        <v>210</v>
      </c>
      <c r="L192" s="44"/>
      <c r="M192" s="206" t="s">
        <v>19</v>
      </c>
      <c r="N192" s="207" t="s">
        <v>46</v>
      </c>
      <c r="O192" s="84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0" t="s">
        <v>166</v>
      </c>
      <c r="AT192" s="210" t="s">
        <v>207</v>
      </c>
      <c r="AU192" s="210" t="s">
        <v>87</v>
      </c>
      <c r="AY192" s="17" t="s">
        <v>205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7" t="s">
        <v>80</v>
      </c>
      <c r="BK192" s="211">
        <f>ROUND(I192*H192,2)</f>
        <v>0</v>
      </c>
      <c r="BL192" s="17" t="s">
        <v>166</v>
      </c>
      <c r="BM192" s="210" t="s">
        <v>384</v>
      </c>
    </row>
    <row r="193" s="2" customFormat="1">
      <c r="A193" s="38"/>
      <c r="B193" s="39"/>
      <c r="C193" s="40"/>
      <c r="D193" s="212" t="s">
        <v>212</v>
      </c>
      <c r="E193" s="40"/>
      <c r="F193" s="213" t="s">
        <v>385</v>
      </c>
      <c r="G193" s="40"/>
      <c r="H193" s="40"/>
      <c r="I193" s="214"/>
      <c r="J193" s="40"/>
      <c r="K193" s="40"/>
      <c r="L193" s="44"/>
      <c r="M193" s="215"/>
      <c r="N193" s="216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212</v>
      </c>
      <c r="AU193" s="17" t="s">
        <v>87</v>
      </c>
    </row>
    <row r="194" s="13" customFormat="1">
      <c r="A194" s="13"/>
      <c r="B194" s="217"/>
      <c r="C194" s="218"/>
      <c r="D194" s="219" t="s">
        <v>214</v>
      </c>
      <c r="E194" s="220" t="s">
        <v>19</v>
      </c>
      <c r="F194" s="221" t="s">
        <v>148</v>
      </c>
      <c r="G194" s="218"/>
      <c r="H194" s="222">
        <v>47.494999999999997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8" t="s">
        <v>214</v>
      </c>
      <c r="AU194" s="228" t="s">
        <v>87</v>
      </c>
      <c r="AV194" s="13" t="s">
        <v>87</v>
      </c>
      <c r="AW194" s="13" t="s">
        <v>36</v>
      </c>
      <c r="AX194" s="13" t="s">
        <v>80</v>
      </c>
      <c r="AY194" s="228" t="s">
        <v>205</v>
      </c>
    </row>
    <row r="195" s="2" customFormat="1" ht="16.5" customHeight="1">
      <c r="A195" s="38"/>
      <c r="B195" s="39"/>
      <c r="C195" s="199" t="s">
        <v>386</v>
      </c>
      <c r="D195" s="199" t="s">
        <v>207</v>
      </c>
      <c r="E195" s="200" t="s">
        <v>387</v>
      </c>
      <c r="F195" s="201" t="s">
        <v>388</v>
      </c>
      <c r="G195" s="202" t="s">
        <v>156</v>
      </c>
      <c r="H195" s="203">
        <v>3</v>
      </c>
      <c r="I195" s="204"/>
      <c r="J195" s="205">
        <f>ROUND(I195*H195,2)</f>
        <v>0</v>
      </c>
      <c r="K195" s="201" t="s">
        <v>210</v>
      </c>
      <c r="L195" s="44"/>
      <c r="M195" s="206" t="s">
        <v>19</v>
      </c>
      <c r="N195" s="207" t="s">
        <v>46</v>
      </c>
      <c r="O195" s="84"/>
      <c r="P195" s="208">
        <f>O195*H195</f>
        <v>0</v>
      </c>
      <c r="Q195" s="208">
        <v>0.22394</v>
      </c>
      <c r="R195" s="208">
        <f>Q195*H195</f>
        <v>0.67181999999999997</v>
      </c>
      <c r="S195" s="208">
        <v>0</v>
      </c>
      <c r="T195" s="20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0" t="s">
        <v>166</v>
      </c>
      <c r="AT195" s="210" t="s">
        <v>207</v>
      </c>
      <c r="AU195" s="210" t="s">
        <v>87</v>
      </c>
      <c r="AY195" s="17" t="s">
        <v>205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7" t="s">
        <v>80</v>
      </c>
      <c r="BK195" s="211">
        <f>ROUND(I195*H195,2)</f>
        <v>0</v>
      </c>
      <c r="BL195" s="17" t="s">
        <v>166</v>
      </c>
      <c r="BM195" s="210" t="s">
        <v>389</v>
      </c>
    </row>
    <row r="196" s="2" customFormat="1">
      <c r="A196" s="38"/>
      <c r="B196" s="39"/>
      <c r="C196" s="40"/>
      <c r="D196" s="212" t="s">
        <v>212</v>
      </c>
      <c r="E196" s="40"/>
      <c r="F196" s="213" t="s">
        <v>390</v>
      </c>
      <c r="G196" s="40"/>
      <c r="H196" s="40"/>
      <c r="I196" s="214"/>
      <c r="J196" s="40"/>
      <c r="K196" s="40"/>
      <c r="L196" s="44"/>
      <c r="M196" s="215"/>
      <c r="N196" s="216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212</v>
      </c>
      <c r="AU196" s="17" t="s">
        <v>87</v>
      </c>
    </row>
    <row r="197" s="2" customFormat="1" ht="16.5" customHeight="1">
      <c r="A197" s="38"/>
      <c r="B197" s="39"/>
      <c r="C197" s="241" t="s">
        <v>391</v>
      </c>
      <c r="D197" s="241" t="s">
        <v>344</v>
      </c>
      <c r="E197" s="242" t="s">
        <v>392</v>
      </c>
      <c r="F197" s="243" t="s">
        <v>393</v>
      </c>
      <c r="G197" s="244" t="s">
        <v>156</v>
      </c>
      <c r="H197" s="245">
        <v>1</v>
      </c>
      <c r="I197" s="246"/>
      <c r="J197" s="247">
        <f>ROUND(I197*H197,2)</f>
        <v>0</v>
      </c>
      <c r="K197" s="243" t="s">
        <v>210</v>
      </c>
      <c r="L197" s="248"/>
      <c r="M197" s="249" t="s">
        <v>19</v>
      </c>
      <c r="N197" s="250" t="s">
        <v>46</v>
      </c>
      <c r="O197" s="84"/>
      <c r="P197" s="208">
        <f>O197*H197</f>
        <v>0</v>
      </c>
      <c r="Q197" s="208">
        <v>0.032000000000000001</v>
      </c>
      <c r="R197" s="208">
        <f>Q197*H197</f>
        <v>0.032000000000000001</v>
      </c>
      <c r="S197" s="208">
        <v>0</v>
      </c>
      <c r="T197" s="20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0" t="s">
        <v>157</v>
      </c>
      <c r="AT197" s="210" t="s">
        <v>344</v>
      </c>
      <c r="AU197" s="210" t="s">
        <v>87</v>
      </c>
      <c r="AY197" s="17" t="s">
        <v>205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7" t="s">
        <v>80</v>
      </c>
      <c r="BK197" s="211">
        <f>ROUND(I197*H197,2)</f>
        <v>0</v>
      </c>
      <c r="BL197" s="17" t="s">
        <v>166</v>
      </c>
      <c r="BM197" s="210" t="s">
        <v>394</v>
      </c>
    </row>
    <row r="198" s="2" customFormat="1" ht="16.5" customHeight="1">
      <c r="A198" s="38"/>
      <c r="B198" s="39"/>
      <c r="C198" s="241" t="s">
        <v>395</v>
      </c>
      <c r="D198" s="241" t="s">
        <v>344</v>
      </c>
      <c r="E198" s="242" t="s">
        <v>396</v>
      </c>
      <c r="F198" s="243" t="s">
        <v>397</v>
      </c>
      <c r="G198" s="244" t="s">
        <v>156</v>
      </c>
      <c r="H198" s="245">
        <v>1</v>
      </c>
      <c r="I198" s="246"/>
      <c r="J198" s="247">
        <f>ROUND(I198*H198,2)</f>
        <v>0</v>
      </c>
      <c r="K198" s="243" t="s">
        <v>210</v>
      </c>
      <c r="L198" s="248"/>
      <c r="M198" s="249" t="s">
        <v>19</v>
      </c>
      <c r="N198" s="250" t="s">
        <v>46</v>
      </c>
      <c r="O198" s="84"/>
      <c r="P198" s="208">
        <f>O198*H198</f>
        <v>0</v>
      </c>
      <c r="Q198" s="208">
        <v>0.041000000000000002</v>
      </c>
      <c r="R198" s="208">
        <f>Q198*H198</f>
        <v>0.041000000000000002</v>
      </c>
      <c r="S198" s="208">
        <v>0</v>
      </c>
      <c r="T198" s="20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0" t="s">
        <v>157</v>
      </c>
      <c r="AT198" s="210" t="s">
        <v>344</v>
      </c>
      <c r="AU198" s="210" t="s">
        <v>87</v>
      </c>
      <c r="AY198" s="17" t="s">
        <v>205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7" t="s">
        <v>80</v>
      </c>
      <c r="BK198" s="211">
        <f>ROUND(I198*H198,2)</f>
        <v>0</v>
      </c>
      <c r="BL198" s="17" t="s">
        <v>166</v>
      </c>
      <c r="BM198" s="210" t="s">
        <v>398</v>
      </c>
    </row>
    <row r="199" s="2" customFormat="1" ht="16.5" customHeight="1">
      <c r="A199" s="38"/>
      <c r="B199" s="39"/>
      <c r="C199" s="241" t="s">
        <v>399</v>
      </c>
      <c r="D199" s="241" t="s">
        <v>344</v>
      </c>
      <c r="E199" s="242" t="s">
        <v>400</v>
      </c>
      <c r="F199" s="243" t="s">
        <v>401</v>
      </c>
      <c r="G199" s="244" t="s">
        <v>156</v>
      </c>
      <c r="H199" s="245">
        <v>1</v>
      </c>
      <c r="I199" s="246"/>
      <c r="J199" s="247">
        <f>ROUND(I199*H199,2)</f>
        <v>0</v>
      </c>
      <c r="K199" s="243" t="s">
        <v>210</v>
      </c>
      <c r="L199" s="248"/>
      <c r="M199" s="249" t="s">
        <v>19</v>
      </c>
      <c r="N199" s="250" t="s">
        <v>46</v>
      </c>
      <c r="O199" s="84"/>
      <c r="P199" s="208">
        <f>O199*H199</f>
        <v>0</v>
      </c>
      <c r="Q199" s="208">
        <v>0.052999999999999998</v>
      </c>
      <c r="R199" s="208">
        <f>Q199*H199</f>
        <v>0.052999999999999998</v>
      </c>
      <c r="S199" s="208">
        <v>0</v>
      </c>
      <c r="T199" s="20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0" t="s">
        <v>157</v>
      </c>
      <c r="AT199" s="210" t="s">
        <v>344</v>
      </c>
      <c r="AU199" s="210" t="s">
        <v>87</v>
      </c>
      <c r="AY199" s="17" t="s">
        <v>205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7" t="s">
        <v>80</v>
      </c>
      <c r="BK199" s="211">
        <f>ROUND(I199*H199,2)</f>
        <v>0</v>
      </c>
      <c r="BL199" s="17" t="s">
        <v>166</v>
      </c>
      <c r="BM199" s="210" t="s">
        <v>402</v>
      </c>
    </row>
    <row r="200" s="2" customFormat="1" ht="21.75" customHeight="1">
      <c r="A200" s="38"/>
      <c r="B200" s="39"/>
      <c r="C200" s="199" t="s">
        <v>403</v>
      </c>
      <c r="D200" s="199" t="s">
        <v>207</v>
      </c>
      <c r="E200" s="200" t="s">
        <v>404</v>
      </c>
      <c r="F200" s="201" t="s">
        <v>405</v>
      </c>
      <c r="G200" s="202" t="s">
        <v>156</v>
      </c>
      <c r="H200" s="203">
        <v>5</v>
      </c>
      <c r="I200" s="204"/>
      <c r="J200" s="205">
        <f>ROUND(I200*H200,2)</f>
        <v>0</v>
      </c>
      <c r="K200" s="201" t="s">
        <v>210</v>
      </c>
      <c r="L200" s="44"/>
      <c r="M200" s="206" t="s">
        <v>19</v>
      </c>
      <c r="N200" s="207" t="s">
        <v>46</v>
      </c>
      <c r="O200" s="84"/>
      <c r="P200" s="208">
        <f>O200*H200</f>
        <v>0</v>
      </c>
      <c r="Q200" s="208">
        <v>0.22394</v>
      </c>
      <c r="R200" s="208">
        <f>Q200*H200</f>
        <v>1.1196999999999999</v>
      </c>
      <c r="S200" s="208">
        <v>0</v>
      </c>
      <c r="T200" s="20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0" t="s">
        <v>166</v>
      </c>
      <c r="AT200" s="210" t="s">
        <v>207</v>
      </c>
      <c r="AU200" s="210" t="s">
        <v>87</v>
      </c>
      <c r="AY200" s="17" t="s">
        <v>205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7" t="s">
        <v>80</v>
      </c>
      <c r="BK200" s="211">
        <f>ROUND(I200*H200,2)</f>
        <v>0</v>
      </c>
      <c r="BL200" s="17" t="s">
        <v>166</v>
      </c>
      <c r="BM200" s="210" t="s">
        <v>406</v>
      </c>
    </row>
    <row r="201" s="2" customFormat="1">
      <c r="A201" s="38"/>
      <c r="B201" s="39"/>
      <c r="C201" s="40"/>
      <c r="D201" s="212" t="s">
        <v>212</v>
      </c>
      <c r="E201" s="40"/>
      <c r="F201" s="213" t="s">
        <v>407</v>
      </c>
      <c r="G201" s="40"/>
      <c r="H201" s="40"/>
      <c r="I201" s="214"/>
      <c r="J201" s="40"/>
      <c r="K201" s="40"/>
      <c r="L201" s="44"/>
      <c r="M201" s="215"/>
      <c r="N201" s="216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212</v>
      </c>
      <c r="AU201" s="17" t="s">
        <v>87</v>
      </c>
    </row>
    <row r="202" s="2" customFormat="1" ht="16.5" customHeight="1">
      <c r="A202" s="38"/>
      <c r="B202" s="39"/>
      <c r="C202" s="241" t="s">
        <v>408</v>
      </c>
      <c r="D202" s="241" t="s">
        <v>344</v>
      </c>
      <c r="E202" s="242" t="s">
        <v>409</v>
      </c>
      <c r="F202" s="243" t="s">
        <v>410</v>
      </c>
      <c r="G202" s="244" t="s">
        <v>156</v>
      </c>
      <c r="H202" s="245">
        <v>5</v>
      </c>
      <c r="I202" s="246"/>
      <c r="J202" s="247">
        <f>ROUND(I202*H202,2)</f>
        <v>0</v>
      </c>
      <c r="K202" s="243" t="s">
        <v>210</v>
      </c>
      <c r="L202" s="248"/>
      <c r="M202" s="249" t="s">
        <v>19</v>
      </c>
      <c r="N202" s="250" t="s">
        <v>46</v>
      </c>
      <c r="O202" s="84"/>
      <c r="P202" s="208">
        <f>O202*H202</f>
        <v>0</v>
      </c>
      <c r="Q202" s="208">
        <v>0.081000000000000003</v>
      </c>
      <c r="R202" s="208">
        <f>Q202*H202</f>
        <v>0.40500000000000003</v>
      </c>
      <c r="S202" s="208">
        <v>0</v>
      </c>
      <c r="T202" s="20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0" t="s">
        <v>157</v>
      </c>
      <c r="AT202" s="210" t="s">
        <v>344</v>
      </c>
      <c r="AU202" s="210" t="s">
        <v>87</v>
      </c>
      <c r="AY202" s="17" t="s">
        <v>205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7" t="s">
        <v>80</v>
      </c>
      <c r="BK202" s="211">
        <f>ROUND(I202*H202,2)</f>
        <v>0</v>
      </c>
      <c r="BL202" s="17" t="s">
        <v>166</v>
      </c>
      <c r="BM202" s="210" t="s">
        <v>411</v>
      </c>
    </row>
    <row r="203" s="2" customFormat="1" ht="24.15" customHeight="1">
      <c r="A203" s="38"/>
      <c r="B203" s="39"/>
      <c r="C203" s="199" t="s">
        <v>412</v>
      </c>
      <c r="D203" s="199" t="s">
        <v>207</v>
      </c>
      <c r="E203" s="200" t="s">
        <v>413</v>
      </c>
      <c r="F203" s="201" t="s">
        <v>414</v>
      </c>
      <c r="G203" s="202" t="s">
        <v>119</v>
      </c>
      <c r="H203" s="203">
        <v>0.90000000000000002</v>
      </c>
      <c r="I203" s="204"/>
      <c r="J203" s="205">
        <f>ROUND(I203*H203,2)</f>
        <v>0</v>
      </c>
      <c r="K203" s="201" t="s">
        <v>210</v>
      </c>
      <c r="L203" s="44"/>
      <c r="M203" s="206" t="s">
        <v>19</v>
      </c>
      <c r="N203" s="207" t="s">
        <v>46</v>
      </c>
      <c r="O203" s="84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0" t="s">
        <v>166</v>
      </c>
      <c r="AT203" s="210" t="s">
        <v>207</v>
      </c>
      <c r="AU203" s="210" t="s">
        <v>87</v>
      </c>
      <c r="AY203" s="17" t="s">
        <v>205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7" t="s">
        <v>80</v>
      </c>
      <c r="BK203" s="211">
        <f>ROUND(I203*H203,2)</f>
        <v>0</v>
      </c>
      <c r="BL203" s="17" t="s">
        <v>166</v>
      </c>
      <c r="BM203" s="210" t="s">
        <v>415</v>
      </c>
    </row>
    <row r="204" s="2" customFormat="1">
      <c r="A204" s="38"/>
      <c r="B204" s="39"/>
      <c r="C204" s="40"/>
      <c r="D204" s="212" t="s">
        <v>212</v>
      </c>
      <c r="E204" s="40"/>
      <c r="F204" s="213" t="s">
        <v>416</v>
      </c>
      <c r="G204" s="40"/>
      <c r="H204" s="40"/>
      <c r="I204" s="214"/>
      <c r="J204" s="40"/>
      <c r="K204" s="40"/>
      <c r="L204" s="44"/>
      <c r="M204" s="215"/>
      <c r="N204" s="216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212</v>
      </c>
      <c r="AU204" s="17" t="s">
        <v>87</v>
      </c>
    </row>
    <row r="205" s="13" customFormat="1">
      <c r="A205" s="13"/>
      <c r="B205" s="217"/>
      <c r="C205" s="218"/>
      <c r="D205" s="219" t="s">
        <v>214</v>
      </c>
      <c r="E205" s="220" t="s">
        <v>19</v>
      </c>
      <c r="F205" s="221" t="s">
        <v>417</v>
      </c>
      <c r="G205" s="218"/>
      <c r="H205" s="222">
        <v>0.90000000000000002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8" t="s">
        <v>214</v>
      </c>
      <c r="AU205" s="228" t="s">
        <v>87</v>
      </c>
      <c r="AV205" s="13" t="s">
        <v>87</v>
      </c>
      <c r="AW205" s="13" t="s">
        <v>36</v>
      </c>
      <c r="AX205" s="13" t="s">
        <v>80</v>
      </c>
      <c r="AY205" s="228" t="s">
        <v>205</v>
      </c>
    </row>
    <row r="206" s="2" customFormat="1" ht="24.15" customHeight="1">
      <c r="A206" s="38"/>
      <c r="B206" s="39"/>
      <c r="C206" s="199" t="s">
        <v>418</v>
      </c>
      <c r="D206" s="199" t="s">
        <v>207</v>
      </c>
      <c r="E206" s="200" t="s">
        <v>419</v>
      </c>
      <c r="F206" s="201" t="s">
        <v>420</v>
      </c>
      <c r="G206" s="202" t="s">
        <v>84</v>
      </c>
      <c r="H206" s="203">
        <v>2.3999999999999999</v>
      </c>
      <c r="I206" s="204"/>
      <c r="J206" s="205">
        <f>ROUND(I206*H206,2)</f>
        <v>0</v>
      </c>
      <c r="K206" s="201" t="s">
        <v>210</v>
      </c>
      <c r="L206" s="44"/>
      <c r="M206" s="206" t="s">
        <v>19</v>
      </c>
      <c r="N206" s="207" t="s">
        <v>46</v>
      </c>
      <c r="O206" s="84"/>
      <c r="P206" s="208">
        <f>O206*H206</f>
        <v>0</v>
      </c>
      <c r="Q206" s="208">
        <v>0.0063200000000000001</v>
      </c>
      <c r="R206" s="208">
        <f>Q206*H206</f>
        <v>0.015167999999999999</v>
      </c>
      <c r="S206" s="208">
        <v>0</v>
      </c>
      <c r="T206" s="20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0" t="s">
        <v>166</v>
      </c>
      <c r="AT206" s="210" t="s">
        <v>207</v>
      </c>
      <c r="AU206" s="210" t="s">
        <v>87</v>
      </c>
      <c r="AY206" s="17" t="s">
        <v>205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7" t="s">
        <v>80</v>
      </c>
      <c r="BK206" s="211">
        <f>ROUND(I206*H206,2)</f>
        <v>0</v>
      </c>
      <c r="BL206" s="17" t="s">
        <v>166</v>
      </c>
      <c r="BM206" s="210" t="s">
        <v>421</v>
      </c>
    </row>
    <row r="207" s="2" customFormat="1">
      <c r="A207" s="38"/>
      <c r="B207" s="39"/>
      <c r="C207" s="40"/>
      <c r="D207" s="212" t="s">
        <v>212</v>
      </c>
      <c r="E207" s="40"/>
      <c r="F207" s="213" t="s">
        <v>422</v>
      </c>
      <c r="G207" s="40"/>
      <c r="H207" s="40"/>
      <c r="I207" s="214"/>
      <c r="J207" s="40"/>
      <c r="K207" s="40"/>
      <c r="L207" s="44"/>
      <c r="M207" s="215"/>
      <c r="N207" s="216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212</v>
      </c>
      <c r="AU207" s="17" t="s">
        <v>87</v>
      </c>
    </row>
    <row r="208" s="13" customFormat="1">
      <c r="A208" s="13"/>
      <c r="B208" s="217"/>
      <c r="C208" s="218"/>
      <c r="D208" s="219" t="s">
        <v>214</v>
      </c>
      <c r="E208" s="220" t="s">
        <v>19</v>
      </c>
      <c r="F208" s="221" t="s">
        <v>423</v>
      </c>
      <c r="G208" s="218"/>
      <c r="H208" s="222">
        <v>2.3999999999999999</v>
      </c>
      <c r="I208" s="223"/>
      <c r="J208" s="218"/>
      <c r="K208" s="218"/>
      <c r="L208" s="224"/>
      <c r="M208" s="225"/>
      <c r="N208" s="226"/>
      <c r="O208" s="226"/>
      <c r="P208" s="226"/>
      <c r="Q208" s="226"/>
      <c r="R208" s="226"/>
      <c r="S208" s="226"/>
      <c r="T208" s="22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8" t="s">
        <v>214</v>
      </c>
      <c r="AU208" s="228" t="s">
        <v>87</v>
      </c>
      <c r="AV208" s="13" t="s">
        <v>87</v>
      </c>
      <c r="AW208" s="13" t="s">
        <v>36</v>
      </c>
      <c r="AX208" s="13" t="s">
        <v>80</v>
      </c>
      <c r="AY208" s="228" t="s">
        <v>205</v>
      </c>
    </row>
    <row r="209" s="12" customFormat="1" ht="22.8" customHeight="1">
      <c r="A209" s="12"/>
      <c r="B209" s="183"/>
      <c r="C209" s="184"/>
      <c r="D209" s="185" t="s">
        <v>74</v>
      </c>
      <c r="E209" s="197" t="s">
        <v>228</v>
      </c>
      <c r="F209" s="197" t="s">
        <v>424</v>
      </c>
      <c r="G209" s="184"/>
      <c r="H209" s="184"/>
      <c r="I209" s="187"/>
      <c r="J209" s="198">
        <f>BK209</f>
        <v>0</v>
      </c>
      <c r="K209" s="184"/>
      <c r="L209" s="189"/>
      <c r="M209" s="190"/>
      <c r="N209" s="191"/>
      <c r="O209" s="191"/>
      <c r="P209" s="192">
        <f>SUM(P210:P244)</f>
        <v>0</v>
      </c>
      <c r="Q209" s="191"/>
      <c r="R209" s="192">
        <f>SUM(R210:R244)</f>
        <v>11.977916000000001</v>
      </c>
      <c r="S209" s="191"/>
      <c r="T209" s="193">
        <f>SUM(T210:T244)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4" t="s">
        <v>80</v>
      </c>
      <c r="AT209" s="195" t="s">
        <v>74</v>
      </c>
      <c r="AU209" s="195" t="s">
        <v>80</v>
      </c>
      <c r="AY209" s="194" t="s">
        <v>205</v>
      </c>
      <c r="BK209" s="196">
        <f>SUM(BK210:BK244)</f>
        <v>0</v>
      </c>
    </row>
    <row r="210" s="2" customFormat="1" ht="24.15" customHeight="1">
      <c r="A210" s="38"/>
      <c r="B210" s="39"/>
      <c r="C210" s="199" t="s">
        <v>425</v>
      </c>
      <c r="D210" s="199" t="s">
        <v>207</v>
      </c>
      <c r="E210" s="200" t="s">
        <v>426</v>
      </c>
      <c r="F210" s="201" t="s">
        <v>427</v>
      </c>
      <c r="G210" s="202" t="s">
        <v>84</v>
      </c>
      <c r="H210" s="203">
        <v>738</v>
      </c>
      <c r="I210" s="204"/>
      <c r="J210" s="205">
        <f>ROUND(I210*H210,2)</f>
        <v>0</v>
      </c>
      <c r="K210" s="201" t="s">
        <v>210</v>
      </c>
      <c r="L210" s="44"/>
      <c r="M210" s="206" t="s">
        <v>19</v>
      </c>
      <c r="N210" s="207" t="s">
        <v>46</v>
      </c>
      <c r="O210" s="84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0" t="s">
        <v>166</v>
      </c>
      <c r="AT210" s="210" t="s">
        <v>207</v>
      </c>
      <c r="AU210" s="210" t="s">
        <v>87</v>
      </c>
      <c r="AY210" s="17" t="s">
        <v>205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7" t="s">
        <v>80</v>
      </c>
      <c r="BK210" s="211">
        <f>ROUND(I210*H210,2)</f>
        <v>0</v>
      </c>
      <c r="BL210" s="17" t="s">
        <v>166</v>
      </c>
      <c r="BM210" s="210" t="s">
        <v>428</v>
      </c>
    </row>
    <row r="211" s="2" customFormat="1">
      <c r="A211" s="38"/>
      <c r="B211" s="39"/>
      <c r="C211" s="40"/>
      <c r="D211" s="212" t="s">
        <v>212</v>
      </c>
      <c r="E211" s="40"/>
      <c r="F211" s="213" t="s">
        <v>429</v>
      </c>
      <c r="G211" s="40"/>
      <c r="H211" s="40"/>
      <c r="I211" s="214"/>
      <c r="J211" s="40"/>
      <c r="K211" s="40"/>
      <c r="L211" s="44"/>
      <c r="M211" s="215"/>
      <c r="N211" s="216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212</v>
      </c>
      <c r="AU211" s="17" t="s">
        <v>87</v>
      </c>
    </row>
    <row r="212" s="13" customFormat="1">
      <c r="A212" s="13"/>
      <c r="B212" s="217"/>
      <c r="C212" s="218"/>
      <c r="D212" s="219" t="s">
        <v>214</v>
      </c>
      <c r="E212" s="220" t="s">
        <v>19</v>
      </c>
      <c r="F212" s="221" t="s">
        <v>139</v>
      </c>
      <c r="G212" s="218"/>
      <c r="H212" s="222">
        <v>738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8" t="s">
        <v>214</v>
      </c>
      <c r="AU212" s="228" t="s">
        <v>87</v>
      </c>
      <c r="AV212" s="13" t="s">
        <v>87</v>
      </c>
      <c r="AW212" s="13" t="s">
        <v>36</v>
      </c>
      <c r="AX212" s="13" t="s">
        <v>80</v>
      </c>
      <c r="AY212" s="228" t="s">
        <v>205</v>
      </c>
    </row>
    <row r="213" s="2" customFormat="1" ht="21.75" customHeight="1">
      <c r="A213" s="38"/>
      <c r="B213" s="39"/>
      <c r="C213" s="199" t="s">
        <v>430</v>
      </c>
      <c r="D213" s="199" t="s">
        <v>207</v>
      </c>
      <c r="E213" s="200" t="s">
        <v>431</v>
      </c>
      <c r="F213" s="201" t="s">
        <v>432</v>
      </c>
      <c r="G213" s="202" t="s">
        <v>84</v>
      </c>
      <c r="H213" s="203">
        <v>738</v>
      </c>
      <c r="I213" s="204"/>
      <c r="J213" s="205">
        <f>ROUND(I213*H213,2)</f>
        <v>0</v>
      </c>
      <c r="K213" s="201" t="s">
        <v>210</v>
      </c>
      <c r="L213" s="44"/>
      <c r="M213" s="206" t="s">
        <v>19</v>
      </c>
      <c r="N213" s="207" t="s">
        <v>46</v>
      </c>
      <c r="O213" s="84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0" t="s">
        <v>166</v>
      </c>
      <c r="AT213" s="210" t="s">
        <v>207</v>
      </c>
      <c r="AU213" s="210" t="s">
        <v>87</v>
      </c>
      <c r="AY213" s="17" t="s">
        <v>205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7" t="s">
        <v>80</v>
      </c>
      <c r="BK213" s="211">
        <f>ROUND(I213*H213,2)</f>
        <v>0</v>
      </c>
      <c r="BL213" s="17" t="s">
        <v>166</v>
      </c>
      <c r="BM213" s="210" t="s">
        <v>433</v>
      </c>
    </row>
    <row r="214" s="2" customFormat="1">
      <c r="A214" s="38"/>
      <c r="B214" s="39"/>
      <c r="C214" s="40"/>
      <c r="D214" s="212" t="s">
        <v>212</v>
      </c>
      <c r="E214" s="40"/>
      <c r="F214" s="213" t="s">
        <v>434</v>
      </c>
      <c r="G214" s="40"/>
      <c r="H214" s="40"/>
      <c r="I214" s="214"/>
      <c r="J214" s="40"/>
      <c r="K214" s="40"/>
      <c r="L214" s="44"/>
      <c r="M214" s="215"/>
      <c r="N214" s="216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212</v>
      </c>
      <c r="AU214" s="17" t="s">
        <v>87</v>
      </c>
    </row>
    <row r="215" s="13" customFormat="1">
      <c r="A215" s="13"/>
      <c r="B215" s="217"/>
      <c r="C215" s="218"/>
      <c r="D215" s="219" t="s">
        <v>214</v>
      </c>
      <c r="E215" s="220" t="s">
        <v>19</v>
      </c>
      <c r="F215" s="221" t="s">
        <v>139</v>
      </c>
      <c r="G215" s="218"/>
      <c r="H215" s="222">
        <v>738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8" t="s">
        <v>214</v>
      </c>
      <c r="AU215" s="228" t="s">
        <v>87</v>
      </c>
      <c r="AV215" s="13" t="s">
        <v>87</v>
      </c>
      <c r="AW215" s="13" t="s">
        <v>36</v>
      </c>
      <c r="AX215" s="13" t="s">
        <v>80</v>
      </c>
      <c r="AY215" s="228" t="s">
        <v>205</v>
      </c>
    </row>
    <row r="216" s="2" customFormat="1" ht="24.15" customHeight="1">
      <c r="A216" s="38"/>
      <c r="B216" s="39"/>
      <c r="C216" s="199" t="s">
        <v>435</v>
      </c>
      <c r="D216" s="199" t="s">
        <v>207</v>
      </c>
      <c r="E216" s="200" t="s">
        <v>436</v>
      </c>
      <c r="F216" s="201" t="s">
        <v>437</v>
      </c>
      <c r="G216" s="202" t="s">
        <v>84</v>
      </c>
      <c r="H216" s="203">
        <v>738</v>
      </c>
      <c r="I216" s="204"/>
      <c r="J216" s="205">
        <f>ROUND(I216*H216,2)</f>
        <v>0</v>
      </c>
      <c r="K216" s="201" t="s">
        <v>210</v>
      </c>
      <c r="L216" s="44"/>
      <c r="M216" s="206" t="s">
        <v>19</v>
      </c>
      <c r="N216" s="207" t="s">
        <v>46</v>
      </c>
      <c r="O216" s="84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0" t="s">
        <v>166</v>
      </c>
      <c r="AT216" s="210" t="s">
        <v>207</v>
      </c>
      <c r="AU216" s="210" t="s">
        <v>87</v>
      </c>
      <c r="AY216" s="17" t="s">
        <v>205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7" t="s">
        <v>80</v>
      </c>
      <c r="BK216" s="211">
        <f>ROUND(I216*H216,2)</f>
        <v>0</v>
      </c>
      <c r="BL216" s="17" t="s">
        <v>166</v>
      </c>
      <c r="BM216" s="210" t="s">
        <v>438</v>
      </c>
    </row>
    <row r="217" s="2" customFormat="1">
      <c r="A217" s="38"/>
      <c r="B217" s="39"/>
      <c r="C217" s="40"/>
      <c r="D217" s="212" t="s">
        <v>212</v>
      </c>
      <c r="E217" s="40"/>
      <c r="F217" s="213" t="s">
        <v>439</v>
      </c>
      <c r="G217" s="40"/>
      <c r="H217" s="40"/>
      <c r="I217" s="214"/>
      <c r="J217" s="40"/>
      <c r="K217" s="40"/>
      <c r="L217" s="44"/>
      <c r="M217" s="215"/>
      <c r="N217" s="216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212</v>
      </c>
      <c r="AU217" s="17" t="s">
        <v>87</v>
      </c>
    </row>
    <row r="218" s="13" customFormat="1">
      <c r="A218" s="13"/>
      <c r="B218" s="217"/>
      <c r="C218" s="218"/>
      <c r="D218" s="219" t="s">
        <v>214</v>
      </c>
      <c r="E218" s="220" t="s">
        <v>19</v>
      </c>
      <c r="F218" s="221" t="s">
        <v>139</v>
      </c>
      <c r="G218" s="218"/>
      <c r="H218" s="222">
        <v>738</v>
      </c>
      <c r="I218" s="223"/>
      <c r="J218" s="218"/>
      <c r="K218" s="218"/>
      <c r="L218" s="224"/>
      <c r="M218" s="225"/>
      <c r="N218" s="226"/>
      <c r="O218" s="226"/>
      <c r="P218" s="226"/>
      <c r="Q218" s="226"/>
      <c r="R218" s="226"/>
      <c r="S218" s="226"/>
      <c r="T218" s="22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8" t="s">
        <v>214</v>
      </c>
      <c r="AU218" s="228" t="s">
        <v>87</v>
      </c>
      <c r="AV218" s="13" t="s">
        <v>87</v>
      </c>
      <c r="AW218" s="13" t="s">
        <v>36</v>
      </c>
      <c r="AX218" s="13" t="s">
        <v>80</v>
      </c>
      <c r="AY218" s="228" t="s">
        <v>205</v>
      </c>
    </row>
    <row r="219" s="2" customFormat="1" ht="24.15" customHeight="1">
      <c r="A219" s="38"/>
      <c r="B219" s="39"/>
      <c r="C219" s="199" t="s">
        <v>440</v>
      </c>
      <c r="D219" s="199" t="s">
        <v>207</v>
      </c>
      <c r="E219" s="200" t="s">
        <v>441</v>
      </c>
      <c r="F219" s="201" t="s">
        <v>442</v>
      </c>
      <c r="G219" s="202" t="s">
        <v>84</v>
      </c>
      <c r="H219" s="203">
        <v>9.0999999999999996</v>
      </c>
      <c r="I219" s="204"/>
      <c r="J219" s="205">
        <f>ROUND(I219*H219,2)</f>
        <v>0</v>
      </c>
      <c r="K219" s="201" t="s">
        <v>210</v>
      </c>
      <c r="L219" s="44"/>
      <c r="M219" s="206" t="s">
        <v>19</v>
      </c>
      <c r="N219" s="207" t="s">
        <v>46</v>
      </c>
      <c r="O219" s="84"/>
      <c r="P219" s="208">
        <f>O219*H219</f>
        <v>0</v>
      </c>
      <c r="Q219" s="208">
        <v>0.46000000000000002</v>
      </c>
      <c r="R219" s="208">
        <f>Q219*H219</f>
        <v>4.1859999999999999</v>
      </c>
      <c r="S219" s="208">
        <v>0</v>
      </c>
      <c r="T219" s="20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0" t="s">
        <v>166</v>
      </c>
      <c r="AT219" s="210" t="s">
        <v>207</v>
      </c>
      <c r="AU219" s="210" t="s">
        <v>87</v>
      </c>
      <c r="AY219" s="17" t="s">
        <v>205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7" t="s">
        <v>80</v>
      </c>
      <c r="BK219" s="211">
        <f>ROUND(I219*H219,2)</f>
        <v>0</v>
      </c>
      <c r="BL219" s="17" t="s">
        <v>166</v>
      </c>
      <c r="BM219" s="210" t="s">
        <v>443</v>
      </c>
    </row>
    <row r="220" s="2" customFormat="1">
      <c r="A220" s="38"/>
      <c r="B220" s="39"/>
      <c r="C220" s="40"/>
      <c r="D220" s="212" t="s">
        <v>212</v>
      </c>
      <c r="E220" s="40"/>
      <c r="F220" s="213" t="s">
        <v>444</v>
      </c>
      <c r="G220" s="40"/>
      <c r="H220" s="40"/>
      <c r="I220" s="214"/>
      <c r="J220" s="40"/>
      <c r="K220" s="40"/>
      <c r="L220" s="44"/>
      <c r="M220" s="215"/>
      <c r="N220" s="216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212</v>
      </c>
      <c r="AU220" s="17" t="s">
        <v>87</v>
      </c>
    </row>
    <row r="221" s="13" customFormat="1">
      <c r="A221" s="13"/>
      <c r="B221" s="217"/>
      <c r="C221" s="218"/>
      <c r="D221" s="219" t="s">
        <v>214</v>
      </c>
      <c r="E221" s="220" t="s">
        <v>19</v>
      </c>
      <c r="F221" s="221" t="s">
        <v>445</v>
      </c>
      <c r="G221" s="218"/>
      <c r="H221" s="222">
        <v>9.0999999999999996</v>
      </c>
      <c r="I221" s="223"/>
      <c r="J221" s="218"/>
      <c r="K221" s="218"/>
      <c r="L221" s="224"/>
      <c r="M221" s="225"/>
      <c r="N221" s="226"/>
      <c r="O221" s="226"/>
      <c r="P221" s="226"/>
      <c r="Q221" s="226"/>
      <c r="R221" s="226"/>
      <c r="S221" s="226"/>
      <c r="T221" s="22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8" t="s">
        <v>214</v>
      </c>
      <c r="AU221" s="228" t="s">
        <v>87</v>
      </c>
      <c r="AV221" s="13" t="s">
        <v>87</v>
      </c>
      <c r="AW221" s="13" t="s">
        <v>36</v>
      </c>
      <c r="AX221" s="13" t="s">
        <v>80</v>
      </c>
      <c r="AY221" s="228" t="s">
        <v>205</v>
      </c>
    </row>
    <row r="222" s="2" customFormat="1" ht="16.5" customHeight="1">
      <c r="A222" s="38"/>
      <c r="B222" s="39"/>
      <c r="C222" s="199" t="s">
        <v>446</v>
      </c>
      <c r="D222" s="199" t="s">
        <v>207</v>
      </c>
      <c r="E222" s="200" t="s">
        <v>447</v>
      </c>
      <c r="F222" s="201" t="s">
        <v>448</v>
      </c>
      <c r="G222" s="202" t="s">
        <v>84</v>
      </c>
      <c r="H222" s="203">
        <v>738</v>
      </c>
      <c r="I222" s="204"/>
      <c r="J222" s="205">
        <f>ROUND(I222*H222,2)</f>
        <v>0</v>
      </c>
      <c r="K222" s="201" t="s">
        <v>210</v>
      </c>
      <c r="L222" s="44"/>
      <c r="M222" s="206" t="s">
        <v>19</v>
      </c>
      <c r="N222" s="207" t="s">
        <v>46</v>
      </c>
      <c r="O222" s="84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0" t="s">
        <v>166</v>
      </c>
      <c r="AT222" s="210" t="s">
        <v>207</v>
      </c>
      <c r="AU222" s="210" t="s">
        <v>87</v>
      </c>
      <c r="AY222" s="17" t="s">
        <v>205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7" t="s">
        <v>80</v>
      </c>
      <c r="BK222" s="211">
        <f>ROUND(I222*H222,2)</f>
        <v>0</v>
      </c>
      <c r="BL222" s="17" t="s">
        <v>166</v>
      </c>
      <c r="BM222" s="210" t="s">
        <v>449</v>
      </c>
    </row>
    <row r="223" s="2" customFormat="1">
      <c r="A223" s="38"/>
      <c r="B223" s="39"/>
      <c r="C223" s="40"/>
      <c r="D223" s="212" t="s">
        <v>212</v>
      </c>
      <c r="E223" s="40"/>
      <c r="F223" s="213" t="s">
        <v>450</v>
      </c>
      <c r="G223" s="40"/>
      <c r="H223" s="40"/>
      <c r="I223" s="214"/>
      <c r="J223" s="40"/>
      <c r="K223" s="40"/>
      <c r="L223" s="44"/>
      <c r="M223" s="215"/>
      <c r="N223" s="216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212</v>
      </c>
      <c r="AU223" s="17" t="s">
        <v>87</v>
      </c>
    </row>
    <row r="224" s="13" customFormat="1">
      <c r="A224" s="13"/>
      <c r="B224" s="217"/>
      <c r="C224" s="218"/>
      <c r="D224" s="219" t="s">
        <v>214</v>
      </c>
      <c r="E224" s="220" t="s">
        <v>19</v>
      </c>
      <c r="F224" s="221" t="s">
        <v>139</v>
      </c>
      <c r="G224" s="218"/>
      <c r="H224" s="222">
        <v>738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8" t="s">
        <v>214</v>
      </c>
      <c r="AU224" s="228" t="s">
        <v>87</v>
      </c>
      <c r="AV224" s="13" t="s">
        <v>87</v>
      </c>
      <c r="AW224" s="13" t="s">
        <v>36</v>
      </c>
      <c r="AX224" s="13" t="s">
        <v>80</v>
      </c>
      <c r="AY224" s="228" t="s">
        <v>205</v>
      </c>
    </row>
    <row r="225" s="2" customFormat="1" ht="16.5" customHeight="1">
      <c r="A225" s="38"/>
      <c r="B225" s="39"/>
      <c r="C225" s="199" t="s">
        <v>451</v>
      </c>
      <c r="D225" s="199" t="s">
        <v>207</v>
      </c>
      <c r="E225" s="200" t="s">
        <v>452</v>
      </c>
      <c r="F225" s="201" t="s">
        <v>453</v>
      </c>
      <c r="G225" s="202" t="s">
        <v>84</v>
      </c>
      <c r="H225" s="203">
        <v>738</v>
      </c>
      <c r="I225" s="204"/>
      <c r="J225" s="205">
        <f>ROUND(I225*H225,2)</f>
        <v>0</v>
      </c>
      <c r="K225" s="201" t="s">
        <v>210</v>
      </c>
      <c r="L225" s="44"/>
      <c r="M225" s="206" t="s">
        <v>19</v>
      </c>
      <c r="N225" s="207" t="s">
        <v>46</v>
      </c>
      <c r="O225" s="84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0" t="s">
        <v>166</v>
      </c>
      <c r="AT225" s="210" t="s">
        <v>207</v>
      </c>
      <c r="AU225" s="210" t="s">
        <v>87</v>
      </c>
      <c r="AY225" s="17" t="s">
        <v>205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7" t="s">
        <v>80</v>
      </c>
      <c r="BK225" s="211">
        <f>ROUND(I225*H225,2)</f>
        <v>0</v>
      </c>
      <c r="BL225" s="17" t="s">
        <v>166</v>
      </c>
      <c r="BM225" s="210" t="s">
        <v>454</v>
      </c>
    </row>
    <row r="226" s="2" customFormat="1">
      <c r="A226" s="38"/>
      <c r="B226" s="39"/>
      <c r="C226" s="40"/>
      <c r="D226" s="212" t="s">
        <v>212</v>
      </c>
      <c r="E226" s="40"/>
      <c r="F226" s="213" t="s">
        <v>455</v>
      </c>
      <c r="G226" s="40"/>
      <c r="H226" s="40"/>
      <c r="I226" s="214"/>
      <c r="J226" s="40"/>
      <c r="K226" s="40"/>
      <c r="L226" s="44"/>
      <c r="M226" s="215"/>
      <c r="N226" s="216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212</v>
      </c>
      <c r="AU226" s="17" t="s">
        <v>87</v>
      </c>
    </row>
    <row r="227" s="13" customFormat="1">
      <c r="A227" s="13"/>
      <c r="B227" s="217"/>
      <c r="C227" s="218"/>
      <c r="D227" s="219" t="s">
        <v>214</v>
      </c>
      <c r="E227" s="220" t="s">
        <v>19</v>
      </c>
      <c r="F227" s="221" t="s">
        <v>139</v>
      </c>
      <c r="G227" s="218"/>
      <c r="H227" s="222">
        <v>738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8" t="s">
        <v>214</v>
      </c>
      <c r="AU227" s="228" t="s">
        <v>87</v>
      </c>
      <c r="AV227" s="13" t="s">
        <v>87</v>
      </c>
      <c r="AW227" s="13" t="s">
        <v>36</v>
      </c>
      <c r="AX227" s="13" t="s">
        <v>80</v>
      </c>
      <c r="AY227" s="228" t="s">
        <v>205</v>
      </c>
    </row>
    <row r="228" s="2" customFormat="1" ht="24.15" customHeight="1">
      <c r="A228" s="38"/>
      <c r="B228" s="39"/>
      <c r="C228" s="199" t="s">
        <v>456</v>
      </c>
      <c r="D228" s="199" t="s">
        <v>207</v>
      </c>
      <c r="E228" s="200" t="s">
        <v>457</v>
      </c>
      <c r="F228" s="201" t="s">
        <v>458</v>
      </c>
      <c r="G228" s="202" t="s">
        <v>84</v>
      </c>
      <c r="H228" s="203">
        <v>738</v>
      </c>
      <c r="I228" s="204"/>
      <c r="J228" s="205">
        <f>ROUND(I228*H228,2)</f>
        <v>0</v>
      </c>
      <c r="K228" s="201" t="s">
        <v>210</v>
      </c>
      <c r="L228" s="44"/>
      <c r="M228" s="206" t="s">
        <v>19</v>
      </c>
      <c r="N228" s="207" t="s">
        <v>46</v>
      </c>
      <c r="O228" s="84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0" t="s">
        <v>166</v>
      </c>
      <c r="AT228" s="210" t="s">
        <v>207</v>
      </c>
      <c r="AU228" s="210" t="s">
        <v>87</v>
      </c>
      <c r="AY228" s="17" t="s">
        <v>205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7" t="s">
        <v>80</v>
      </c>
      <c r="BK228" s="211">
        <f>ROUND(I228*H228,2)</f>
        <v>0</v>
      </c>
      <c r="BL228" s="17" t="s">
        <v>166</v>
      </c>
      <c r="BM228" s="210" t="s">
        <v>459</v>
      </c>
    </row>
    <row r="229" s="2" customFormat="1">
      <c r="A229" s="38"/>
      <c r="B229" s="39"/>
      <c r="C229" s="40"/>
      <c r="D229" s="212" t="s">
        <v>212</v>
      </c>
      <c r="E229" s="40"/>
      <c r="F229" s="213" t="s">
        <v>460</v>
      </c>
      <c r="G229" s="40"/>
      <c r="H229" s="40"/>
      <c r="I229" s="214"/>
      <c r="J229" s="40"/>
      <c r="K229" s="40"/>
      <c r="L229" s="44"/>
      <c r="M229" s="215"/>
      <c r="N229" s="216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212</v>
      </c>
      <c r="AU229" s="17" t="s">
        <v>87</v>
      </c>
    </row>
    <row r="230" s="13" customFormat="1">
      <c r="A230" s="13"/>
      <c r="B230" s="217"/>
      <c r="C230" s="218"/>
      <c r="D230" s="219" t="s">
        <v>214</v>
      </c>
      <c r="E230" s="220" t="s">
        <v>19</v>
      </c>
      <c r="F230" s="221" t="s">
        <v>139</v>
      </c>
      <c r="G230" s="218"/>
      <c r="H230" s="222">
        <v>738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8" t="s">
        <v>214</v>
      </c>
      <c r="AU230" s="228" t="s">
        <v>87</v>
      </c>
      <c r="AV230" s="13" t="s">
        <v>87</v>
      </c>
      <c r="AW230" s="13" t="s">
        <v>36</v>
      </c>
      <c r="AX230" s="13" t="s">
        <v>80</v>
      </c>
      <c r="AY230" s="228" t="s">
        <v>205</v>
      </c>
    </row>
    <row r="231" s="2" customFormat="1" ht="24.15" customHeight="1">
      <c r="A231" s="38"/>
      <c r="B231" s="39"/>
      <c r="C231" s="199" t="s">
        <v>461</v>
      </c>
      <c r="D231" s="199" t="s">
        <v>207</v>
      </c>
      <c r="E231" s="200" t="s">
        <v>462</v>
      </c>
      <c r="F231" s="201" t="s">
        <v>463</v>
      </c>
      <c r="G231" s="202" t="s">
        <v>84</v>
      </c>
      <c r="H231" s="203">
        <v>6</v>
      </c>
      <c r="I231" s="204"/>
      <c r="J231" s="205">
        <f>ROUND(I231*H231,2)</f>
        <v>0</v>
      </c>
      <c r="K231" s="201" t="s">
        <v>210</v>
      </c>
      <c r="L231" s="44"/>
      <c r="M231" s="206" t="s">
        <v>19</v>
      </c>
      <c r="N231" s="207" t="s">
        <v>46</v>
      </c>
      <c r="O231" s="84"/>
      <c r="P231" s="208">
        <f>O231*H231</f>
        <v>0</v>
      </c>
      <c r="Q231" s="208">
        <v>0.083500000000000005</v>
      </c>
      <c r="R231" s="208">
        <f>Q231*H231</f>
        <v>0.501</v>
      </c>
      <c r="S231" s="208">
        <v>0</v>
      </c>
      <c r="T231" s="20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0" t="s">
        <v>166</v>
      </c>
      <c r="AT231" s="210" t="s">
        <v>207</v>
      </c>
      <c r="AU231" s="210" t="s">
        <v>87</v>
      </c>
      <c r="AY231" s="17" t="s">
        <v>205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7" t="s">
        <v>80</v>
      </c>
      <c r="BK231" s="211">
        <f>ROUND(I231*H231,2)</f>
        <v>0</v>
      </c>
      <c r="BL231" s="17" t="s">
        <v>166</v>
      </c>
      <c r="BM231" s="210" t="s">
        <v>464</v>
      </c>
    </row>
    <row r="232" s="2" customFormat="1">
      <c r="A232" s="38"/>
      <c r="B232" s="39"/>
      <c r="C232" s="40"/>
      <c r="D232" s="212" t="s">
        <v>212</v>
      </c>
      <c r="E232" s="40"/>
      <c r="F232" s="213" t="s">
        <v>465</v>
      </c>
      <c r="G232" s="40"/>
      <c r="H232" s="40"/>
      <c r="I232" s="214"/>
      <c r="J232" s="40"/>
      <c r="K232" s="40"/>
      <c r="L232" s="44"/>
      <c r="M232" s="215"/>
      <c r="N232" s="216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212</v>
      </c>
      <c r="AU232" s="17" t="s">
        <v>87</v>
      </c>
    </row>
    <row r="233" s="2" customFormat="1">
      <c r="A233" s="38"/>
      <c r="B233" s="39"/>
      <c r="C233" s="40"/>
      <c r="D233" s="219" t="s">
        <v>253</v>
      </c>
      <c r="E233" s="40"/>
      <c r="F233" s="229" t="s">
        <v>466</v>
      </c>
      <c r="G233" s="40"/>
      <c r="H233" s="40"/>
      <c r="I233" s="214"/>
      <c r="J233" s="40"/>
      <c r="K233" s="40"/>
      <c r="L233" s="44"/>
      <c r="M233" s="215"/>
      <c r="N233" s="216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253</v>
      </c>
      <c r="AU233" s="17" t="s">
        <v>87</v>
      </c>
    </row>
    <row r="234" s="2" customFormat="1" ht="16.5" customHeight="1">
      <c r="A234" s="38"/>
      <c r="B234" s="39"/>
      <c r="C234" s="241" t="s">
        <v>97</v>
      </c>
      <c r="D234" s="241" t="s">
        <v>344</v>
      </c>
      <c r="E234" s="242" t="s">
        <v>467</v>
      </c>
      <c r="F234" s="243" t="s">
        <v>468</v>
      </c>
      <c r="G234" s="244" t="s">
        <v>156</v>
      </c>
      <c r="H234" s="245">
        <v>1</v>
      </c>
      <c r="I234" s="246"/>
      <c r="J234" s="247">
        <f>ROUND(I234*H234,2)</f>
        <v>0</v>
      </c>
      <c r="K234" s="243" t="s">
        <v>210</v>
      </c>
      <c r="L234" s="248"/>
      <c r="M234" s="249" t="s">
        <v>19</v>
      </c>
      <c r="N234" s="250" t="s">
        <v>46</v>
      </c>
      <c r="O234" s="84"/>
      <c r="P234" s="208">
        <f>O234*H234</f>
        <v>0</v>
      </c>
      <c r="Q234" s="208">
        <v>2.7000000000000002</v>
      </c>
      <c r="R234" s="208">
        <f>Q234*H234</f>
        <v>2.7000000000000002</v>
      </c>
      <c r="S234" s="208">
        <v>0</v>
      </c>
      <c r="T234" s="20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0" t="s">
        <v>157</v>
      </c>
      <c r="AT234" s="210" t="s">
        <v>344</v>
      </c>
      <c r="AU234" s="210" t="s">
        <v>87</v>
      </c>
      <c r="AY234" s="17" t="s">
        <v>205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7" t="s">
        <v>80</v>
      </c>
      <c r="BK234" s="211">
        <f>ROUND(I234*H234,2)</f>
        <v>0</v>
      </c>
      <c r="BL234" s="17" t="s">
        <v>166</v>
      </c>
      <c r="BM234" s="210" t="s">
        <v>469</v>
      </c>
    </row>
    <row r="235" s="2" customFormat="1" ht="37.8" customHeight="1">
      <c r="A235" s="38"/>
      <c r="B235" s="39"/>
      <c r="C235" s="199" t="s">
        <v>104</v>
      </c>
      <c r="D235" s="199" t="s">
        <v>207</v>
      </c>
      <c r="E235" s="200" t="s">
        <v>470</v>
      </c>
      <c r="F235" s="201" t="s">
        <v>471</v>
      </c>
      <c r="G235" s="202" t="s">
        <v>84</v>
      </c>
      <c r="H235" s="203">
        <v>18</v>
      </c>
      <c r="I235" s="204"/>
      <c r="J235" s="205">
        <f>ROUND(I235*H235,2)</f>
        <v>0</v>
      </c>
      <c r="K235" s="201" t="s">
        <v>210</v>
      </c>
      <c r="L235" s="44"/>
      <c r="M235" s="206" t="s">
        <v>19</v>
      </c>
      <c r="N235" s="207" t="s">
        <v>46</v>
      </c>
      <c r="O235" s="84"/>
      <c r="P235" s="208">
        <f>O235*H235</f>
        <v>0</v>
      </c>
      <c r="Q235" s="208">
        <v>0.089219999999999994</v>
      </c>
      <c r="R235" s="208">
        <f>Q235*H235</f>
        <v>1.6059599999999998</v>
      </c>
      <c r="S235" s="208">
        <v>0</v>
      </c>
      <c r="T235" s="20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0" t="s">
        <v>166</v>
      </c>
      <c r="AT235" s="210" t="s">
        <v>207</v>
      </c>
      <c r="AU235" s="210" t="s">
        <v>87</v>
      </c>
      <c r="AY235" s="17" t="s">
        <v>205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7" t="s">
        <v>80</v>
      </c>
      <c r="BK235" s="211">
        <f>ROUND(I235*H235,2)</f>
        <v>0</v>
      </c>
      <c r="BL235" s="17" t="s">
        <v>166</v>
      </c>
      <c r="BM235" s="210" t="s">
        <v>472</v>
      </c>
    </row>
    <row r="236" s="2" customFormat="1">
      <c r="A236" s="38"/>
      <c r="B236" s="39"/>
      <c r="C236" s="40"/>
      <c r="D236" s="212" t="s">
        <v>212</v>
      </c>
      <c r="E236" s="40"/>
      <c r="F236" s="213" t="s">
        <v>473</v>
      </c>
      <c r="G236" s="40"/>
      <c r="H236" s="40"/>
      <c r="I236" s="214"/>
      <c r="J236" s="40"/>
      <c r="K236" s="40"/>
      <c r="L236" s="44"/>
      <c r="M236" s="215"/>
      <c r="N236" s="216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212</v>
      </c>
      <c r="AU236" s="17" t="s">
        <v>87</v>
      </c>
    </row>
    <row r="237" s="2" customFormat="1">
      <c r="A237" s="38"/>
      <c r="B237" s="39"/>
      <c r="C237" s="40"/>
      <c r="D237" s="219" t="s">
        <v>253</v>
      </c>
      <c r="E237" s="40"/>
      <c r="F237" s="229" t="s">
        <v>474</v>
      </c>
      <c r="G237" s="40"/>
      <c r="H237" s="40"/>
      <c r="I237" s="214"/>
      <c r="J237" s="40"/>
      <c r="K237" s="40"/>
      <c r="L237" s="44"/>
      <c r="M237" s="215"/>
      <c r="N237" s="216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253</v>
      </c>
      <c r="AU237" s="17" t="s">
        <v>87</v>
      </c>
    </row>
    <row r="238" s="13" customFormat="1">
      <c r="A238" s="13"/>
      <c r="B238" s="217"/>
      <c r="C238" s="218"/>
      <c r="D238" s="219" t="s">
        <v>214</v>
      </c>
      <c r="E238" s="220" t="s">
        <v>19</v>
      </c>
      <c r="F238" s="221" t="s">
        <v>92</v>
      </c>
      <c r="G238" s="218"/>
      <c r="H238" s="222">
        <v>18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8" t="s">
        <v>214</v>
      </c>
      <c r="AU238" s="228" t="s">
        <v>87</v>
      </c>
      <c r="AV238" s="13" t="s">
        <v>87</v>
      </c>
      <c r="AW238" s="13" t="s">
        <v>36</v>
      </c>
      <c r="AX238" s="13" t="s">
        <v>80</v>
      </c>
      <c r="AY238" s="228" t="s">
        <v>205</v>
      </c>
    </row>
    <row r="239" s="2" customFormat="1" ht="37.8" customHeight="1">
      <c r="A239" s="38"/>
      <c r="B239" s="39"/>
      <c r="C239" s="199" t="s">
        <v>100</v>
      </c>
      <c r="D239" s="199" t="s">
        <v>207</v>
      </c>
      <c r="E239" s="200" t="s">
        <v>475</v>
      </c>
      <c r="F239" s="201" t="s">
        <v>476</v>
      </c>
      <c r="G239" s="202" t="s">
        <v>84</v>
      </c>
      <c r="H239" s="203">
        <v>25.27</v>
      </c>
      <c r="I239" s="204"/>
      <c r="J239" s="205">
        <f>ROUND(I239*H239,2)</f>
        <v>0</v>
      </c>
      <c r="K239" s="201" t="s">
        <v>210</v>
      </c>
      <c r="L239" s="44"/>
      <c r="M239" s="206" t="s">
        <v>19</v>
      </c>
      <c r="N239" s="207" t="s">
        <v>46</v>
      </c>
      <c r="O239" s="84"/>
      <c r="P239" s="208">
        <f>O239*H239</f>
        <v>0</v>
      </c>
      <c r="Q239" s="208">
        <v>0.10100000000000001</v>
      </c>
      <c r="R239" s="208">
        <f>Q239*H239</f>
        <v>2.55227</v>
      </c>
      <c r="S239" s="208">
        <v>0</v>
      </c>
      <c r="T239" s="20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0" t="s">
        <v>166</v>
      </c>
      <c r="AT239" s="210" t="s">
        <v>207</v>
      </c>
      <c r="AU239" s="210" t="s">
        <v>87</v>
      </c>
      <c r="AY239" s="17" t="s">
        <v>205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7" t="s">
        <v>80</v>
      </c>
      <c r="BK239" s="211">
        <f>ROUND(I239*H239,2)</f>
        <v>0</v>
      </c>
      <c r="BL239" s="17" t="s">
        <v>166</v>
      </c>
      <c r="BM239" s="210" t="s">
        <v>477</v>
      </c>
    </row>
    <row r="240" s="2" customFormat="1">
      <c r="A240" s="38"/>
      <c r="B240" s="39"/>
      <c r="C240" s="40"/>
      <c r="D240" s="212" t="s">
        <v>212</v>
      </c>
      <c r="E240" s="40"/>
      <c r="F240" s="213" t="s">
        <v>478</v>
      </c>
      <c r="G240" s="40"/>
      <c r="H240" s="40"/>
      <c r="I240" s="214"/>
      <c r="J240" s="40"/>
      <c r="K240" s="40"/>
      <c r="L240" s="44"/>
      <c r="M240" s="215"/>
      <c r="N240" s="216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212</v>
      </c>
      <c r="AU240" s="17" t="s">
        <v>87</v>
      </c>
    </row>
    <row r="241" s="13" customFormat="1">
      <c r="A241" s="13"/>
      <c r="B241" s="217"/>
      <c r="C241" s="218"/>
      <c r="D241" s="219" t="s">
        <v>214</v>
      </c>
      <c r="E241" s="220" t="s">
        <v>19</v>
      </c>
      <c r="F241" s="221" t="s">
        <v>479</v>
      </c>
      <c r="G241" s="218"/>
      <c r="H241" s="222">
        <v>25.27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8" t="s">
        <v>214</v>
      </c>
      <c r="AU241" s="228" t="s">
        <v>87</v>
      </c>
      <c r="AV241" s="13" t="s">
        <v>87</v>
      </c>
      <c r="AW241" s="13" t="s">
        <v>36</v>
      </c>
      <c r="AX241" s="13" t="s">
        <v>80</v>
      </c>
      <c r="AY241" s="228" t="s">
        <v>205</v>
      </c>
    </row>
    <row r="242" s="2" customFormat="1" ht="16.5" customHeight="1">
      <c r="A242" s="38"/>
      <c r="B242" s="39"/>
      <c r="C242" s="241" t="s">
        <v>480</v>
      </c>
      <c r="D242" s="241" t="s">
        <v>344</v>
      </c>
      <c r="E242" s="242" t="s">
        <v>481</v>
      </c>
      <c r="F242" s="243" t="s">
        <v>482</v>
      </c>
      <c r="G242" s="244" t="s">
        <v>84</v>
      </c>
      <c r="H242" s="245">
        <v>6.4580000000000002</v>
      </c>
      <c r="I242" s="246"/>
      <c r="J242" s="247">
        <f>ROUND(I242*H242,2)</f>
        <v>0</v>
      </c>
      <c r="K242" s="243" t="s">
        <v>210</v>
      </c>
      <c r="L242" s="248"/>
      <c r="M242" s="249" t="s">
        <v>19</v>
      </c>
      <c r="N242" s="250" t="s">
        <v>46</v>
      </c>
      <c r="O242" s="84"/>
      <c r="P242" s="208">
        <f>O242*H242</f>
        <v>0</v>
      </c>
      <c r="Q242" s="208">
        <v>0.067000000000000004</v>
      </c>
      <c r="R242" s="208">
        <f>Q242*H242</f>
        <v>0.43268600000000002</v>
      </c>
      <c r="S242" s="208">
        <v>0</v>
      </c>
      <c r="T242" s="20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0" t="s">
        <v>157</v>
      </c>
      <c r="AT242" s="210" t="s">
        <v>344</v>
      </c>
      <c r="AU242" s="210" t="s">
        <v>87</v>
      </c>
      <c r="AY242" s="17" t="s">
        <v>205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7" t="s">
        <v>80</v>
      </c>
      <c r="BK242" s="211">
        <f>ROUND(I242*H242,2)</f>
        <v>0</v>
      </c>
      <c r="BL242" s="17" t="s">
        <v>166</v>
      </c>
      <c r="BM242" s="210" t="s">
        <v>483</v>
      </c>
    </row>
    <row r="243" s="13" customFormat="1">
      <c r="A243" s="13"/>
      <c r="B243" s="217"/>
      <c r="C243" s="218"/>
      <c r="D243" s="219" t="s">
        <v>214</v>
      </c>
      <c r="E243" s="220" t="s">
        <v>19</v>
      </c>
      <c r="F243" s="221" t="s">
        <v>484</v>
      </c>
      <c r="G243" s="218"/>
      <c r="H243" s="222">
        <v>6.2699999999999996</v>
      </c>
      <c r="I243" s="223"/>
      <c r="J243" s="218"/>
      <c r="K243" s="218"/>
      <c r="L243" s="224"/>
      <c r="M243" s="225"/>
      <c r="N243" s="226"/>
      <c r="O243" s="226"/>
      <c r="P243" s="226"/>
      <c r="Q243" s="226"/>
      <c r="R243" s="226"/>
      <c r="S243" s="226"/>
      <c r="T243" s="22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8" t="s">
        <v>214</v>
      </c>
      <c r="AU243" s="228" t="s">
        <v>87</v>
      </c>
      <c r="AV243" s="13" t="s">
        <v>87</v>
      </c>
      <c r="AW243" s="13" t="s">
        <v>36</v>
      </c>
      <c r="AX243" s="13" t="s">
        <v>80</v>
      </c>
      <c r="AY243" s="228" t="s">
        <v>205</v>
      </c>
    </row>
    <row r="244" s="13" customFormat="1">
      <c r="A244" s="13"/>
      <c r="B244" s="217"/>
      <c r="C244" s="218"/>
      <c r="D244" s="219" t="s">
        <v>214</v>
      </c>
      <c r="E244" s="218"/>
      <c r="F244" s="221" t="s">
        <v>485</v>
      </c>
      <c r="G244" s="218"/>
      <c r="H244" s="222">
        <v>6.4580000000000002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8" t="s">
        <v>214</v>
      </c>
      <c r="AU244" s="228" t="s">
        <v>87</v>
      </c>
      <c r="AV244" s="13" t="s">
        <v>87</v>
      </c>
      <c r="AW244" s="13" t="s">
        <v>4</v>
      </c>
      <c r="AX244" s="13" t="s">
        <v>80</v>
      </c>
      <c r="AY244" s="228" t="s">
        <v>205</v>
      </c>
    </row>
    <row r="245" s="12" customFormat="1" ht="22.8" customHeight="1">
      <c r="A245" s="12"/>
      <c r="B245" s="183"/>
      <c r="C245" s="184"/>
      <c r="D245" s="185" t="s">
        <v>74</v>
      </c>
      <c r="E245" s="197" t="s">
        <v>157</v>
      </c>
      <c r="F245" s="197" t="s">
        <v>486</v>
      </c>
      <c r="G245" s="184"/>
      <c r="H245" s="184"/>
      <c r="I245" s="187"/>
      <c r="J245" s="198">
        <f>BK245</f>
        <v>0</v>
      </c>
      <c r="K245" s="184"/>
      <c r="L245" s="189"/>
      <c r="M245" s="190"/>
      <c r="N245" s="191"/>
      <c r="O245" s="191"/>
      <c r="P245" s="192">
        <f>SUM(P246:P312)</f>
        <v>0</v>
      </c>
      <c r="Q245" s="191"/>
      <c r="R245" s="192">
        <f>SUM(R246:R312)</f>
        <v>25.146528199999995</v>
      </c>
      <c r="S245" s="191"/>
      <c r="T245" s="193">
        <f>SUM(T246:T312)</f>
        <v>26.37162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4" t="s">
        <v>80</v>
      </c>
      <c r="AT245" s="195" t="s">
        <v>74</v>
      </c>
      <c r="AU245" s="195" t="s">
        <v>80</v>
      </c>
      <c r="AY245" s="194" t="s">
        <v>205</v>
      </c>
      <c r="BK245" s="196">
        <f>SUM(BK246:BK312)</f>
        <v>0</v>
      </c>
    </row>
    <row r="246" s="2" customFormat="1" ht="16.5" customHeight="1">
      <c r="A246" s="38"/>
      <c r="B246" s="39"/>
      <c r="C246" s="199" t="s">
        <v>487</v>
      </c>
      <c r="D246" s="199" t="s">
        <v>207</v>
      </c>
      <c r="E246" s="200" t="s">
        <v>488</v>
      </c>
      <c r="F246" s="201" t="s">
        <v>489</v>
      </c>
      <c r="G246" s="202" t="s">
        <v>103</v>
      </c>
      <c r="H246" s="203">
        <v>46.899999999999999</v>
      </c>
      <c r="I246" s="204"/>
      <c r="J246" s="205">
        <f>ROUND(I246*H246,2)</f>
        <v>0</v>
      </c>
      <c r="K246" s="201" t="s">
        <v>210</v>
      </c>
      <c r="L246" s="44"/>
      <c r="M246" s="206" t="s">
        <v>19</v>
      </c>
      <c r="N246" s="207" t="s">
        <v>46</v>
      </c>
      <c r="O246" s="84"/>
      <c r="P246" s="208">
        <f>O246*H246</f>
        <v>0</v>
      </c>
      <c r="Q246" s="208">
        <v>0</v>
      </c>
      <c r="R246" s="208">
        <f>Q246*H246</f>
        <v>0</v>
      </c>
      <c r="S246" s="208">
        <v>0.029000000000000001</v>
      </c>
      <c r="T246" s="209">
        <f>S246*H246</f>
        <v>1.3601000000000001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0" t="s">
        <v>166</v>
      </c>
      <c r="AT246" s="210" t="s">
        <v>207</v>
      </c>
      <c r="AU246" s="210" t="s">
        <v>87</v>
      </c>
      <c r="AY246" s="17" t="s">
        <v>205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7" t="s">
        <v>80</v>
      </c>
      <c r="BK246" s="211">
        <f>ROUND(I246*H246,2)</f>
        <v>0</v>
      </c>
      <c r="BL246" s="17" t="s">
        <v>166</v>
      </c>
      <c r="BM246" s="210" t="s">
        <v>490</v>
      </c>
    </row>
    <row r="247" s="2" customFormat="1">
      <c r="A247" s="38"/>
      <c r="B247" s="39"/>
      <c r="C247" s="40"/>
      <c r="D247" s="212" t="s">
        <v>212</v>
      </c>
      <c r="E247" s="40"/>
      <c r="F247" s="213" t="s">
        <v>491</v>
      </c>
      <c r="G247" s="40"/>
      <c r="H247" s="40"/>
      <c r="I247" s="214"/>
      <c r="J247" s="40"/>
      <c r="K247" s="40"/>
      <c r="L247" s="44"/>
      <c r="M247" s="215"/>
      <c r="N247" s="216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212</v>
      </c>
      <c r="AU247" s="17" t="s">
        <v>87</v>
      </c>
    </row>
    <row r="248" s="13" customFormat="1">
      <c r="A248" s="13"/>
      <c r="B248" s="217"/>
      <c r="C248" s="218"/>
      <c r="D248" s="219" t="s">
        <v>214</v>
      </c>
      <c r="E248" s="220" t="s">
        <v>19</v>
      </c>
      <c r="F248" s="221" t="s">
        <v>151</v>
      </c>
      <c r="G248" s="218"/>
      <c r="H248" s="222">
        <v>46.899999999999999</v>
      </c>
      <c r="I248" s="223"/>
      <c r="J248" s="218"/>
      <c r="K248" s="218"/>
      <c r="L248" s="224"/>
      <c r="M248" s="225"/>
      <c r="N248" s="226"/>
      <c r="O248" s="226"/>
      <c r="P248" s="226"/>
      <c r="Q248" s="226"/>
      <c r="R248" s="226"/>
      <c r="S248" s="226"/>
      <c r="T248" s="22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8" t="s">
        <v>214</v>
      </c>
      <c r="AU248" s="228" t="s">
        <v>87</v>
      </c>
      <c r="AV248" s="13" t="s">
        <v>87</v>
      </c>
      <c r="AW248" s="13" t="s">
        <v>36</v>
      </c>
      <c r="AX248" s="13" t="s">
        <v>80</v>
      </c>
      <c r="AY248" s="228" t="s">
        <v>205</v>
      </c>
    </row>
    <row r="249" s="2" customFormat="1" ht="16.5" customHeight="1">
      <c r="A249" s="38"/>
      <c r="B249" s="39"/>
      <c r="C249" s="199" t="s">
        <v>492</v>
      </c>
      <c r="D249" s="199" t="s">
        <v>207</v>
      </c>
      <c r="E249" s="200" t="s">
        <v>493</v>
      </c>
      <c r="F249" s="201" t="s">
        <v>494</v>
      </c>
      <c r="G249" s="202" t="s">
        <v>103</v>
      </c>
      <c r="H249" s="203">
        <v>46.899999999999999</v>
      </c>
      <c r="I249" s="204"/>
      <c r="J249" s="205">
        <f>ROUND(I249*H249,2)</f>
        <v>0</v>
      </c>
      <c r="K249" s="201" t="s">
        <v>210</v>
      </c>
      <c r="L249" s="44"/>
      <c r="M249" s="206" t="s">
        <v>19</v>
      </c>
      <c r="N249" s="207" t="s">
        <v>46</v>
      </c>
      <c r="O249" s="84"/>
      <c r="P249" s="208">
        <f>O249*H249</f>
        <v>0</v>
      </c>
      <c r="Q249" s="208">
        <v>1.0000000000000001E-05</v>
      </c>
      <c r="R249" s="208">
        <f>Q249*H249</f>
        <v>0.00046900000000000002</v>
      </c>
      <c r="S249" s="208">
        <v>0</v>
      </c>
      <c r="T249" s="20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0" t="s">
        <v>166</v>
      </c>
      <c r="AT249" s="210" t="s">
        <v>207</v>
      </c>
      <c r="AU249" s="210" t="s">
        <v>87</v>
      </c>
      <c r="AY249" s="17" t="s">
        <v>205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7" t="s">
        <v>80</v>
      </c>
      <c r="BK249" s="211">
        <f>ROUND(I249*H249,2)</f>
        <v>0</v>
      </c>
      <c r="BL249" s="17" t="s">
        <v>166</v>
      </c>
      <c r="BM249" s="210" t="s">
        <v>495</v>
      </c>
    </row>
    <row r="250" s="2" customFormat="1">
      <c r="A250" s="38"/>
      <c r="B250" s="39"/>
      <c r="C250" s="40"/>
      <c r="D250" s="212" t="s">
        <v>212</v>
      </c>
      <c r="E250" s="40"/>
      <c r="F250" s="213" t="s">
        <v>496</v>
      </c>
      <c r="G250" s="40"/>
      <c r="H250" s="40"/>
      <c r="I250" s="214"/>
      <c r="J250" s="40"/>
      <c r="K250" s="40"/>
      <c r="L250" s="44"/>
      <c r="M250" s="215"/>
      <c r="N250" s="216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212</v>
      </c>
      <c r="AU250" s="17" t="s">
        <v>87</v>
      </c>
    </row>
    <row r="251" s="13" customFormat="1">
      <c r="A251" s="13"/>
      <c r="B251" s="217"/>
      <c r="C251" s="218"/>
      <c r="D251" s="219" t="s">
        <v>214</v>
      </c>
      <c r="E251" s="220" t="s">
        <v>19</v>
      </c>
      <c r="F251" s="221" t="s">
        <v>151</v>
      </c>
      <c r="G251" s="218"/>
      <c r="H251" s="222">
        <v>46.899999999999999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8" t="s">
        <v>214</v>
      </c>
      <c r="AU251" s="228" t="s">
        <v>87</v>
      </c>
      <c r="AV251" s="13" t="s">
        <v>87</v>
      </c>
      <c r="AW251" s="13" t="s">
        <v>36</v>
      </c>
      <c r="AX251" s="13" t="s">
        <v>80</v>
      </c>
      <c r="AY251" s="228" t="s">
        <v>205</v>
      </c>
    </row>
    <row r="252" s="2" customFormat="1" ht="16.5" customHeight="1">
      <c r="A252" s="38"/>
      <c r="B252" s="39"/>
      <c r="C252" s="241" t="s">
        <v>497</v>
      </c>
      <c r="D252" s="241" t="s">
        <v>344</v>
      </c>
      <c r="E252" s="242" t="s">
        <v>498</v>
      </c>
      <c r="F252" s="243" t="s">
        <v>499</v>
      </c>
      <c r="G252" s="244" t="s">
        <v>103</v>
      </c>
      <c r="H252" s="245">
        <v>47.603999999999999</v>
      </c>
      <c r="I252" s="246"/>
      <c r="J252" s="247">
        <f>ROUND(I252*H252,2)</f>
        <v>0</v>
      </c>
      <c r="K252" s="243" t="s">
        <v>210</v>
      </c>
      <c r="L252" s="248"/>
      <c r="M252" s="249" t="s">
        <v>19</v>
      </c>
      <c r="N252" s="250" t="s">
        <v>46</v>
      </c>
      <c r="O252" s="84"/>
      <c r="P252" s="208">
        <f>O252*H252</f>
        <v>0</v>
      </c>
      <c r="Q252" s="208">
        <v>0.0033</v>
      </c>
      <c r="R252" s="208">
        <f>Q252*H252</f>
        <v>0.15709319999999999</v>
      </c>
      <c r="S252" s="208">
        <v>0</v>
      </c>
      <c r="T252" s="20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0" t="s">
        <v>157</v>
      </c>
      <c r="AT252" s="210" t="s">
        <v>344</v>
      </c>
      <c r="AU252" s="210" t="s">
        <v>87</v>
      </c>
      <c r="AY252" s="17" t="s">
        <v>205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7" t="s">
        <v>80</v>
      </c>
      <c r="BK252" s="211">
        <f>ROUND(I252*H252,2)</f>
        <v>0</v>
      </c>
      <c r="BL252" s="17" t="s">
        <v>166</v>
      </c>
      <c r="BM252" s="210" t="s">
        <v>500</v>
      </c>
    </row>
    <row r="253" s="13" customFormat="1">
      <c r="A253" s="13"/>
      <c r="B253" s="217"/>
      <c r="C253" s="218"/>
      <c r="D253" s="219" t="s">
        <v>214</v>
      </c>
      <c r="E253" s="218"/>
      <c r="F253" s="221" t="s">
        <v>501</v>
      </c>
      <c r="G253" s="218"/>
      <c r="H253" s="222">
        <v>47.603999999999999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8" t="s">
        <v>214</v>
      </c>
      <c r="AU253" s="228" t="s">
        <v>87</v>
      </c>
      <c r="AV253" s="13" t="s">
        <v>87</v>
      </c>
      <c r="AW253" s="13" t="s">
        <v>4</v>
      </c>
      <c r="AX253" s="13" t="s">
        <v>80</v>
      </c>
      <c r="AY253" s="228" t="s">
        <v>205</v>
      </c>
    </row>
    <row r="254" s="2" customFormat="1" ht="16.5" customHeight="1">
      <c r="A254" s="38"/>
      <c r="B254" s="39"/>
      <c r="C254" s="199" t="s">
        <v>502</v>
      </c>
      <c r="D254" s="199" t="s">
        <v>207</v>
      </c>
      <c r="E254" s="200" t="s">
        <v>503</v>
      </c>
      <c r="F254" s="201" t="s">
        <v>504</v>
      </c>
      <c r="G254" s="202" t="s">
        <v>103</v>
      </c>
      <c r="H254" s="203">
        <v>138.69999999999999</v>
      </c>
      <c r="I254" s="204"/>
      <c r="J254" s="205">
        <f>ROUND(I254*H254,2)</f>
        <v>0</v>
      </c>
      <c r="K254" s="201" t="s">
        <v>210</v>
      </c>
      <c r="L254" s="44"/>
      <c r="M254" s="206" t="s">
        <v>19</v>
      </c>
      <c r="N254" s="207" t="s">
        <v>46</v>
      </c>
      <c r="O254" s="84"/>
      <c r="P254" s="208">
        <f>O254*H254</f>
        <v>0</v>
      </c>
      <c r="Q254" s="208">
        <v>3.0000000000000001E-05</v>
      </c>
      <c r="R254" s="208">
        <f>Q254*H254</f>
        <v>0.0041609999999999998</v>
      </c>
      <c r="S254" s="208">
        <v>0</v>
      </c>
      <c r="T254" s="20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0" t="s">
        <v>166</v>
      </c>
      <c r="AT254" s="210" t="s">
        <v>207</v>
      </c>
      <c r="AU254" s="210" t="s">
        <v>87</v>
      </c>
      <c r="AY254" s="17" t="s">
        <v>205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7" t="s">
        <v>80</v>
      </c>
      <c r="BK254" s="211">
        <f>ROUND(I254*H254,2)</f>
        <v>0</v>
      </c>
      <c r="BL254" s="17" t="s">
        <v>166</v>
      </c>
      <c r="BM254" s="210" t="s">
        <v>505</v>
      </c>
    </row>
    <row r="255" s="2" customFormat="1">
      <c r="A255" s="38"/>
      <c r="B255" s="39"/>
      <c r="C255" s="40"/>
      <c r="D255" s="212" t="s">
        <v>212</v>
      </c>
      <c r="E255" s="40"/>
      <c r="F255" s="213" t="s">
        <v>506</v>
      </c>
      <c r="G255" s="40"/>
      <c r="H255" s="40"/>
      <c r="I255" s="214"/>
      <c r="J255" s="40"/>
      <c r="K255" s="40"/>
      <c r="L255" s="44"/>
      <c r="M255" s="215"/>
      <c r="N255" s="216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212</v>
      </c>
      <c r="AU255" s="17" t="s">
        <v>87</v>
      </c>
    </row>
    <row r="256" s="2" customFormat="1">
      <c r="A256" s="38"/>
      <c r="B256" s="39"/>
      <c r="C256" s="40"/>
      <c r="D256" s="219" t="s">
        <v>253</v>
      </c>
      <c r="E256" s="40"/>
      <c r="F256" s="229" t="s">
        <v>507</v>
      </c>
      <c r="G256" s="40"/>
      <c r="H256" s="40"/>
      <c r="I256" s="214"/>
      <c r="J256" s="40"/>
      <c r="K256" s="40"/>
      <c r="L256" s="44"/>
      <c r="M256" s="215"/>
      <c r="N256" s="216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253</v>
      </c>
      <c r="AU256" s="17" t="s">
        <v>87</v>
      </c>
    </row>
    <row r="257" s="13" customFormat="1">
      <c r="A257" s="13"/>
      <c r="B257" s="217"/>
      <c r="C257" s="218"/>
      <c r="D257" s="219" t="s">
        <v>214</v>
      </c>
      <c r="E257" s="220" t="s">
        <v>19</v>
      </c>
      <c r="F257" s="221" t="s">
        <v>142</v>
      </c>
      <c r="G257" s="218"/>
      <c r="H257" s="222">
        <v>138.69999999999999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8" t="s">
        <v>214</v>
      </c>
      <c r="AU257" s="228" t="s">
        <v>87</v>
      </c>
      <c r="AV257" s="13" t="s">
        <v>87</v>
      </c>
      <c r="AW257" s="13" t="s">
        <v>36</v>
      </c>
      <c r="AX257" s="13" t="s">
        <v>80</v>
      </c>
      <c r="AY257" s="228" t="s">
        <v>205</v>
      </c>
    </row>
    <row r="258" s="2" customFormat="1" ht="16.5" customHeight="1">
      <c r="A258" s="38"/>
      <c r="B258" s="39"/>
      <c r="C258" s="241" t="s">
        <v>508</v>
      </c>
      <c r="D258" s="241" t="s">
        <v>344</v>
      </c>
      <c r="E258" s="242" t="s">
        <v>509</v>
      </c>
      <c r="F258" s="243" t="s">
        <v>510</v>
      </c>
      <c r="G258" s="244" t="s">
        <v>103</v>
      </c>
      <c r="H258" s="245">
        <v>138.69999999999999</v>
      </c>
      <c r="I258" s="246"/>
      <c r="J258" s="247">
        <f>ROUND(I258*H258,2)</f>
        <v>0</v>
      </c>
      <c r="K258" s="243" t="s">
        <v>19</v>
      </c>
      <c r="L258" s="248"/>
      <c r="M258" s="249" t="s">
        <v>19</v>
      </c>
      <c r="N258" s="250" t="s">
        <v>46</v>
      </c>
      <c r="O258" s="84"/>
      <c r="P258" s="208">
        <f>O258*H258</f>
        <v>0</v>
      </c>
      <c r="Q258" s="208">
        <v>0.052650000000000002</v>
      </c>
      <c r="R258" s="208">
        <f>Q258*H258</f>
        <v>7.3025549999999999</v>
      </c>
      <c r="S258" s="208">
        <v>0</v>
      </c>
      <c r="T258" s="20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0" t="s">
        <v>157</v>
      </c>
      <c r="AT258" s="210" t="s">
        <v>344</v>
      </c>
      <c r="AU258" s="210" t="s">
        <v>87</v>
      </c>
      <c r="AY258" s="17" t="s">
        <v>205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7" t="s">
        <v>80</v>
      </c>
      <c r="BK258" s="211">
        <f>ROUND(I258*H258,2)</f>
        <v>0</v>
      </c>
      <c r="BL258" s="17" t="s">
        <v>166</v>
      </c>
      <c r="BM258" s="210" t="s">
        <v>511</v>
      </c>
    </row>
    <row r="259" s="13" customFormat="1">
      <c r="A259" s="13"/>
      <c r="B259" s="217"/>
      <c r="C259" s="218"/>
      <c r="D259" s="219" t="s">
        <v>214</v>
      </c>
      <c r="E259" s="220" t="s">
        <v>19</v>
      </c>
      <c r="F259" s="221" t="s">
        <v>142</v>
      </c>
      <c r="G259" s="218"/>
      <c r="H259" s="222">
        <v>138.69999999999999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8" t="s">
        <v>214</v>
      </c>
      <c r="AU259" s="228" t="s">
        <v>87</v>
      </c>
      <c r="AV259" s="13" t="s">
        <v>87</v>
      </c>
      <c r="AW259" s="13" t="s">
        <v>36</v>
      </c>
      <c r="AX259" s="13" t="s">
        <v>80</v>
      </c>
      <c r="AY259" s="228" t="s">
        <v>205</v>
      </c>
    </row>
    <row r="260" s="2" customFormat="1" ht="24.15" customHeight="1">
      <c r="A260" s="38"/>
      <c r="B260" s="39"/>
      <c r="C260" s="199" t="s">
        <v>512</v>
      </c>
      <c r="D260" s="199" t="s">
        <v>207</v>
      </c>
      <c r="E260" s="200" t="s">
        <v>513</v>
      </c>
      <c r="F260" s="201" t="s">
        <v>514</v>
      </c>
      <c r="G260" s="202" t="s">
        <v>156</v>
      </c>
      <c r="H260" s="203">
        <v>7</v>
      </c>
      <c r="I260" s="204"/>
      <c r="J260" s="205">
        <f>ROUND(I260*H260,2)</f>
        <v>0</v>
      </c>
      <c r="K260" s="201" t="s">
        <v>210</v>
      </c>
      <c r="L260" s="44"/>
      <c r="M260" s="206" t="s">
        <v>19</v>
      </c>
      <c r="N260" s="207" t="s">
        <v>46</v>
      </c>
      <c r="O260" s="84"/>
      <c r="P260" s="208">
        <f>O260*H260</f>
        <v>0</v>
      </c>
      <c r="Q260" s="208">
        <v>0</v>
      </c>
      <c r="R260" s="208">
        <f>Q260*H260</f>
        <v>0</v>
      </c>
      <c r="S260" s="208">
        <v>0</v>
      </c>
      <c r="T260" s="20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0" t="s">
        <v>166</v>
      </c>
      <c r="AT260" s="210" t="s">
        <v>207</v>
      </c>
      <c r="AU260" s="210" t="s">
        <v>87</v>
      </c>
      <c r="AY260" s="17" t="s">
        <v>205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7" t="s">
        <v>80</v>
      </c>
      <c r="BK260" s="211">
        <f>ROUND(I260*H260,2)</f>
        <v>0</v>
      </c>
      <c r="BL260" s="17" t="s">
        <v>166</v>
      </c>
      <c r="BM260" s="210" t="s">
        <v>515</v>
      </c>
    </row>
    <row r="261" s="2" customFormat="1">
      <c r="A261" s="38"/>
      <c r="B261" s="39"/>
      <c r="C261" s="40"/>
      <c r="D261" s="212" t="s">
        <v>212</v>
      </c>
      <c r="E261" s="40"/>
      <c r="F261" s="213" t="s">
        <v>516</v>
      </c>
      <c r="G261" s="40"/>
      <c r="H261" s="40"/>
      <c r="I261" s="214"/>
      <c r="J261" s="40"/>
      <c r="K261" s="40"/>
      <c r="L261" s="44"/>
      <c r="M261" s="215"/>
      <c r="N261" s="216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212</v>
      </c>
      <c r="AU261" s="17" t="s">
        <v>87</v>
      </c>
    </row>
    <row r="262" s="13" customFormat="1">
      <c r="A262" s="13"/>
      <c r="B262" s="217"/>
      <c r="C262" s="218"/>
      <c r="D262" s="219" t="s">
        <v>214</v>
      </c>
      <c r="E262" s="220" t="s">
        <v>19</v>
      </c>
      <c r="F262" s="221" t="s">
        <v>517</v>
      </c>
      <c r="G262" s="218"/>
      <c r="H262" s="222">
        <v>7</v>
      </c>
      <c r="I262" s="223"/>
      <c r="J262" s="218"/>
      <c r="K262" s="218"/>
      <c r="L262" s="224"/>
      <c r="M262" s="225"/>
      <c r="N262" s="226"/>
      <c r="O262" s="226"/>
      <c r="P262" s="226"/>
      <c r="Q262" s="226"/>
      <c r="R262" s="226"/>
      <c r="S262" s="226"/>
      <c r="T262" s="22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28" t="s">
        <v>214</v>
      </c>
      <c r="AU262" s="228" t="s">
        <v>87</v>
      </c>
      <c r="AV262" s="13" t="s">
        <v>87</v>
      </c>
      <c r="AW262" s="13" t="s">
        <v>36</v>
      </c>
      <c r="AX262" s="13" t="s">
        <v>80</v>
      </c>
      <c r="AY262" s="228" t="s">
        <v>205</v>
      </c>
    </row>
    <row r="263" s="2" customFormat="1" ht="16.5" customHeight="1">
      <c r="A263" s="38"/>
      <c r="B263" s="39"/>
      <c r="C263" s="241" t="s">
        <v>518</v>
      </c>
      <c r="D263" s="241" t="s">
        <v>344</v>
      </c>
      <c r="E263" s="242" t="s">
        <v>519</v>
      </c>
      <c r="F263" s="243" t="s">
        <v>520</v>
      </c>
      <c r="G263" s="244" t="s">
        <v>156</v>
      </c>
      <c r="H263" s="245">
        <v>7</v>
      </c>
      <c r="I263" s="246"/>
      <c r="J263" s="247">
        <f>ROUND(I263*H263,2)</f>
        <v>0</v>
      </c>
      <c r="K263" s="243" t="s">
        <v>19</v>
      </c>
      <c r="L263" s="248"/>
      <c r="M263" s="249" t="s">
        <v>19</v>
      </c>
      <c r="N263" s="250" t="s">
        <v>46</v>
      </c>
      <c r="O263" s="84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0" t="s">
        <v>157</v>
      </c>
      <c r="AT263" s="210" t="s">
        <v>344</v>
      </c>
      <c r="AU263" s="210" t="s">
        <v>87</v>
      </c>
      <c r="AY263" s="17" t="s">
        <v>205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7" t="s">
        <v>80</v>
      </c>
      <c r="BK263" s="211">
        <f>ROUND(I263*H263,2)</f>
        <v>0</v>
      </c>
      <c r="BL263" s="17" t="s">
        <v>166</v>
      </c>
      <c r="BM263" s="210" t="s">
        <v>521</v>
      </c>
    </row>
    <row r="264" s="2" customFormat="1" ht="16.5" customHeight="1">
      <c r="A264" s="38"/>
      <c r="B264" s="39"/>
      <c r="C264" s="199" t="s">
        <v>522</v>
      </c>
      <c r="D264" s="199" t="s">
        <v>207</v>
      </c>
      <c r="E264" s="200" t="s">
        <v>523</v>
      </c>
      <c r="F264" s="201" t="s">
        <v>524</v>
      </c>
      <c r="G264" s="202" t="s">
        <v>119</v>
      </c>
      <c r="H264" s="203">
        <v>7.8090000000000002</v>
      </c>
      <c r="I264" s="204"/>
      <c r="J264" s="205">
        <f>ROUND(I264*H264,2)</f>
        <v>0</v>
      </c>
      <c r="K264" s="201" t="s">
        <v>210</v>
      </c>
      <c r="L264" s="44"/>
      <c r="M264" s="206" t="s">
        <v>19</v>
      </c>
      <c r="N264" s="207" t="s">
        <v>46</v>
      </c>
      <c r="O264" s="84"/>
      <c r="P264" s="208">
        <f>O264*H264</f>
        <v>0</v>
      </c>
      <c r="Q264" s="208">
        <v>0</v>
      </c>
      <c r="R264" s="208">
        <f>Q264*H264</f>
        <v>0</v>
      </c>
      <c r="S264" s="208">
        <v>1.76</v>
      </c>
      <c r="T264" s="209">
        <f>S264*H264</f>
        <v>13.743840000000001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0" t="s">
        <v>166</v>
      </c>
      <c r="AT264" s="210" t="s">
        <v>207</v>
      </c>
      <c r="AU264" s="210" t="s">
        <v>87</v>
      </c>
      <c r="AY264" s="17" t="s">
        <v>205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7" t="s">
        <v>80</v>
      </c>
      <c r="BK264" s="211">
        <f>ROUND(I264*H264,2)</f>
        <v>0</v>
      </c>
      <c r="BL264" s="17" t="s">
        <v>166</v>
      </c>
      <c r="BM264" s="210" t="s">
        <v>525</v>
      </c>
    </row>
    <row r="265" s="2" customFormat="1">
      <c r="A265" s="38"/>
      <c r="B265" s="39"/>
      <c r="C265" s="40"/>
      <c r="D265" s="212" t="s">
        <v>212</v>
      </c>
      <c r="E265" s="40"/>
      <c r="F265" s="213" t="s">
        <v>526</v>
      </c>
      <c r="G265" s="40"/>
      <c r="H265" s="40"/>
      <c r="I265" s="214"/>
      <c r="J265" s="40"/>
      <c r="K265" s="40"/>
      <c r="L265" s="44"/>
      <c r="M265" s="215"/>
      <c r="N265" s="216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212</v>
      </c>
      <c r="AU265" s="17" t="s">
        <v>87</v>
      </c>
    </row>
    <row r="266" s="13" customFormat="1">
      <c r="A266" s="13"/>
      <c r="B266" s="217"/>
      <c r="C266" s="218"/>
      <c r="D266" s="219" t="s">
        <v>214</v>
      </c>
      <c r="E266" s="220" t="s">
        <v>19</v>
      </c>
      <c r="F266" s="221" t="s">
        <v>158</v>
      </c>
      <c r="G266" s="218"/>
      <c r="H266" s="222">
        <v>7.8090000000000002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8" t="s">
        <v>214</v>
      </c>
      <c r="AU266" s="228" t="s">
        <v>87</v>
      </c>
      <c r="AV266" s="13" t="s">
        <v>87</v>
      </c>
      <c r="AW266" s="13" t="s">
        <v>36</v>
      </c>
      <c r="AX266" s="13" t="s">
        <v>80</v>
      </c>
      <c r="AY266" s="228" t="s">
        <v>205</v>
      </c>
    </row>
    <row r="267" s="2" customFormat="1" ht="21.75" customHeight="1">
      <c r="A267" s="38"/>
      <c r="B267" s="39"/>
      <c r="C267" s="199" t="s">
        <v>527</v>
      </c>
      <c r="D267" s="199" t="s">
        <v>207</v>
      </c>
      <c r="E267" s="200" t="s">
        <v>528</v>
      </c>
      <c r="F267" s="201" t="s">
        <v>529</v>
      </c>
      <c r="G267" s="202" t="s">
        <v>119</v>
      </c>
      <c r="H267" s="203">
        <v>5.5039999999999996</v>
      </c>
      <c r="I267" s="204"/>
      <c r="J267" s="205">
        <f>ROUND(I267*H267,2)</f>
        <v>0</v>
      </c>
      <c r="K267" s="201" t="s">
        <v>210</v>
      </c>
      <c r="L267" s="44"/>
      <c r="M267" s="206" t="s">
        <v>19</v>
      </c>
      <c r="N267" s="207" t="s">
        <v>46</v>
      </c>
      <c r="O267" s="84"/>
      <c r="P267" s="208">
        <f>O267*H267</f>
        <v>0</v>
      </c>
      <c r="Q267" s="208">
        <v>0</v>
      </c>
      <c r="R267" s="208">
        <f>Q267*H267</f>
        <v>0</v>
      </c>
      <c r="S267" s="208">
        <v>1.9199999999999999</v>
      </c>
      <c r="T267" s="209">
        <f>S267*H267</f>
        <v>10.567679999999999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0" t="s">
        <v>166</v>
      </c>
      <c r="AT267" s="210" t="s">
        <v>207</v>
      </c>
      <c r="AU267" s="210" t="s">
        <v>87</v>
      </c>
      <c r="AY267" s="17" t="s">
        <v>205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7" t="s">
        <v>80</v>
      </c>
      <c r="BK267" s="211">
        <f>ROUND(I267*H267,2)</f>
        <v>0</v>
      </c>
      <c r="BL267" s="17" t="s">
        <v>166</v>
      </c>
      <c r="BM267" s="210" t="s">
        <v>530</v>
      </c>
    </row>
    <row r="268" s="2" customFormat="1">
      <c r="A268" s="38"/>
      <c r="B268" s="39"/>
      <c r="C268" s="40"/>
      <c r="D268" s="212" t="s">
        <v>212</v>
      </c>
      <c r="E268" s="40"/>
      <c r="F268" s="213" t="s">
        <v>531</v>
      </c>
      <c r="G268" s="40"/>
      <c r="H268" s="40"/>
      <c r="I268" s="214"/>
      <c r="J268" s="40"/>
      <c r="K268" s="40"/>
      <c r="L268" s="44"/>
      <c r="M268" s="215"/>
      <c r="N268" s="216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212</v>
      </c>
      <c r="AU268" s="17" t="s">
        <v>87</v>
      </c>
    </row>
    <row r="269" s="13" customFormat="1">
      <c r="A269" s="13"/>
      <c r="B269" s="217"/>
      <c r="C269" s="218"/>
      <c r="D269" s="219" t="s">
        <v>214</v>
      </c>
      <c r="E269" s="220" t="s">
        <v>19</v>
      </c>
      <c r="F269" s="221" t="s">
        <v>532</v>
      </c>
      <c r="G269" s="218"/>
      <c r="H269" s="222">
        <v>5.5039999999999996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8" t="s">
        <v>214</v>
      </c>
      <c r="AU269" s="228" t="s">
        <v>87</v>
      </c>
      <c r="AV269" s="13" t="s">
        <v>87</v>
      </c>
      <c r="AW269" s="13" t="s">
        <v>36</v>
      </c>
      <c r="AX269" s="13" t="s">
        <v>80</v>
      </c>
      <c r="AY269" s="228" t="s">
        <v>205</v>
      </c>
    </row>
    <row r="270" s="2" customFormat="1" ht="16.5" customHeight="1">
      <c r="A270" s="38"/>
      <c r="B270" s="39"/>
      <c r="C270" s="199" t="s">
        <v>533</v>
      </c>
      <c r="D270" s="199" t="s">
        <v>207</v>
      </c>
      <c r="E270" s="200" t="s">
        <v>534</v>
      </c>
      <c r="F270" s="201" t="s">
        <v>535</v>
      </c>
      <c r="G270" s="202" t="s">
        <v>156</v>
      </c>
      <c r="H270" s="203">
        <v>7</v>
      </c>
      <c r="I270" s="204"/>
      <c r="J270" s="205">
        <f>ROUND(I270*H270,2)</f>
        <v>0</v>
      </c>
      <c r="K270" s="201" t="s">
        <v>210</v>
      </c>
      <c r="L270" s="44"/>
      <c r="M270" s="206" t="s">
        <v>19</v>
      </c>
      <c r="N270" s="207" t="s">
        <v>46</v>
      </c>
      <c r="O270" s="84"/>
      <c r="P270" s="208">
        <f>O270*H270</f>
        <v>0</v>
      </c>
      <c r="Q270" s="208">
        <v>0.010189999999999999</v>
      </c>
      <c r="R270" s="208">
        <f>Q270*H270</f>
        <v>0.071329999999999991</v>
      </c>
      <c r="S270" s="208">
        <v>0</v>
      </c>
      <c r="T270" s="20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0" t="s">
        <v>166</v>
      </c>
      <c r="AT270" s="210" t="s">
        <v>207</v>
      </c>
      <c r="AU270" s="210" t="s">
        <v>87</v>
      </c>
      <c r="AY270" s="17" t="s">
        <v>205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7" t="s">
        <v>80</v>
      </c>
      <c r="BK270" s="211">
        <f>ROUND(I270*H270,2)</f>
        <v>0</v>
      </c>
      <c r="BL270" s="17" t="s">
        <v>166</v>
      </c>
      <c r="BM270" s="210" t="s">
        <v>536</v>
      </c>
    </row>
    <row r="271" s="2" customFormat="1">
      <c r="A271" s="38"/>
      <c r="B271" s="39"/>
      <c r="C271" s="40"/>
      <c r="D271" s="212" t="s">
        <v>212</v>
      </c>
      <c r="E271" s="40"/>
      <c r="F271" s="213" t="s">
        <v>537</v>
      </c>
      <c r="G271" s="40"/>
      <c r="H271" s="40"/>
      <c r="I271" s="214"/>
      <c r="J271" s="40"/>
      <c r="K271" s="40"/>
      <c r="L271" s="44"/>
      <c r="M271" s="215"/>
      <c r="N271" s="216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212</v>
      </c>
      <c r="AU271" s="17" t="s">
        <v>87</v>
      </c>
    </row>
    <row r="272" s="2" customFormat="1" ht="16.5" customHeight="1">
      <c r="A272" s="38"/>
      <c r="B272" s="39"/>
      <c r="C272" s="241" t="s">
        <v>538</v>
      </c>
      <c r="D272" s="241" t="s">
        <v>344</v>
      </c>
      <c r="E272" s="242" t="s">
        <v>539</v>
      </c>
      <c r="F272" s="243" t="s">
        <v>540</v>
      </c>
      <c r="G272" s="244" t="s">
        <v>156</v>
      </c>
      <c r="H272" s="245">
        <v>3</v>
      </c>
      <c r="I272" s="246"/>
      <c r="J272" s="247">
        <f>ROUND(I272*H272,2)</f>
        <v>0</v>
      </c>
      <c r="K272" s="243" t="s">
        <v>210</v>
      </c>
      <c r="L272" s="248"/>
      <c r="M272" s="249" t="s">
        <v>19</v>
      </c>
      <c r="N272" s="250" t="s">
        <v>46</v>
      </c>
      <c r="O272" s="84"/>
      <c r="P272" s="208">
        <f>O272*H272</f>
        <v>0</v>
      </c>
      <c r="Q272" s="208">
        <v>0.254</v>
      </c>
      <c r="R272" s="208">
        <f>Q272*H272</f>
        <v>0.76200000000000001</v>
      </c>
      <c r="S272" s="208">
        <v>0</v>
      </c>
      <c r="T272" s="20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0" t="s">
        <v>157</v>
      </c>
      <c r="AT272" s="210" t="s">
        <v>344</v>
      </c>
      <c r="AU272" s="210" t="s">
        <v>87</v>
      </c>
      <c r="AY272" s="17" t="s">
        <v>205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7" t="s">
        <v>80</v>
      </c>
      <c r="BK272" s="211">
        <f>ROUND(I272*H272,2)</f>
        <v>0</v>
      </c>
      <c r="BL272" s="17" t="s">
        <v>166</v>
      </c>
      <c r="BM272" s="210" t="s">
        <v>541</v>
      </c>
    </row>
    <row r="273" s="2" customFormat="1" ht="16.5" customHeight="1">
      <c r="A273" s="38"/>
      <c r="B273" s="39"/>
      <c r="C273" s="241" t="s">
        <v>542</v>
      </c>
      <c r="D273" s="241" t="s">
        <v>344</v>
      </c>
      <c r="E273" s="242" t="s">
        <v>543</v>
      </c>
      <c r="F273" s="243" t="s">
        <v>544</v>
      </c>
      <c r="G273" s="244" t="s">
        <v>156</v>
      </c>
      <c r="H273" s="245">
        <v>4</v>
      </c>
      <c r="I273" s="246"/>
      <c r="J273" s="247">
        <f>ROUND(I273*H273,2)</f>
        <v>0</v>
      </c>
      <c r="K273" s="243" t="s">
        <v>210</v>
      </c>
      <c r="L273" s="248"/>
      <c r="M273" s="249" t="s">
        <v>19</v>
      </c>
      <c r="N273" s="250" t="s">
        <v>46</v>
      </c>
      <c r="O273" s="84"/>
      <c r="P273" s="208">
        <f>O273*H273</f>
        <v>0</v>
      </c>
      <c r="Q273" s="208">
        <v>0.50600000000000001</v>
      </c>
      <c r="R273" s="208">
        <f>Q273*H273</f>
        <v>2.024</v>
      </c>
      <c r="S273" s="208">
        <v>0</v>
      </c>
      <c r="T273" s="20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0" t="s">
        <v>157</v>
      </c>
      <c r="AT273" s="210" t="s">
        <v>344</v>
      </c>
      <c r="AU273" s="210" t="s">
        <v>87</v>
      </c>
      <c r="AY273" s="17" t="s">
        <v>205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7" t="s">
        <v>80</v>
      </c>
      <c r="BK273" s="211">
        <f>ROUND(I273*H273,2)</f>
        <v>0</v>
      </c>
      <c r="BL273" s="17" t="s">
        <v>166</v>
      </c>
      <c r="BM273" s="210" t="s">
        <v>545</v>
      </c>
    </row>
    <row r="274" s="2" customFormat="1" ht="16.5" customHeight="1">
      <c r="A274" s="38"/>
      <c r="B274" s="39"/>
      <c r="C274" s="199" t="s">
        <v>546</v>
      </c>
      <c r="D274" s="199" t="s">
        <v>207</v>
      </c>
      <c r="E274" s="200" t="s">
        <v>547</v>
      </c>
      <c r="F274" s="201" t="s">
        <v>548</v>
      </c>
      <c r="G274" s="202" t="s">
        <v>156</v>
      </c>
      <c r="H274" s="203">
        <v>4</v>
      </c>
      <c r="I274" s="204"/>
      <c r="J274" s="205">
        <f>ROUND(I274*H274,2)</f>
        <v>0</v>
      </c>
      <c r="K274" s="201" t="s">
        <v>210</v>
      </c>
      <c r="L274" s="44"/>
      <c r="M274" s="206" t="s">
        <v>19</v>
      </c>
      <c r="N274" s="207" t="s">
        <v>46</v>
      </c>
      <c r="O274" s="84"/>
      <c r="P274" s="208">
        <f>O274*H274</f>
        <v>0</v>
      </c>
      <c r="Q274" s="208">
        <v>0.01248</v>
      </c>
      <c r="R274" s="208">
        <f>Q274*H274</f>
        <v>0.049919999999999999</v>
      </c>
      <c r="S274" s="208">
        <v>0</v>
      </c>
      <c r="T274" s="20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0" t="s">
        <v>166</v>
      </c>
      <c r="AT274" s="210" t="s">
        <v>207</v>
      </c>
      <c r="AU274" s="210" t="s">
        <v>87</v>
      </c>
      <c r="AY274" s="17" t="s">
        <v>205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7" t="s">
        <v>80</v>
      </c>
      <c r="BK274" s="211">
        <f>ROUND(I274*H274,2)</f>
        <v>0</v>
      </c>
      <c r="BL274" s="17" t="s">
        <v>166</v>
      </c>
      <c r="BM274" s="210" t="s">
        <v>549</v>
      </c>
    </row>
    <row r="275" s="2" customFormat="1">
      <c r="A275" s="38"/>
      <c r="B275" s="39"/>
      <c r="C275" s="40"/>
      <c r="D275" s="212" t="s">
        <v>212</v>
      </c>
      <c r="E275" s="40"/>
      <c r="F275" s="213" t="s">
        <v>550</v>
      </c>
      <c r="G275" s="40"/>
      <c r="H275" s="40"/>
      <c r="I275" s="214"/>
      <c r="J275" s="40"/>
      <c r="K275" s="40"/>
      <c r="L275" s="44"/>
      <c r="M275" s="215"/>
      <c r="N275" s="216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212</v>
      </c>
      <c r="AU275" s="17" t="s">
        <v>87</v>
      </c>
    </row>
    <row r="276" s="2" customFormat="1" ht="16.5" customHeight="1">
      <c r="A276" s="38"/>
      <c r="B276" s="39"/>
      <c r="C276" s="241" t="s">
        <v>551</v>
      </c>
      <c r="D276" s="241" t="s">
        <v>344</v>
      </c>
      <c r="E276" s="242" t="s">
        <v>552</v>
      </c>
      <c r="F276" s="243" t="s">
        <v>553</v>
      </c>
      <c r="G276" s="244" t="s">
        <v>156</v>
      </c>
      <c r="H276" s="245">
        <v>4</v>
      </c>
      <c r="I276" s="246"/>
      <c r="J276" s="247">
        <f>ROUND(I276*H276,2)</f>
        <v>0</v>
      </c>
      <c r="K276" s="243" t="s">
        <v>210</v>
      </c>
      <c r="L276" s="248"/>
      <c r="M276" s="249" t="s">
        <v>19</v>
      </c>
      <c r="N276" s="250" t="s">
        <v>46</v>
      </c>
      <c r="O276" s="84"/>
      <c r="P276" s="208">
        <f>O276*H276</f>
        <v>0</v>
      </c>
      <c r="Q276" s="208">
        <v>0.54800000000000004</v>
      </c>
      <c r="R276" s="208">
        <f>Q276*H276</f>
        <v>2.1920000000000002</v>
      </c>
      <c r="S276" s="208">
        <v>0</v>
      </c>
      <c r="T276" s="20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0" t="s">
        <v>157</v>
      </c>
      <c r="AT276" s="210" t="s">
        <v>344</v>
      </c>
      <c r="AU276" s="210" t="s">
        <v>87</v>
      </c>
      <c r="AY276" s="17" t="s">
        <v>205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7" t="s">
        <v>80</v>
      </c>
      <c r="BK276" s="211">
        <f>ROUND(I276*H276,2)</f>
        <v>0</v>
      </c>
      <c r="BL276" s="17" t="s">
        <v>166</v>
      </c>
      <c r="BM276" s="210" t="s">
        <v>554</v>
      </c>
    </row>
    <row r="277" s="2" customFormat="1" ht="16.5" customHeight="1">
      <c r="A277" s="38"/>
      <c r="B277" s="39"/>
      <c r="C277" s="199" t="s">
        <v>555</v>
      </c>
      <c r="D277" s="199" t="s">
        <v>207</v>
      </c>
      <c r="E277" s="200" t="s">
        <v>556</v>
      </c>
      <c r="F277" s="201" t="s">
        <v>557</v>
      </c>
      <c r="G277" s="202" t="s">
        <v>156</v>
      </c>
      <c r="H277" s="203">
        <v>4</v>
      </c>
      <c r="I277" s="204"/>
      <c r="J277" s="205">
        <f>ROUND(I277*H277,2)</f>
        <v>0</v>
      </c>
      <c r="K277" s="201" t="s">
        <v>210</v>
      </c>
      <c r="L277" s="44"/>
      <c r="M277" s="206" t="s">
        <v>19</v>
      </c>
      <c r="N277" s="207" t="s">
        <v>46</v>
      </c>
      <c r="O277" s="84"/>
      <c r="P277" s="208">
        <f>O277*H277</f>
        <v>0</v>
      </c>
      <c r="Q277" s="208">
        <v>0.028539999999999999</v>
      </c>
      <c r="R277" s="208">
        <f>Q277*H277</f>
        <v>0.11416</v>
      </c>
      <c r="S277" s="208">
        <v>0</v>
      </c>
      <c r="T277" s="20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0" t="s">
        <v>166</v>
      </c>
      <c r="AT277" s="210" t="s">
        <v>207</v>
      </c>
      <c r="AU277" s="210" t="s">
        <v>87</v>
      </c>
      <c r="AY277" s="17" t="s">
        <v>205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7" t="s">
        <v>80</v>
      </c>
      <c r="BK277" s="211">
        <f>ROUND(I277*H277,2)</f>
        <v>0</v>
      </c>
      <c r="BL277" s="17" t="s">
        <v>166</v>
      </c>
      <c r="BM277" s="210" t="s">
        <v>558</v>
      </c>
    </row>
    <row r="278" s="2" customFormat="1">
      <c r="A278" s="38"/>
      <c r="B278" s="39"/>
      <c r="C278" s="40"/>
      <c r="D278" s="212" t="s">
        <v>212</v>
      </c>
      <c r="E278" s="40"/>
      <c r="F278" s="213" t="s">
        <v>559</v>
      </c>
      <c r="G278" s="40"/>
      <c r="H278" s="40"/>
      <c r="I278" s="214"/>
      <c r="J278" s="40"/>
      <c r="K278" s="40"/>
      <c r="L278" s="44"/>
      <c r="M278" s="215"/>
      <c r="N278" s="216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212</v>
      </c>
      <c r="AU278" s="17" t="s">
        <v>87</v>
      </c>
    </row>
    <row r="279" s="2" customFormat="1" ht="16.5" customHeight="1">
      <c r="A279" s="38"/>
      <c r="B279" s="39"/>
      <c r="C279" s="241" t="s">
        <v>560</v>
      </c>
      <c r="D279" s="241" t="s">
        <v>344</v>
      </c>
      <c r="E279" s="242" t="s">
        <v>561</v>
      </c>
      <c r="F279" s="243" t="s">
        <v>562</v>
      </c>
      <c r="G279" s="244" t="s">
        <v>156</v>
      </c>
      <c r="H279" s="245">
        <v>3</v>
      </c>
      <c r="I279" s="246"/>
      <c r="J279" s="247">
        <f>ROUND(I279*H279,2)</f>
        <v>0</v>
      </c>
      <c r="K279" s="243" t="s">
        <v>210</v>
      </c>
      <c r="L279" s="248"/>
      <c r="M279" s="249" t="s">
        <v>19</v>
      </c>
      <c r="N279" s="250" t="s">
        <v>46</v>
      </c>
      <c r="O279" s="84"/>
      <c r="P279" s="208">
        <f>O279*H279</f>
        <v>0</v>
      </c>
      <c r="Q279" s="208">
        <v>2.5299999999999998</v>
      </c>
      <c r="R279" s="208">
        <f>Q279*H279</f>
        <v>7.5899999999999999</v>
      </c>
      <c r="S279" s="208">
        <v>0</v>
      </c>
      <c r="T279" s="20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0" t="s">
        <v>157</v>
      </c>
      <c r="AT279" s="210" t="s">
        <v>344</v>
      </c>
      <c r="AU279" s="210" t="s">
        <v>87</v>
      </c>
      <c r="AY279" s="17" t="s">
        <v>205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7" t="s">
        <v>80</v>
      </c>
      <c r="BK279" s="211">
        <f>ROUND(I279*H279,2)</f>
        <v>0</v>
      </c>
      <c r="BL279" s="17" t="s">
        <v>166</v>
      </c>
      <c r="BM279" s="210" t="s">
        <v>563</v>
      </c>
    </row>
    <row r="280" s="2" customFormat="1" ht="16.5" customHeight="1">
      <c r="A280" s="38"/>
      <c r="B280" s="39"/>
      <c r="C280" s="241" t="s">
        <v>564</v>
      </c>
      <c r="D280" s="241" t="s">
        <v>344</v>
      </c>
      <c r="E280" s="242" t="s">
        <v>565</v>
      </c>
      <c r="F280" s="243" t="s">
        <v>566</v>
      </c>
      <c r="G280" s="244" t="s">
        <v>156</v>
      </c>
      <c r="H280" s="245">
        <v>1</v>
      </c>
      <c r="I280" s="246"/>
      <c r="J280" s="247">
        <f>ROUND(I280*H280,2)</f>
        <v>0</v>
      </c>
      <c r="K280" s="243" t="s">
        <v>210</v>
      </c>
      <c r="L280" s="248"/>
      <c r="M280" s="249" t="s">
        <v>19</v>
      </c>
      <c r="N280" s="250" t="s">
        <v>46</v>
      </c>
      <c r="O280" s="84"/>
      <c r="P280" s="208">
        <f>O280*H280</f>
        <v>0</v>
      </c>
      <c r="Q280" s="208">
        <v>2.5899999999999999</v>
      </c>
      <c r="R280" s="208">
        <f>Q280*H280</f>
        <v>2.5899999999999999</v>
      </c>
      <c r="S280" s="208">
        <v>0</v>
      </c>
      <c r="T280" s="20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0" t="s">
        <v>157</v>
      </c>
      <c r="AT280" s="210" t="s">
        <v>344</v>
      </c>
      <c r="AU280" s="210" t="s">
        <v>87</v>
      </c>
      <c r="AY280" s="17" t="s">
        <v>205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7" t="s">
        <v>80</v>
      </c>
      <c r="BK280" s="211">
        <f>ROUND(I280*H280,2)</f>
        <v>0</v>
      </c>
      <c r="BL280" s="17" t="s">
        <v>166</v>
      </c>
      <c r="BM280" s="210" t="s">
        <v>567</v>
      </c>
    </row>
    <row r="281" s="2" customFormat="1" ht="16.5" customHeight="1">
      <c r="A281" s="38"/>
      <c r="B281" s="39"/>
      <c r="C281" s="241" t="s">
        <v>568</v>
      </c>
      <c r="D281" s="241" t="s">
        <v>344</v>
      </c>
      <c r="E281" s="242" t="s">
        <v>569</v>
      </c>
      <c r="F281" s="243" t="s">
        <v>570</v>
      </c>
      <c r="G281" s="244" t="s">
        <v>156</v>
      </c>
      <c r="H281" s="245">
        <v>11</v>
      </c>
      <c r="I281" s="246"/>
      <c r="J281" s="247">
        <f>ROUND(I281*H281,2)</f>
        <v>0</v>
      </c>
      <c r="K281" s="243" t="s">
        <v>210</v>
      </c>
      <c r="L281" s="248"/>
      <c r="M281" s="249" t="s">
        <v>19</v>
      </c>
      <c r="N281" s="250" t="s">
        <v>46</v>
      </c>
      <c r="O281" s="84"/>
      <c r="P281" s="208">
        <f>O281*H281</f>
        <v>0</v>
      </c>
      <c r="Q281" s="208">
        <v>0.002</v>
      </c>
      <c r="R281" s="208">
        <f>Q281*H281</f>
        <v>0.021999999999999999</v>
      </c>
      <c r="S281" s="208">
        <v>0</v>
      </c>
      <c r="T281" s="20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0" t="s">
        <v>157</v>
      </c>
      <c r="AT281" s="210" t="s">
        <v>344</v>
      </c>
      <c r="AU281" s="210" t="s">
        <v>87</v>
      </c>
      <c r="AY281" s="17" t="s">
        <v>205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7" t="s">
        <v>80</v>
      </c>
      <c r="BK281" s="211">
        <f>ROUND(I281*H281,2)</f>
        <v>0</v>
      </c>
      <c r="BL281" s="17" t="s">
        <v>166</v>
      </c>
      <c r="BM281" s="210" t="s">
        <v>571</v>
      </c>
    </row>
    <row r="282" s="2" customFormat="1" ht="16.5" customHeight="1">
      <c r="A282" s="38"/>
      <c r="B282" s="39"/>
      <c r="C282" s="199" t="s">
        <v>572</v>
      </c>
      <c r="D282" s="199" t="s">
        <v>207</v>
      </c>
      <c r="E282" s="200" t="s">
        <v>573</v>
      </c>
      <c r="F282" s="201" t="s">
        <v>574</v>
      </c>
      <c r="G282" s="202" t="s">
        <v>156</v>
      </c>
      <c r="H282" s="203">
        <v>1</v>
      </c>
      <c r="I282" s="204"/>
      <c r="J282" s="205">
        <f>ROUND(I282*H282,2)</f>
        <v>0</v>
      </c>
      <c r="K282" s="201" t="s">
        <v>210</v>
      </c>
      <c r="L282" s="44"/>
      <c r="M282" s="206" t="s">
        <v>19</v>
      </c>
      <c r="N282" s="207" t="s">
        <v>46</v>
      </c>
      <c r="O282" s="84"/>
      <c r="P282" s="208">
        <f>O282*H282</f>
        <v>0</v>
      </c>
      <c r="Q282" s="208">
        <v>0.12526000000000001</v>
      </c>
      <c r="R282" s="208">
        <f>Q282*H282</f>
        <v>0.12526000000000001</v>
      </c>
      <c r="S282" s="208">
        <v>0</v>
      </c>
      <c r="T282" s="20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0" t="s">
        <v>166</v>
      </c>
      <c r="AT282" s="210" t="s">
        <v>207</v>
      </c>
      <c r="AU282" s="210" t="s">
        <v>87</v>
      </c>
      <c r="AY282" s="17" t="s">
        <v>205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7" t="s">
        <v>80</v>
      </c>
      <c r="BK282" s="211">
        <f>ROUND(I282*H282,2)</f>
        <v>0</v>
      </c>
      <c r="BL282" s="17" t="s">
        <v>166</v>
      </c>
      <c r="BM282" s="210" t="s">
        <v>575</v>
      </c>
    </row>
    <row r="283" s="2" customFormat="1">
      <c r="A283" s="38"/>
      <c r="B283" s="39"/>
      <c r="C283" s="40"/>
      <c r="D283" s="212" t="s">
        <v>212</v>
      </c>
      <c r="E283" s="40"/>
      <c r="F283" s="213" t="s">
        <v>576</v>
      </c>
      <c r="G283" s="40"/>
      <c r="H283" s="40"/>
      <c r="I283" s="214"/>
      <c r="J283" s="40"/>
      <c r="K283" s="40"/>
      <c r="L283" s="44"/>
      <c r="M283" s="215"/>
      <c r="N283" s="216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212</v>
      </c>
      <c r="AU283" s="17" t="s">
        <v>87</v>
      </c>
    </row>
    <row r="284" s="2" customFormat="1" ht="16.5" customHeight="1">
      <c r="A284" s="38"/>
      <c r="B284" s="39"/>
      <c r="C284" s="241" t="s">
        <v>577</v>
      </c>
      <c r="D284" s="241" t="s">
        <v>344</v>
      </c>
      <c r="E284" s="242" t="s">
        <v>578</v>
      </c>
      <c r="F284" s="243" t="s">
        <v>579</v>
      </c>
      <c r="G284" s="244" t="s">
        <v>156</v>
      </c>
      <c r="H284" s="245">
        <v>1</v>
      </c>
      <c r="I284" s="246"/>
      <c r="J284" s="247">
        <f>ROUND(I284*H284,2)</f>
        <v>0</v>
      </c>
      <c r="K284" s="243" t="s">
        <v>210</v>
      </c>
      <c r="L284" s="248"/>
      <c r="M284" s="249" t="s">
        <v>19</v>
      </c>
      <c r="N284" s="250" t="s">
        <v>46</v>
      </c>
      <c r="O284" s="84"/>
      <c r="P284" s="208">
        <f>O284*H284</f>
        <v>0</v>
      </c>
      <c r="Q284" s="208">
        <v>0.10000000000000001</v>
      </c>
      <c r="R284" s="208">
        <f>Q284*H284</f>
        <v>0.10000000000000001</v>
      </c>
      <c r="S284" s="208">
        <v>0</v>
      </c>
      <c r="T284" s="20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0" t="s">
        <v>157</v>
      </c>
      <c r="AT284" s="210" t="s">
        <v>344</v>
      </c>
      <c r="AU284" s="210" t="s">
        <v>87</v>
      </c>
      <c r="AY284" s="17" t="s">
        <v>205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7" t="s">
        <v>80</v>
      </c>
      <c r="BK284" s="211">
        <f>ROUND(I284*H284,2)</f>
        <v>0</v>
      </c>
      <c r="BL284" s="17" t="s">
        <v>166</v>
      </c>
      <c r="BM284" s="210" t="s">
        <v>580</v>
      </c>
    </row>
    <row r="285" s="2" customFormat="1" ht="16.5" customHeight="1">
      <c r="A285" s="38"/>
      <c r="B285" s="39"/>
      <c r="C285" s="199" t="s">
        <v>581</v>
      </c>
      <c r="D285" s="199" t="s">
        <v>207</v>
      </c>
      <c r="E285" s="200" t="s">
        <v>582</v>
      </c>
      <c r="F285" s="201" t="s">
        <v>583</v>
      </c>
      <c r="G285" s="202" t="s">
        <v>156</v>
      </c>
      <c r="H285" s="203">
        <v>1</v>
      </c>
      <c r="I285" s="204"/>
      <c r="J285" s="205">
        <f>ROUND(I285*H285,2)</f>
        <v>0</v>
      </c>
      <c r="K285" s="201" t="s">
        <v>210</v>
      </c>
      <c r="L285" s="44"/>
      <c r="M285" s="206" t="s">
        <v>19</v>
      </c>
      <c r="N285" s="207" t="s">
        <v>46</v>
      </c>
      <c r="O285" s="84"/>
      <c r="P285" s="208">
        <f>O285*H285</f>
        <v>0</v>
      </c>
      <c r="Q285" s="208">
        <v>0.030759999999999999</v>
      </c>
      <c r="R285" s="208">
        <f>Q285*H285</f>
        <v>0.030759999999999999</v>
      </c>
      <c r="S285" s="208">
        <v>0</v>
      </c>
      <c r="T285" s="209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0" t="s">
        <v>166</v>
      </c>
      <c r="AT285" s="210" t="s">
        <v>207</v>
      </c>
      <c r="AU285" s="210" t="s">
        <v>87</v>
      </c>
      <c r="AY285" s="17" t="s">
        <v>205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7" t="s">
        <v>80</v>
      </c>
      <c r="BK285" s="211">
        <f>ROUND(I285*H285,2)</f>
        <v>0</v>
      </c>
      <c r="BL285" s="17" t="s">
        <v>166</v>
      </c>
      <c r="BM285" s="210" t="s">
        <v>584</v>
      </c>
    </row>
    <row r="286" s="2" customFormat="1">
      <c r="A286" s="38"/>
      <c r="B286" s="39"/>
      <c r="C286" s="40"/>
      <c r="D286" s="212" t="s">
        <v>212</v>
      </c>
      <c r="E286" s="40"/>
      <c r="F286" s="213" t="s">
        <v>585</v>
      </c>
      <c r="G286" s="40"/>
      <c r="H286" s="40"/>
      <c r="I286" s="214"/>
      <c r="J286" s="40"/>
      <c r="K286" s="40"/>
      <c r="L286" s="44"/>
      <c r="M286" s="215"/>
      <c r="N286" s="216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212</v>
      </c>
      <c r="AU286" s="17" t="s">
        <v>87</v>
      </c>
    </row>
    <row r="287" s="2" customFormat="1" ht="16.5" customHeight="1">
      <c r="A287" s="38"/>
      <c r="B287" s="39"/>
      <c r="C287" s="241" t="s">
        <v>586</v>
      </c>
      <c r="D287" s="241" t="s">
        <v>344</v>
      </c>
      <c r="E287" s="242" t="s">
        <v>587</v>
      </c>
      <c r="F287" s="243" t="s">
        <v>588</v>
      </c>
      <c r="G287" s="244" t="s">
        <v>156</v>
      </c>
      <c r="H287" s="245">
        <v>1</v>
      </c>
      <c r="I287" s="246"/>
      <c r="J287" s="247">
        <f>ROUND(I287*H287,2)</f>
        <v>0</v>
      </c>
      <c r="K287" s="243" t="s">
        <v>210</v>
      </c>
      <c r="L287" s="248"/>
      <c r="M287" s="249" t="s">
        <v>19</v>
      </c>
      <c r="N287" s="250" t="s">
        <v>46</v>
      </c>
      <c r="O287" s="84"/>
      <c r="P287" s="208">
        <f>O287*H287</f>
        <v>0</v>
      </c>
      <c r="Q287" s="208">
        <v>0.070000000000000007</v>
      </c>
      <c r="R287" s="208">
        <f>Q287*H287</f>
        <v>0.070000000000000007</v>
      </c>
      <c r="S287" s="208">
        <v>0</v>
      </c>
      <c r="T287" s="20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0" t="s">
        <v>157</v>
      </c>
      <c r="AT287" s="210" t="s">
        <v>344</v>
      </c>
      <c r="AU287" s="210" t="s">
        <v>87</v>
      </c>
      <c r="AY287" s="17" t="s">
        <v>205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7" t="s">
        <v>80</v>
      </c>
      <c r="BK287" s="211">
        <f>ROUND(I287*H287,2)</f>
        <v>0</v>
      </c>
      <c r="BL287" s="17" t="s">
        <v>166</v>
      </c>
      <c r="BM287" s="210" t="s">
        <v>589</v>
      </c>
    </row>
    <row r="288" s="2" customFormat="1" ht="16.5" customHeight="1">
      <c r="A288" s="38"/>
      <c r="B288" s="39"/>
      <c r="C288" s="199" t="s">
        <v>590</v>
      </c>
      <c r="D288" s="199" t="s">
        <v>207</v>
      </c>
      <c r="E288" s="200" t="s">
        <v>591</v>
      </c>
      <c r="F288" s="201" t="s">
        <v>592</v>
      </c>
      <c r="G288" s="202" t="s">
        <v>156</v>
      </c>
      <c r="H288" s="203">
        <v>1</v>
      </c>
      <c r="I288" s="204"/>
      <c r="J288" s="205">
        <f>ROUND(I288*H288,2)</f>
        <v>0</v>
      </c>
      <c r="K288" s="201" t="s">
        <v>210</v>
      </c>
      <c r="L288" s="44"/>
      <c r="M288" s="206" t="s">
        <v>19</v>
      </c>
      <c r="N288" s="207" t="s">
        <v>46</v>
      </c>
      <c r="O288" s="84"/>
      <c r="P288" s="208">
        <f>O288*H288</f>
        <v>0</v>
      </c>
      <c r="Q288" s="208">
        <v>0.030759999999999999</v>
      </c>
      <c r="R288" s="208">
        <f>Q288*H288</f>
        <v>0.030759999999999999</v>
      </c>
      <c r="S288" s="208">
        <v>0</v>
      </c>
      <c r="T288" s="209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0" t="s">
        <v>166</v>
      </c>
      <c r="AT288" s="210" t="s">
        <v>207</v>
      </c>
      <c r="AU288" s="210" t="s">
        <v>87</v>
      </c>
      <c r="AY288" s="17" t="s">
        <v>205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7" t="s">
        <v>80</v>
      </c>
      <c r="BK288" s="211">
        <f>ROUND(I288*H288,2)</f>
        <v>0</v>
      </c>
      <c r="BL288" s="17" t="s">
        <v>166</v>
      </c>
      <c r="BM288" s="210" t="s">
        <v>593</v>
      </c>
    </row>
    <row r="289" s="2" customFormat="1">
      <c r="A289" s="38"/>
      <c r="B289" s="39"/>
      <c r="C289" s="40"/>
      <c r="D289" s="212" t="s">
        <v>212</v>
      </c>
      <c r="E289" s="40"/>
      <c r="F289" s="213" t="s">
        <v>594</v>
      </c>
      <c r="G289" s="40"/>
      <c r="H289" s="40"/>
      <c r="I289" s="214"/>
      <c r="J289" s="40"/>
      <c r="K289" s="40"/>
      <c r="L289" s="44"/>
      <c r="M289" s="215"/>
      <c r="N289" s="216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212</v>
      </c>
      <c r="AU289" s="17" t="s">
        <v>87</v>
      </c>
    </row>
    <row r="290" s="2" customFormat="1" ht="16.5" customHeight="1">
      <c r="A290" s="38"/>
      <c r="B290" s="39"/>
      <c r="C290" s="241" t="s">
        <v>595</v>
      </c>
      <c r="D290" s="241" t="s">
        <v>344</v>
      </c>
      <c r="E290" s="242" t="s">
        <v>596</v>
      </c>
      <c r="F290" s="243" t="s">
        <v>597</v>
      </c>
      <c r="G290" s="244" t="s">
        <v>156</v>
      </c>
      <c r="H290" s="245">
        <v>1</v>
      </c>
      <c r="I290" s="246"/>
      <c r="J290" s="247">
        <f>ROUND(I290*H290,2)</f>
        <v>0</v>
      </c>
      <c r="K290" s="243" t="s">
        <v>210</v>
      </c>
      <c r="L290" s="248"/>
      <c r="M290" s="249" t="s">
        <v>19</v>
      </c>
      <c r="N290" s="250" t="s">
        <v>46</v>
      </c>
      <c r="O290" s="84"/>
      <c r="P290" s="208">
        <f>O290*H290</f>
        <v>0</v>
      </c>
      <c r="Q290" s="208">
        <v>0.075999999999999998</v>
      </c>
      <c r="R290" s="208">
        <f>Q290*H290</f>
        <v>0.075999999999999998</v>
      </c>
      <c r="S290" s="208">
        <v>0</v>
      </c>
      <c r="T290" s="20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0" t="s">
        <v>157</v>
      </c>
      <c r="AT290" s="210" t="s">
        <v>344</v>
      </c>
      <c r="AU290" s="210" t="s">
        <v>87</v>
      </c>
      <c r="AY290" s="17" t="s">
        <v>205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7" t="s">
        <v>80</v>
      </c>
      <c r="BK290" s="211">
        <f>ROUND(I290*H290,2)</f>
        <v>0</v>
      </c>
      <c r="BL290" s="17" t="s">
        <v>166</v>
      </c>
      <c r="BM290" s="210" t="s">
        <v>598</v>
      </c>
    </row>
    <row r="291" s="2" customFormat="1" ht="16.5" customHeight="1">
      <c r="A291" s="38"/>
      <c r="B291" s="39"/>
      <c r="C291" s="199" t="s">
        <v>599</v>
      </c>
      <c r="D291" s="199" t="s">
        <v>207</v>
      </c>
      <c r="E291" s="200" t="s">
        <v>600</v>
      </c>
      <c r="F291" s="201" t="s">
        <v>601</v>
      </c>
      <c r="G291" s="202" t="s">
        <v>156</v>
      </c>
      <c r="H291" s="203">
        <v>1</v>
      </c>
      <c r="I291" s="204"/>
      <c r="J291" s="205">
        <f>ROUND(I291*H291,2)</f>
        <v>0</v>
      </c>
      <c r="K291" s="201" t="s">
        <v>210</v>
      </c>
      <c r="L291" s="44"/>
      <c r="M291" s="206" t="s">
        <v>19</v>
      </c>
      <c r="N291" s="207" t="s">
        <v>46</v>
      </c>
      <c r="O291" s="84"/>
      <c r="P291" s="208">
        <f>O291*H291</f>
        <v>0</v>
      </c>
      <c r="Q291" s="208">
        <v>0.030759999999999999</v>
      </c>
      <c r="R291" s="208">
        <f>Q291*H291</f>
        <v>0.030759999999999999</v>
      </c>
      <c r="S291" s="208">
        <v>0</v>
      </c>
      <c r="T291" s="20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0" t="s">
        <v>166</v>
      </c>
      <c r="AT291" s="210" t="s">
        <v>207</v>
      </c>
      <c r="AU291" s="210" t="s">
        <v>87</v>
      </c>
      <c r="AY291" s="17" t="s">
        <v>205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7" t="s">
        <v>80</v>
      </c>
      <c r="BK291" s="211">
        <f>ROUND(I291*H291,2)</f>
        <v>0</v>
      </c>
      <c r="BL291" s="17" t="s">
        <v>166</v>
      </c>
      <c r="BM291" s="210" t="s">
        <v>602</v>
      </c>
    </row>
    <row r="292" s="2" customFormat="1">
      <c r="A292" s="38"/>
      <c r="B292" s="39"/>
      <c r="C292" s="40"/>
      <c r="D292" s="212" t="s">
        <v>212</v>
      </c>
      <c r="E292" s="40"/>
      <c r="F292" s="213" t="s">
        <v>603</v>
      </c>
      <c r="G292" s="40"/>
      <c r="H292" s="40"/>
      <c r="I292" s="214"/>
      <c r="J292" s="40"/>
      <c r="K292" s="40"/>
      <c r="L292" s="44"/>
      <c r="M292" s="215"/>
      <c r="N292" s="216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212</v>
      </c>
      <c r="AU292" s="17" t="s">
        <v>87</v>
      </c>
    </row>
    <row r="293" s="2" customFormat="1" ht="21.75" customHeight="1">
      <c r="A293" s="38"/>
      <c r="B293" s="39"/>
      <c r="C293" s="241" t="s">
        <v>604</v>
      </c>
      <c r="D293" s="241" t="s">
        <v>344</v>
      </c>
      <c r="E293" s="242" t="s">
        <v>605</v>
      </c>
      <c r="F293" s="243" t="s">
        <v>606</v>
      </c>
      <c r="G293" s="244" t="s">
        <v>156</v>
      </c>
      <c r="H293" s="245">
        <v>1</v>
      </c>
      <c r="I293" s="246"/>
      <c r="J293" s="247">
        <f>ROUND(I293*H293,2)</f>
        <v>0</v>
      </c>
      <c r="K293" s="243" t="s">
        <v>210</v>
      </c>
      <c r="L293" s="248"/>
      <c r="M293" s="249" t="s">
        <v>19</v>
      </c>
      <c r="N293" s="250" t="s">
        <v>46</v>
      </c>
      <c r="O293" s="84"/>
      <c r="P293" s="208">
        <f>O293*H293</f>
        <v>0</v>
      </c>
      <c r="Q293" s="208">
        <v>0.34999999999999998</v>
      </c>
      <c r="R293" s="208">
        <f>Q293*H293</f>
        <v>0.34999999999999998</v>
      </c>
      <c r="S293" s="208">
        <v>0</v>
      </c>
      <c r="T293" s="20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0" t="s">
        <v>157</v>
      </c>
      <c r="AT293" s="210" t="s">
        <v>344</v>
      </c>
      <c r="AU293" s="210" t="s">
        <v>87</v>
      </c>
      <c r="AY293" s="17" t="s">
        <v>205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7" t="s">
        <v>80</v>
      </c>
      <c r="BK293" s="211">
        <f>ROUND(I293*H293,2)</f>
        <v>0</v>
      </c>
      <c r="BL293" s="17" t="s">
        <v>166</v>
      </c>
      <c r="BM293" s="210" t="s">
        <v>607</v>
      </c>
    </row>
    <row r="294" s="2" customFormat="1" ht="16.5" customHeight="1">
      <c r="A294" s="38"/>
      <c r="B294" s="39"/>
      <c r="C294" s="199" t="s">
        <v>608</v>
      </c>
      <c r="D294" s="199" t="s">
        <v>207</v>
      </c>
      <c r="E294" s="200" t="s">
        <v>609</v>
      </c>
      <c r="F294" s="201" t="s">
        <v>610</v>
      </c>
      <c r="G294" s="202" t="s">
        <v>156</v>
      </c>
      <c r="H294" s="203">
        <v>2</v>
      </c>
      <c r="I294" s="204"/>
      <c r="J294" s="205">
        <f>ROUND(I294*H294,2)</f>
        <v>0</v>
      </c>
      <c r="K294" s="201" t="s">
        <v>210</v>
      </c>
      <c r="L294" s="44"/>
      <c r="M294" s="206" t="s">
        <v>19</v>
      </c>
      <c r="N294" s="207" t="s">
        <v>46</v>
      </c>
      <c r="O294" s="84"/>
      <c r="P294" s="208">
        <f>O294*H294</f>
        <v>0</v>
      </c>
      <c r="Q294" s="208">
        <v>0.21734000000000001</v>
      </c>
      <c r="R294" s="208">
        <f>Q294*H294</f>
        <v>0.43468000000000001</v>
      </c>
      <c r="S294" s="208">
        <v>0</v>
      </c>
      <c r="T294" s="209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0" t="s">
        <v>166</v>
      </c>
      <c r="AT294" s="210" t="s">
        <v>207</v>
      </c>
      <c r="AU294" s="210" t="s">
        <v>87</v>
      </c>
      <c r="AY294" s="17" t="s">
        <v>205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7" t="s">
        <v>80</v>
      </c>
      <c r="BK294" s="211">
        <f>ROUND(I294*H294,2)</f>
        <v>0</v>
      </c>
      <c r="BL294" s="17" t="s">
        <v>166</v>
      </c>
      <c r="BM294" s="210" t="s">
        <v>611</v>
      </c>
    </row>
    <row r="295" s="2" customFormat="1">
      <c r="A295" s="38"/>
      <c r="B295" s="39"/>
      <c r="C295" s="40"/>
      <c r="D295" s="212" t="s">
        <v>212</v>
      </c>
      <c r="E295" s="40"/>
      <c r="F295" s="213" t="s">
        <v>612</v>
      </c>
      <c r="G295" s="40"/>
      <c r="H295" s="40"/>
      <c r="I295" s="214"/>
      <c r="J295" s="40"/>
      <c r="K295" s="40"/>
      <c r="L295" s="44"/>
      <c r="M295" s="215"/>
      <c r="N295" s="216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212</v>
      </c>
      <c r="AU295" s="17" t="s">
        <v>87</v>
      </c>
    </row>
    <row r="296" s="2" customFormat="1" ht="16.5" customHeight="1">
      <c r="A296" s="38"/>
      <c r="B296" s="39"/>
      <c r="C296" s="241" t="s">
        <v>613</v>
      </c>
      <c r="D296" s="241" t="s">
        <v>344</v>
      </c>
      <c r="E296" s="242" t="s">
        <v>614</v>
      </c>
      <c r="F296" s="243" t="s">
        <v>615</v>
      </c>
      <c r="G296" s="244" t="s">
        <v>156</v>
      </c>
      <c r="H296" s="245">
        <v>2</v>
      </c>
      <c r="I296" s="246"/>
      <c r="J296" s="247">
        <f>ROUND(I296*H296,2)</f>
        <v>0</v>
      </c>
      <c r="K296" s="243" t="s">
        <v>19</v>
      </c>
      <c r="L296" s="248"/>
      <c r="M296" s="249" t="s">
        <v>19</v>
      </c>
      <c r="N296" s="250" t="s">
        <v>46</v>
      </c>
      <c r="O296" s="84"/>
      <c r="P296" s="208">
        <f>O296*H296</f>
        <v>0</v>
      </c>
      <c r="Q296" s="208">
        <v>0.055</v>
      </c>
      <c r="R296" s="208">
        <f>Q296*H296</f>
        <v>0.11</v>
      </c>
      <c r="S296" s="208">
        <v>0</v>
      </c>
      <c r="T296" s="20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0" t="s">
        <v>157</v>
      </c>
      <c r="AT296" s="210" t="s">
        <v>344</v>
      </c>
      <c r="AU296" s="210" t="s">
        <v>87</v>
      </c>
      <c r="AY296" s="17" t="s">
        <v>205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7" t="s">
        <v>80</v>
      </c>
      <c r="BK296" s="211">
        <f>ROUND(I296*H296,2)</f>
        <v>0</v>
      </c>
      <c r="BL296" s="17" t="s">
        <v>166</v>
      </c>
      <c r="BM296" s="210" t="s">
        <v>616</v>
      </c>
    </row>
    <row r="297" s="2" customFormat="1" ht="16.5" customHeight="1">
      <c r="A297" s="38"/>
      <c r="B297" s="39"/>
      <c r="C297" s="199" t="s">
        <v>617</v>
      </c>
      <c r="D297" s="199" t="s">
        <v>207</v>
      </c>
      <c r="E297" s="200" t="s">
        <v>618</v>
      </c>
      <c r="F297" s="201" t="s">
        <v>619</v>
      </c>
      <c r="G297" s="202" t="s">
        <v>156</v>
      </c>
      <c r="H297" s="203">
        <v>4</v>
      </c>
      <c r="I297" s="204"/>
      <c r="J297" s="205">
        <f>ROUND(I297*H297,2)</f>
        <v>0</v>
      </c>
      <c r="K297" s="201" t="s">
        <v>210</v>
      </c>
      <c r="L297" s="44"/>
      <c r="M297" s="206" t="s">
        <v>19</v>
      </c>
      <c r="N297" s="207" t="s">
        <v>46</v>
      </c>
      <c r="O297" s="84"/>
      <c r="P297" s="208">
        <f>O297*H297</f>
        <v>0</v>
      </c>
      <c r="Q297" s="208">
        <v>0</v>
      </c>
      <c r="R297" s="208">
        <f>Q297*H297</f>
        <v>0</v>
      </c>
      <c r="S297" s="208">
        <v>0.14999999999999999</v>
      </c>
      <c r="T297" s="209">
        <f>S297*H297</f>
        <v>0.59999999999999998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0" t="s">
        <v>166</v>
      </c>
      <c r="AT297" s="210" t="s">
        <v>207</v>
      </c>
      <c r="AU297" s="210" t="s">
        <v>87</v>
      </c>
      <c r="AY297" s="17" t="s">
        <v>205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7" t="s">
        <v>80</v>
      </c>
      <c r="BK297" s="211">
        <f>ROUND(I297*H297,2)</f>
        <v>0</v>
      </c>
      <c r="BL297" s="17" t="s">
        <v>166</v>
      </c>
      <c r="BM297" s="210" t="s">
        <v>620</v>
      </c>
    </row>
    <row r="298" s="2" customFormat="1">
      <c r="A298" s="38"/>
      <c r="B298" s="39"/>
      <c r="C298" s="40"/>
      <c r="D298" s="212" t="s">
        <v>212</v>
      </c>
      <c r="E298" s="40"/>
      <c r="F298" s="213" t="s">
        <v>621</v>
      </c>
      <c r="G298" s="40"/>
      <c r="H298" s="40"/>
      <c r="I298" s="214"/>
      <c r="J298" s="40"/>
      <c r="K298" s="40"/>
      <c r="L298" s="44"/>
      <c r="M298" s="215"/>
      <c r="N298" s="216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212</v>
      </c>
      <c r="AU298" s="17" t="s">
        <v>87</v>
      </c>
    </row>
    <row r="299" s="13" customFormat="1">
      <c r="A299" s="13"/>
      <c r="B299" s="217"/>
      <c r="C299" s="218"/>
      <c r="D299" s="219" t="s">
        <v>214</v>
      </c>
      <c r="E299" s="220" t="s">
        <v>19</v>
      </c>
      <c r="F299" s="221" t="s">
        <v>164</v>
      </c>
      <c r="G299" s="218"/>
      <c r="H299" s="222">
        <v>4</v>
      </c>
      <c r="I299" s="223"/>
      <c r="J299" s="218"/>
      <c r="K299" s="218"/>
      <c r="L299" s="224"/>
      <c r="M299" s="225"/>
      <c r="N299" s="226"/>
      <c r="O299" s="226"/>
      <c r="P299" s="226"/>
      <c r="Q299" s="226"/>
      <c r="R299" s="226"/>
      <c r="S299" s="226"/>
      <c r="T299" s="22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8" t="s">
        <v>214</v>
      </c>
      <c r="AU299" s="228" t="s">
        <v>87</v>
      </c>
      <c r="AV299" s="13" t="s">
        <v>87</v>
      </c>
      <c r="AW299" s="13" t="s">
        <v>36</v>
      </c>
      <c r="AX299" s="13" t="s">
        <v>80</v>
      </c>
      <c r="AY299" s="228" t="s">
        <v>205</v>
      </c>
    </row>
    <row r="300" s="2" customFormat="1" ht="16.5" customHeight="1">
      <c r="A300" s="38"/>
      <c r="B300" s="39"/>
      <c r="C300" s="199" t="s">
        <v>622</v>
      </c>
      <c r="D300" s="199" t="s">
        <v>207</v>
      </c>
      <c r="E300" s="200" t="s">
        <v>623</v>
      </c>
      <c r="F300" s="201" t="s">
        <v>624</v>
      </c>
      <c r="G300" s="202" t="s">
        <v>156</v>
      </c>
      <c r="H300" s="203">
        <v>2</v>
      </c>
      <c r="I300" s="204"/>
      <c r="J300" s="205">
        <f>ROUND(I300*H300,2)</f>
        <v>0</v>
      </c>
      <c r="K300" s="201" t="s">
        <v>210</v>
      </c>
      <c r="L300" s="44"/>
      <c r="M300" s="206" t="s">
        <v>19</v>
      </c>
      <c r="N300" s="207" t="s">
        <v>46</v>
      </c>
      <c r="O300" s="84"/>
      <c r="P300" s="208">
        <f>O300*H300</f>
        <v>0</v>
      </c>
      <c r="Q300" s="208">
        <v>0.21734000000000001</v>
      </c>
      <c r="R300" s="208">
        <f>Q300*H300</f>
        <v>0.43468000000000001</v>
      </c>
      <c r="S300" s="208">
        <v>0</v>
      </c>
      <c r="T300" s="20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0" t="s">
        <v>166</v>
      </c>
      <c r="AT300" s="210" t="s">
        <v>207</v>
      </c>
      <c r="AU300" s="210" t="s">
        <v>87</v>
      </c>
      <c r="AY300" s="17" t="s">
        <v>205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7" t="s">
        <v>80</v>
      </c>
      <c r="BK300" s="211">
        <f>ROUND(I300*H300,2)</f>
        <v>0</v>
      </c>
      <c r="BL300" s="17" t="s">
        <v>166</v>
      </c>
      <c r="BM300" s="210" t="s">
        <v>625</v>
      </c>
    </row>
    <row r="301" s="2" customFormat="1">
      <c r="A301" s="38"/>
      <c r="B301" s="39"/>
      <c r="C301" s="40"/>
      <c r="D301" s="212" t="s">
        <v>212</v>
      </c>
      <c r="E301" s="40"/>
      <c r="F301" s="213" t="s">
        <v>626</v>
      </c>
      <c r="G301" s="40"/>
      <c r="H301" s="40"/>
      <c r="I301" s="214"/>
      <c r="J301" s="40"/>
      <c r="K301" s="40"/>
      <c r="L301" s="44"/>
      <c r="M301" s="215"/>
      <c r="N301" s="216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212</v>
      </c>
      <c r="AU301" s="17" t="s">
        <v>87</v>
      </c>
    </row>
    <row r="302" s="2" customFormat="1" ht="16.5" customHeight="1">
      <c r="A302" s="38"/>
      <c r="B302" s="39"/>
      <c r="C302" s="241" t="s">
        <v>627</v>
      </c>
      <c r="D302" s="241" t="s">
        <v>344</v>
      </c>
      <c r="E302" s="242" t="s">
        <v>628</v>
      </c>
      <c r="F302" s="243" t="s">
        <v>629</v>
      </c>
      <c r="G302" s="244" t="s">
        <v>156</v>
      </c>
      <c r="H302" s="245">
        <v>2</v>
      </c>
      <c r="I302" s="246"/>
      <c r="J302" s="247">
        <f>ROUND(I302*H302,2)</f>
        <v>0</v>
      </c>
      <c r="K302" s="243" t="s">
        <v>19</v>
      </c>
      <c r="L302" s="248"/>
      <c r="M302" s="249" t="s">
        <v>19</v>
      </c>
      <c r="N302" s="250" t="s">
        <v>46</v>
      </c>
      <c r="O302" s="84"/>
      <c r="P302" s="208">
        <f>O302*H302</f>
        <v>0</v>
      </c>
      <c r="Q302" s="208">
        <v>0.070999999999999994</v>
      </c>
      <c r="R302" s="208">
        <f>Q302*H302</f>
        <v>0.14199999999999999</v>
      </c>
      <c r="S302" s="208">
        <v>0</v>
      </c>
      <c r="T302" s="209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0" t="s">
        <v>157</v>
      </c>
      <c r="AT302" s="210" t="s">
        <v>344</v>
      </c>
      <c r="AU302" s="210" t="s">
        <v>87</v>
      </c>
      <c r="AY302" s="17" t="s">
        <v>205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7" t="s">
        <v>80</v>
      </c>
      <c r="BK302" s="211">
        <f>ROUND(I302*H302,2)</f>
        <v>0</v>
      </c>
      <c r="BL302" s="17" t="s">
        <v>166</v>
      </c>
      <c r="BM302" s="210" t="s">
        <v>630</v>
      </c>
    </row>
    <row r="303" s="2" customFormat="1" ht="16.5" customHeight="1">
      <c r="A303" s="38"/>
      <c r="B303" s="39"/>
      <c r="C303" s="199" t="s">
        <v>631</v>
      </c>
      <c r="D303" s="199" t="s">
        <v>207</v>
      </c>
      <c r="E303" s="200" t="s">
        <v>632</v>
      </c>
      <c r="F303" s="201" t="s">
        <v>633</v>
      </c>
      <c r="G303" s="202" t="s">
        <v>156</v>
      </c>
      <c r="H303" s="203">
        <v>1</v>
      </c>
      <c r="I303" s="204"/>
      <c r="J303" s="205">
        <f>ROUND(I303*H303,2)</f>
        <v>0</v>
      </c>
      <c r="K303" s="201" t="s">
        <v>210</v>
      </c>
      <c r="L303" s="44"/>
      <c r="M303" s="206" t="s">
        <v>19</v>
      </c>
      <c r="N303" s="207" t="s">
        <v>46</v>
      </c>
      <c r="O303" s="84"/>
      <c r="P303" s="208">
        <f>O303*H303</f>
        <v>0</v>
      </c>
      <c r="Q303" s="208">
        <v>0</v>
      </c>
      <c r="R303" s="208">
        <f>Q303*H303</f>
        <v>0</v>
      </c>
      <c r="S303" s="208">
        <v>0.10000000000000001</v>
      </c>
      <c r="T303" s="209">
        <f>S303*H303</f>
        <v>0.10000000000000001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10" t="s">
        <v>166</v>
      </c>
      <c r="AT303" s="210" t="s">
        <v>207</v>
      </c>
      <c r="AU303" s="210" t="s">
        <v>87</v>
      </c>
      <c r="AY303" s="17" t="s">
        <v>205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7" t="s">
        <v>80</v>
      </c>
      <c r="BK303" s="211">
        <f>ROUND(I303*H303,2)</f>
        <v>0</v>
      </c>
      <c r="BL303" s="17" t="s">
        <v>166</v>
      </c>
      <c r="BM303" s="210" t="s">
        <v>634</v>
      </c>
    </row>
    <row r="304" s="2" customFormat="1">
      <c r="A304" s="38"/>
      <c r="B304" s="39"/>
      <c r="C304" s="40"/>
      <c r="D304" s="212" t="s">
        <v>212</v>
      </c>
      <c r="E304" s="40"/>
      <c r="F304" s="213" t="s">
        <v>635</v>
      </c>
      <c r="G304" s="40"/>
      <c r="H304" s="40"/>
      <c r="I304" s="214"/>
      <c r="J304" s="40"/>
      <c r="K304" s="40"/>
      <c r="L304" s="44"/>
      <c r="M304" s="215"/>
      <c r="N304" s="216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212</v>
      </c>
      <c r="AU304" s="17" t="s">
        <v>87</v>
      </c>
    </row>
    <row r="305" s="2" customFormat="1" ht="16.5" customHeight="1">
      <c r="A305" s="38"/>
      <c r="B305" s="39"/>
      <c r="C305" s="199" t="s">
        <v>636</v>
      </c>
      <c r="D305" s="199" t="s">
        <v>207</v>
      </c>
      <c r="E305" s="200" t="s">
        <v>637</v>
      </c>
      <c r="F305" s="201" t="s">
        <v>638</v>
      </c>
      <c r="G305" s="202" t="s">
        <v>156</v>
      </c>
      <c r="H305" s="203">
        <v>1</v>
      </c>
      <c r="I305" s="204"/>
      <c r="J305" s="205">
        <f>ROUND(I305*H305,2)</f>
        <v>0</v>
      </c>
      <c r="K305" s="201" t="s">
        <v>210</v>
      </c>
      <c r="L305" s="44"/>
      <c r="M305" s="206" t="s">
        <v>19</v>
      </c>
      <c r="N305" s="207" t="s">
        <v>46</v>
      </c>
      <c r="O305" s="84"/>
      <c r="P305" s="208">
        <f>O305*H305</f>
        <v>0</v>
      </c>
      <c r="Q305" s="208">
        <v>0.21734000000000001</v>
      </c>
      <c r="R305" s="208">
        <f>Q305*H305</f>
        <v>0.21734000000000001</v>
      </c>
      <c r="S305" s="208">
        <v>0</v>
      </c>
      <c r="T305" s="20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0" t="s">
        <v>166</v>
      </c>
      <c r="AT305" s="210" t="s">
        <v>207</v>
      </c>
      <c r="AU305" s="210" t="s">
        <v>87</v>
      </c>
      <c r="AY305" s="17" t="s">
        <v>205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7" t="s">
        <v>80</v>
      </c>
      <c r="BK305" s="211">
        <f>ROUND(I305*H305,2)</f>
        <v>0</v>
      </c>
      <c r="BL305" s="17" t="s">
        <v>166</v>
      </c>
      <c r="BM305" s="210" t="s">
        <v>639</v>
      </c>
    </row>
    <row r="306" s="2" customFormat="1">
      <c r="A306" s="38"/>
      <c r="B306" s="39"/>
      <c r="C306" s="40"/>
      <c r="D306" s="212" t="s">
        <v>212</v>
      </c>
      <c r="E306" s="40"/>
      <c r="F306" s="213" t="s">
        <v>640</v>
      </c>
      <c r="G306" s="40"/>
      <c r="H306" s="40"/>
      <c r="I306" s="214"/>
      <c r="J306" s="40"/>
      <c r="K306" s="40"/>
      <c r="L306" s="44"/>
      <c r="M306" s="215"/>
      <c r="N306" s="216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212</v>
      </c>
      <c r="AU306" s="17" t="s">
        <v>87</v>
      </c>
    </row>
    <row r="307" s="2" customFormat="1" ht="16.5" customHeight="1">
      <c r="A307" s="38"/>
      <c r="B307" s="39"/>
      <c r="C307" s="241" t="s">
        <v>641</v>
      </c>
      <c r="D307" s="241" t="s">
        <v>344</v>
      </c>
      <c r="E307" s="242" t="s">
        <v>642</v>
      </c>
      <c r="F307" s="243" t="s">
        <v>643</v>
      </c>
      <c r="G307" s="244" t="s">
        <v>156</v>
      </c>
      <c r="H307" s="245">
        <v>1</v>
      </c>
      <c r="I307" s="246"/>
      <c r="J307" s="247">
        <f>ROUND(I307*H307,2)</f>
        <v>0</v>
      </c>
      <c r="K307" s="243" t="s">
        <v>210</v>
      </c>
      <c r="L307" s="248"/>
      <c r="M307" s="249" t="s">
        <v>19</v>
      </c>
      <c r="N307" s="250" t="s">
        <v>46</v>
      </c>
      <c r="O307" s="84"/>
      <c r="P307" s="208">
        <f>O307*H307</f>
        <v>0</v>
      </c>
      <c r="Q307" s="208">
        <v>0.092999999999999999</v>
      </c>
      <c r="R307" s="208">
        <f>Q307*H307</f>
        <v>0.092999999999999999</v>
      </c>
      <c r="S307" s="208">
        <v>0</v>
      </c>
      <c r="T307" s="209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0" t="s">
        <v>157</v>
      </c>
      <c r="AT307" s="210" t="s">
        <v>344</v>
      </c>
      <c r="AU307" s="210" t="s">
        <v>87</v>
      </c>
      <c r="AY307" s="17" t="s">
        <v>205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7" t="s">
        <v>80</v>
      </c>
      <c r="BK307" s="211">
        <f>ROUND(I307*H307,2)</f>
        <v>0</v>
      </c>
      <c r="BL307" s="17" t="s">
        <v>166</v>
      </c>
      <c r="BM307" s="210" t="s">
        <v>644</v>
      </c>
    </row>
    <row r="308" s="2" customFormat="1" ht="16.5" customHeight="1">
      <c r="A308" s="38"/>
      <c r="B308" s="39"/>
      <c r="C308" s="199" t="s">
        <v>645</v>
      </c>
      <c r="D308" s="199" t="s">
        <v>207</v>
      </c>
      <c r="E308" s="200" t="s">
        <v>646</v>
      </c>
      <c r="F308" s="201" t="s">
        <v>647</v>
      </c>
      <c r="G308" s="202" t="s">
        <v>156</v>
      </c>
      <c r="H308" s="203">
        <v>8</v>
      </c>
      <c r="I308" s="204"/>
      <c r="J308" s="205">
        <f>ROUND(I308*H308,2)</f>
        <v>0</v>
      </c>
      <c r="K308" s="201" t="s">
        <v>19</v>
      </c>
      <c r="L308" s="44"/>
      <c r="M308" s="206" t="s">
        <v>19</v>
      </c>
      <c r="N308" s="207" t="s">
        <v>46</v>
      </c>
      <c r="O308" s="84"/>
      <c r="P308" s="208">
        <f>O308*H308</f>
        <v>0</v>
      </c>
      <c r="Q308" s="208">
        <v>0</v>
      </c>
      <c r="R308" s="208">
        <f>Q308*H308</f>
        <v>0</v>
      </c>
      <c r="S308" s="208">
        <v>0</v>
      </c>
      <c r="T308" s="20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0" t="s">
        <v>166</v>
      </c>
      <c r="AT308" s="210" t="s">
        <v>207</v>
      </c>
      <c r="AU308" s="210" t="s">
        <v>87</v>
      </c>
      <c r="AY308" s="17" t="s">
        <v>205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7" t="s">
        <v>80</v>
      </c>
      <c r="BK308" s="211">
        <f>ROUND(I308*H308,2)</f>
        <v>0</v>
      </c>
      <c r="BL308" s="17" t="s">
        <v>166</v>
      </c>
      <c r="BM308" s="210" t="s">
        <v>648</v>
      </c>
    </row>
    <row r="309" s="13" customFormat="1">
      <c r="A309" s="13"/>
      <c r="B309" s="217"/>
      <c r="C309" s="218"/>
      <c r="D309" s="219" t="s">
        <v>214</v>
      </c>
      <c r="E309" s="220" t="s">
        <v>19</v>
      </c>
      <c r="F309" s="221" t="s">
        <v>154</v>
      </c>
      <c r="G309" s="218"/>
      <c r="H309" s="222">
        <v>8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8" t="s">
        <v>214</v>
      </c>
      <c r="AU309" s="228" t="s">
        <v>87</v>
      </c>
      <c r="AV309" s="13" t="s">
        <v>87</v>
      </c>
      <c r="AW309" s="13" t="s">
        <v>36</v>
      </c>
      <c r="AX309" s="13" t="s">
        <v>80</v>
      </c>
      <c r="AY309" s="228" t="s">
        <v>205</v>
      </c>
    </row>
    <row r="310" s="2" customFormat="1" ht="16.5" customHeight="1">
      <c r="A310" s="38"/>
      <c r="B310" s="39"/>
      <c r="C310" s="241" t="s">
        <v>649</v>
      </c>
      <c r="D310" s="241" t="s">
        <v>344</v>
      </c>
      <c r="E310" s="242" t="s">
        <v>650</v>
      </c>
      <c r="F310" s="243" t="s">
        <v>651</v>
      </c>
      <c r="G310" s="244" t="s">
        <v>156</v>
      </c>
      <c r="H310" s="245">
        <v>8</v>
      </c>
      <c r="I310" s="246"/>
      <c r="J310" s="247">
        <f>ROUND(I310*H310,2)</f>
        <v>0</v>
      </c>
      <c r="K310" s="243" t="s">
        <v>210</v>
      </c>
      <c r="L310" s="248"/>
      <c r="M310" s="249" t="s">
        <v>19</v>
      </c>
      <c r="N310" s="250" t="s">
        <v>46</v>
      </c>
      <c r="O310" s="84"/>
      <c r="P310" s="208">
        <f>O310*H310</f>
        <v>0</v>
      </c>
      <c r="Q310" s="208">
        <v>0.0027000000000000001</v>
      </c>
      <c r="R310" s="208">
        <f>Q310*H310</f>
        <v>0.021600000000000001</v>
      </c>
      <c r="S310" s="208">
        <v>0</v>
      </c>
      <c r="T310" s="20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0" t="s">
        <v>157</v>
      </c>
      <c r="AT310" s="210" t="s">
        <v>344</v>
      </c>
      <c r="AU310" s="210" t="s">
        <v>87</v>
      </c>
      <c r="AY310" s="17" t="s">
        <v>205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7" t="s">
        <v>80</v>
      </c>
      <c r="BK310" s="211">
        <f>ROUND(I310*H310,2)</f>
        <v>0</v>
      </c>
      <c r="BL310" s="17" t="s">
        <v>166</v>
      </c>
      <c r="BM310" s="210" t="s">
        <v>652</v>
      </c>
    </row>
    <row r="311" s="2" customFormat="1" ht="16.5" customHeight="1">
      <c r="A311" s="38"/>
      <c r="B311" s="39"/>
      <c r="C311" s="199" t="s">
        <v>110</v>
      </c>
      <c r="D311" s="199" t="s">
        <v>207</v>
      </c>
      <c r="E311" s="200" t="s">
        <v>653</v>
      </c>
      <c r="F311" s="201" t="s">
        <v>654</v>
      </c>
      <c r="G311" s="202" t="s">
        <v>156</v>
      </c>
      <c r="H311" s="203">
        <v>1</v>
      </c>
      <c r="I311" s="204"/>
      <c r="J311" s="205">
        <f>ROUND(I311*H311,2)</f>
        <v>0</v>
      </c>
      <c r="K311" s="201" t="s">
        <v>19</v>
      </c>
      <c r="L311" s="44"/>
      <c r="M311" s="206" t="s">
        <v>19</v>
      </c>
      <c r="N311" s="207" t="s">
        <v>46</v>
      </c>
      <c r="O311" s="84"/>
      <c r="P311" s="208">
        <f>O311*H311</f>
        <v>0</v>
      </c>
      <c r="Q311" s="208">
        <v>0</v>
      </c>
      <c r="R311" s="208">
        <f>Q311*H311</f>
        <v>0</v>
      </c>
      <c r="S311" s="208">
        <v>0</v>
      </c>
      <c r="T311" s="20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0" t="s">
        <v>166</v>
      </c>
      <c r="AT311" s="210" t="s">
        <v>207</v>
      </c>
      <c r="AU311" s="210" t="s">
        <v>87</v>
      </c>
      <c r="AY311" s="17" t="s">
        <v>205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7" t="s">
        <v>80</v>
      </c>
      <c r="BK311" s="211">
        <f>ROUND(I311*H311,2)</f>
        <v>0</v>
      </c>
      <c r="BL311" s="17" t="s">
        <v>166</v>
      </c>
      <c r="BM311" s="210" t="s">
        <v>655</v>
      </c>
    </row>
    <row r="312" s="2" customFormat="1">
      <c r="A312" s="38"/>
      <c r="B312" s="39"/>
      <c r="C312" s="40"/>
      <c r="D312" s="219" t="s">
        <v>253</v>
      </c>
      <c r="E312" s="40"/>
      <c r="F312" s="229" t="s">
        <v>656</v>
      </c>
      <c r="G312" s="40"/>
      <c r="H312" s="40"/>
      <c r="I312" s="214"/>
      <c r="J312" s="40"/>
      <c r="K312" s="40"/>
      <c r="L312" s="44"/>
      <c r="M312" s="215"/>
      <c r="N312" s="216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253</v>
      </c>
      <c r="AU312" s="17" t="s">
        <v>87</v>
      </c>
    </row>
    <row r="313" s="12" customFormat="1" ht="22.8" customHeight="1">
      <c r="A313" s="12"/>
      <c r="B313" s="183"/>
      <c r="C313" s="184"/>
      <c r="D313" s="185" t="s">
        <v>74</v>
      </c>
      <c r="E313" s="197" t="s">
        <v>248</v>
      </c>
      <c r="F313" s="197" t="s">
        <v>657</v>
      </c>
      <c r="G313" s="184"/>
      <c r="H313" s="184"/>
      <c r="I313" s="187"/>
      <c r="J313" s="198">
        <f>BK313</f>
        <v>0</v>
      </c>
      <c r="K313" s="184"/>
      <c r="L313" s="189"/>
      <c r="M313" s="190"/>
      <c r="N313" s="191"/>
      <c r="O313" s="191"/>
      <c r="P313" s="192">
        <f>SUM(P314:P364)</f>
        <v>0</v>
      </c>
      <c r="Q313" s="191"/>
      <c r="R313" s="192">
        <f>SUM(R314:R364)</f>
        <v>67.050482040000006</v>
      </c>
      <c r="S313" s="191"/>
      <c r="T313" s="193">
        <f>SUM(T314:T364)</f>
        <v>37.457999999999998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4" t="s">
        <v>80</v>
      </c>
      <c r="AT313" s="195" t="s">
        <v>74</v>
      </c>
      <c r="AU313" s="195" t="s">
        <v>80</v>
      </c>
      <c r="AY313" s="194" t="s">
        <v>205</v>
      </c>
      <c r="BK313" s="196">
        <f>SUM(BK314:BK364)</f>
        <v>0</v>
      </c>
    </row>
    <row r="314" s="2" customFormat="1" ht="16.5" customHeight="1">
      <c r="A314" s="38"/>
      <c r="B314" s="39"/>
      <c r="C314" s="199" t="s">
        <v>658</v>
      </c>
      <c r="D314" s="199" t="s">
        <v>207</v>
      </c>
      <c r="E314" s="200" t="s">
        <v>659</v>
      </c>
      <c r="F314" s="201" t="s">
        <v>660</v>
      </c>
      <c r="G314" s="202" t="s">
        <v>156</v>
      </c>
      <c r="H314" s="203">
        <v>2</v>
      </c>
      <c r="I314" s="204"/>
      <c r="J314" s="205">
        <f>ROUND(I314*H314,2)</f>
        <v>0</v>
      </c>
      <c r="K314" s="201" t="s">
        <v>210</v>
      </c>
      <c r="L314" s="44"/>
      <c r="M314" s="206" t="s">
        <v>19</v>
      </c>
      <c r="N314" s="207" t="s">
        <v>46</v>
      </c>
      <c r="O314" s="84"/>
      <c r="P314" s="208">
        <f>O314*H314</f>
        <v>0</v>
      </c>
      <c r="Q314" s="208">
        <v>0.00069999999999999999</v>
      </c>
      <c r="R314" s="208">
        <f>Q314*H314</f>
        <v>0.0014</v>
      </c>
      <c r="S314" s="208">
        <v>0</v>
      </c>
      <c r="T314" s="20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0" t="s">
        <v>166</v>
      </c>
      <c r="AT314" s="210" t="s">
        <v>207</v>
      </c>
      <c r="AU314" s="210" t="s">
        <v>87</v>
      </c>
      <c r="AY314" s="17" t="s">
        <v>205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7" t="s">
        <v>80</v>
      </c>
      <c r="BK314" s="211">
        <f>ROUND(I314*H314,2)</f>
        <v>0</v>
      </c>
      <c r="BL314" s="17" t="s">
        <v>166</v>
      </c>
      <c r="BM314" s="210" t="s">
        <v>661</v>
      </c>
    </row>
    <row r="315" s="2" customFormat="1">
      <c r="A315" s="38"/>
      <c r="B315" s="39"/>
      <c r="C315" s="40"/>
      <c r="D315" s="212" t="s">
        <v>212</v>
      </c>
      <c r="E315" s="40"/>
      <c r="F315" s="213" t="s">
        <v>662</v>
      </c>
      <c r="G315" s="40"/>
      <c r="H315" s="40"/>
      <c r="I315" s="214"/>
      <c r="J315" s="40"/>
      <c r="K315" s="40"/>
      <c r="L315" s="44"/>
      <c r="M315" s="215"/>
      <c r="N315" s="216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212</v>
      </c>
      <c r="AU315" s="17" t="s">
        <v>87</v>
      </c>
    </row>
    <row r="316" s="2" customFormat="1">
      <c r="A316" s="38"/>
      <c r="B316" s="39"/>
      <c r="C316" s="40"/>
      <c r="D316" s="219" t="s">
        <v>253</v>
      </c>
      <c r="E316" s="40"/>
      <c r="F316" s="229" t="s">
        <v>663</v>
      </c>
      <c r="G316" s="40"/>
      <c r="H316" s="40"/>
      <c r="I316" s="214"/>
      <c r="J316" s="40"/>
      <c r="K316" s="40"/>
      <c r="L316" s="44"/>
      <c r="M316" s="215"/>
      <c r="N316" s="216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253</v>
      </c>
      <c r="AU316" s="17" t="s">
        <v>87</v>
      </c>
    </row>
    <row r="317" s="2" customFormat="1" ht="16.5" customHeight="1">
      <c r="A317" s="38"/>
      <c r="B317" s="39"/>
      <c r="C317" s="199" t="s">
        <v>664</v>
      </c>
      <c r="D317" s="199" t="s">
        <v>207</v>
      </c>
      <c r="E317" s="200" t="s">
        <v>665</v>
      </c>
      <c r="F317" s="201" t="s">
        <v>666</v>
      </c>
      <c r="G317" s="202" t="s">
        <v>156</v>
      </c>
      <c r="H317" s="203">
        <v>2</v>
      </c>
      <c r="I317" s="204"/>
      <c r="J317" s="205">
        <f>ROUND(I317*H317,2)</f>
        <v>0</v>
      </c>
      <c r="K317" s="201" t="s">
        <v>210</v>
      </c>
      <c r="L317" s="44"/>
      <c r="M317" s="206" t="s">
        <v>19</v>
      </c>
      <c r="N317" s="207" t="s">
        <v>46</v>
      </c>
      <c r="O317" s="84"/>
      <c r="P317" s="208">
        <f>O317*H317</f>
        <v>0</v>
      </c>
      <c r="Q317" s="208">
        <v>0.11241</v>
      </c>
      <c r="R317" s="208">
        <f>Q317*H317</f>
        <v>0.22481999999999999</v>
      </c>
      <c r="S317" s="208">
        <v>0</v>
      </c>
      <c r="T317" s="20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0" t="s">
        <v>166</v>
      </c>
      <c r="AT317" s="210" t="s">
        <v>207</v>
      </c>
      <c r="AU317" s="210" t="s">
        <v>87</v>
      </c>
      <c r="AY317" s="17" t="s">
        <v>205</v>
      </c>
      <c r="BE317" s="211">
        <f>IF(N317="základní",J317,0)</f>
        <v>0</v>
      </c>
      <c r="BF317" s="211">
        <f>IF(N317="snížená",J317,0)</f>
        <v>0</v>
      </c>
      <c r="BG317" s="211">
        <f>IF(N317="zákl. přenesená",J317,0)</f>
        <v>0</v>
      </c>
      <c r="BH317" s="211">
        <f>IF(N317="sníž. přenesená",J317,0)</f>
        <v>0</v>
      </c>
      <c r="BI317" s="211">
        <f>IF(N317="nulová",J317,0)</f>
        <v>0</v>
      </c>
      <c r="BJ317" s="17" t="s">
        <v>80</v>
      </c>
      <c r="BK317" s="211">
        <f>ROUND(I317*H317,2)</f>
        <v>0</v>
      </c>
      <c r="BL317" s="17" t="s">
        <v>166</v>
      </c>
      <c r="BM317" s="210" t="s">
        <v>667</v>
      </c>
    </row>
    <row r="318" s="2" customFormat="1">
      <c r="A318" s="38"/>
      <c r="B318" s="39"/>
      <c r="C318" s="40"/>
      <c r="D318" s="212" t="s">
        <v>212</v>
      </c>
      <c r="E318" s="40"/>
      <c r="F318" s="213" t="s">
        <v>668</v>
      </c>
      <c r="G318" s="40"/>
      <c r="H318" s="40"/>
      <c r="I318" s="214"/>
      <c r="J318" s="40"/>
      <c r="K318" s="40"/>
      <c r="L318" s="44"/>
      <c r="M318" s="215"/>
      <c r="N318" s="216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212</v>
      </c>
      <c r="AU318" s="17" t="s">
        <v>87</v>
      </c>
    </row>
    <row r="319" s="2" customFormat="1">
      <c r="A319" s="38"/>
      <c r="B319" s="39"/>
      <c r="C319" s="40"/>
      <c r="D319" s="219" t="s">
        <v>253</v>
      </c>
      <c r="E319" s="40"/>
      <c r="F319" s="229" t="s">
        <v>669</v>
      </c>
      <c r="G319" s="40"/>
      <c r="H319" s="40"/>
      <c r="I319" s="214"/>
      <c r="J319" s="40"/>
      <c r="K319" s="40"/>
      <c r="L319" s="44"/>
      <c r="M319" s="215"/>
      <c r="N319" s="216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253</v>
      </c>
      <c r="AU319" s="17" t="s">
        <v>87</v>
      </c>
    </row>
    <row r="320" s="2" customFormat="1" ht="37.8" customHeight="1">
      <c r="A320" s="38"/>
      <c r="B320" s="39"/>
      <c r="C320" s="199" t="s">
        <v>670</v>
      </c>
      <c r="D320" s="199" t="s">
        <v>207</v>
      </c>
      <c r="E320" s="200" t="s">
        <v>671</v>
      </c>
      <c r="F320" s="201" t="s">
        <v>672</v>
      </c>
      <c r="G320" s="202" t="s">
        <v>103</v>
      </c>
      <c r="H320" s="203">
        <v>2.198</v>
      </c>
      <c r="I320" s="204"/>
      <c r="J320" s="205">
        <f>ROUND(I320*H320,2)</f>
        <v>0</v>
      </c>
      <c r="K320" s="201" t="s">
        <v>210</v>
      </c>
      <c r="L320" s="44"/>
      <c r="M320" s="206" t="s">
        <v>19</v>
      </c>
      <c r="N320" s="207" t="s">
        <v>46</v>
      </c>
      <c r="O320" s="84"/>
      <c r="P320" s="208">
        <f>O320*H320</f>
        <v>0</v>
      </c>
      <c r="Q320" s="208">
        <v>0.089779999999999999</v>
      </c>
      <c r="R320" s="208">
        <f>Q320*H320</f>
        <v>0.19733644</v>
      </c>
      <c r="S320" s="208">
        <v>0</v>
      </c>
      <c r="T320" s="20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0" t="s">
        <v>166</v>
      </c>
      <c r="AT320" s="210" t="s">
        <v>207</v>
      </c>
      <c r="AU320" s="210" t="s">
        <v>87</v>
      </c>
      <c r="AY320" s="17" t="s">
        <v>205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17" t="s">
        <v>80</v>
      </c>
      <c r="BK320" s="211">
        <f>ROUND(I320*H320,2)</f>
        <v>0</v>
      </c>
      <c r="BL320" s="17" t="s">
        <v>166</v>
      </c>
      <c r="BM320" s="210" t="s">
        <v>673</v>
      </c>
    </row>
    <row r="321" s="2" customFormat="1">
      <c r="A321" s="38"/>
      <c r="B321" s="39"/>
      <c r="C321" s="40"/>
      <c r="D321" s="212" t="s">
        <v>212</v>
      </c>
      <c r="E321" s="40"/>
      <c r="F321" s="213" t="s">
        <v>674</v>
      </c>
      <c r="G321" s="40"/>
      <c r="H321" s="40"/>
      <c r="I321" s="214"/>
      <c r="J321" s="40"/>
      <c r="K321" s="40"/>
      <c r="L321" s="44"/>
      <c r="M321" s="215"/>
      <c r="N321" s="216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212</v>
      </c>
      <c r="AU321" s="17" t="s">
        <v>87</v>
      </c>
    </row>
    <row r="322" s="13" customFormat="1">
      <c r="A322" s="13"/>
      <c r="B322" s="217"/>
      <c r="C322" s="218"/>
      <c r="D322" s="219" t="s">
        <v>214</v>
      </c>
      <c r="E322" s="220" t="s">
        <v>19</v>
      </c>
      <c r="F322" s="221" t="s">
        <v>675</v>
      </c>
      <c r="G322" s="218"/>
      <c r="H322" s="222">
        <v>2.198</v>
      </c>
      <c r="I322" s="223"/>
      <c r="J322" s="218"/>
      <c r="K322" s="218"/>
      <c r="L322" s="224"/>
      <c r="M322" s="225"/>
      <c r="N322" s="226"/>
      <c r="O322" s="226"/>
      <c r="P322" s="226"/>
      <c r="Q322" s="226"/>
      <c r="R322" s="226"/>
      <c r="S322" s="226"/>
      <c r="T322" s="22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8" t="s">
        <v>214</v>
      </c>
      <c r="AU322" s="228" t="s">
        <v>87</v>
      </c>
      <c r="AV322" s="13" t="s">
        <v>87</v>
      </c>
      <c r="AW322" s="13" t="s">
        <v>36</v>
      </c>
      <c r="AX322" s="13" t="s">
        <v>80</v>
      </c>
      <c r="AY322" s="228" t="s">
        <v>205</v>
      </c>
    </row>
    <row r="323" s="2" customFormat="1" ht="16.5" customHeight="1">
      <c r="A323" s="38"/>
      <c r="B323" s="39"/>
      <c r="C323" s="241" t="s">
        <v>676</v>
      </c>
      <c r="D323" s="241" t="s">
        <v>344</v>
      </c>
      <c r="E323" s="242" t="s">
        <v>677</v>
      </c>
      <c r="F323" s="243" t="s">
        <v>678</v>
      </c>
      <c r="G323" s="244" t="s">
        <v>84</v>
      </c>
      <c r="H323" s="245">
        <v>0.22</v>
      </c>
      <c r="I323" s="246"/>
      <c r="J323" s="247">
        <f>ROUND(I323*H323,2)</f>
        <v>0</v>
      </c>
      <c r="K323" s="243" t="s">
        <v>210</v>
      </c>
      <c r="L323" s="248"/>
      <c r="M323" s="249" t="s">
        <v>19</v>
      </c>
      <c r="N323" s="250" t="s">
        <v>46</v>
      </c>
      <c r="O323" s="84"/>
      <c r="P323" s="208">
        <f>O323*H323</f>
        <v>0</v>
      </c>
      <c r="Q323" s="208">
        <v>0.22800000000000001</v>
      </c>
      <c r="R323" s="208">
        <f>Q323*H323</f>
        <v>0.050160000000000003</v>
      </c>
      <c r="S323" s="208">
        <v>0</v>
      </c>
      <c r="T323" s="20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0" t="s">
        <v>157</v>
      </c>
      <c r="AT323" s="210" t="s">
        <v>344</v>
      </c>
      <c r="AU323" s="210" t="s">
        <v>87</v>
      </c>
      <c r="AY323" s="17" t="s">
        <v>205</v>
      </c>
      <c r="BE323" s="211">
        <f>IF(N323="základní",J323,0)</f>
        <v>0</v>
      </c>
      <c r="BF323" s="211">
        <f>IF(N323="snížená",J323,0)</f>
        <v>0</v>
      </c>
      <c r="BG323" s="211">
        <f>IF(N323="zákl. přenesená",J323,0)</f>
        <v>0</v>
      </c>
      <c r="BH323" s="211">
        <f>IF(N323="sníž. přenesená",J323,0)</f>
        <v>0</v>
      </c>
      <c r="BI323" s="211">
        <f>IF(N323="nulová",J323,0)</f>
        <v>0</v>
      </c>
      <c r="BJ323" s="17" t="s">
        <v>80</v>
      </c>
      <c r="BK323" s="211">
        <f>ROUND(I323*H323,2)</f>
        <v>0</v>
      </c>
      <c r="BL323" s="17" t="s">
        <v>166</v>
      </c>
      <c r="BM323" s="210" t="s">
        <v>679</v>
      </c>
    </row>
    <row r="324" s="13" customFormat="1">
      <c r="A324" s="13"/>
      <c r="B324" s="217"/>
      <c r="C324" s="218"/>
      <c r="D324" s="219" t="s">
        <v>214</v>
      </c>
      <c r="E324" s="218"/>
      <c r="F324" s="221" t="s">
        <v>680</v>
      </c>
      <c r="G324" s="218"/>
      <c r="H324" s="222">
        <v>0.22</v>
      </c>
      <c r="I324" s="223"/>
      <c r="J324" s="218"/>
      <c r="K324" s="218"/>
      <c r="L324" s="224"/>
      <c r="M324" s="225"/>
      <c r="N324" s="226"/>
      <c r="O324" s="226"/>
      <c r="P324" s="226"/>
      <c r="Q324" s="226"/>
      <c r="R324" s="226"/>
      <c r="S324" s="226"/>
      <c r="T324" s="22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8" t="s">
        <v>214</v>
      </c>
      <c r="AU324" s="228" t="s">
        <v>87</v>
      </c>
      <c r="AV324" s="13" t="s">
        <v>87</v>
      </c>
      <c r="AW324" s="13" t="s">
        <v>4</v>
      </c>
      <c r="AX324" s="13" t="s">
        <v>80</v>
      </c>
      <c r="AY324" s="228" t="s">
        <v>205</v>
      </c>
    </row>
    <row r="325" s="2" customFormat="1" ht="24.15" customHeight="1">
      <c r="A325" s="38"/>
      <c r="B325" s="39"/>
      <c r="C325" s="199" t="s">
        <v>681</v>
      </c>
      <c r="D325" s="199" t="s">
        <v>207</v>
      </c>
      <c r="E325" s="200" t="s">
        <v>682</v>
      </c>
      <c r="F325" s="201" t="s">
        <v>683</v>
      </c>
      <c r="G325" s="202" t="s">
        <v>103</v>
      </c>
      <c r="H325" s="203">
        <v>143</v>
      </c>
      <c r="I325" s="204"/>
      <c r="J325" s="205">
        <f>ROUND(I325*H325,2)</f>
        <v>0</v>
      </c>
      <c r="K325" s="201" t="s">
        <v>210</v>
      </c>
      <c r="L325" s="44"/>
      <c r="M325" s="206" t="s">
        <v>19</v>
      </c>
      <c r="N325" s="207" t="s">
        <v>46</v>
      </c>
      <c r="O325" s="84"/>
      <c r="P325" s="208">
        <f>O325*H325</f>
        <v>0</v>
      </c>
      <c r="Q325" s="208">
        <v>0.15540000000000001</v>
      </c>
      <c r="R325" s="208">
        <f>Q325*H325</f>
        <v>22.222200000000001</v>
      </c>
      <c r="S325" s="208">
        <v>0</v>
      </c>
      <c r="T325" s="209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0" t="s">
        <v>166</v>
      </c>
      <c r="AT325" s="210" t="s">
        <v>207</v>
      </c>
      <c r="AU325" s="210" t="s">
        <v>87</v>
      </c>
      <c r="AY325" s="17" t="s">
        <v>205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7" t="s">
        <v>80</v>
      </c>
      <c r="BK325" s="211">
        <f>ROUND(I325*H325,2)</f>
        <v>0</v>
      </c>
      <c r="BL325" s="17" t="s">
        <v>166</v>
      </c>
      <c r="BM325" s="210" t="s">
        <v>684</v>
      </c>
    </row>
    <row r="326" s="2" customFormat="1">
      <c r="A326" s="38"/>
      <c r="B326" s="39"/>
      <c r="C326" s="40"/>
      <c r="D326" s="212" t="s">
        <v>212</v>
      </c>
      <c r="E326" s="40"/>
      <c r="F326" s="213" t="s">
        <v>685</v>
      </c>
      <c r="G326" s="40"/>
      <c r="H326" s="40"/>
      <c r="I326" s="214"/>
      <c r="J326" s="40"/>
      <c r="K326" s="40"/>
      <c r="L326" s="44"/>
      <c r="M326" s="215"/>
      <c r="N326" s="216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212</v>
      </c>
      <c r="AU326" s="17" t="s">
        <v>87</v>
      </c>
    </row>
    <row r="327" s="2" customFormat="1" ht="16.5" customHeight="1">
      <c r="A327" s="38"/>
      <c r="B327" s="39"/>
      <c r="C327" s="241" t="s">
        <v>686</v>
      </c>
      <c r="D327" s="241" t="s">
        <v>344</v>
      </c>
      <c r="E327" s="242" t="s">
        <v>687</v>
      </c>
      <c r="F327" s="243" t="s">
        <v>688</v>
      </c>
      <c r="G327" s="244" t="s">
        <v>103</v>
      </c>
      <c r="H327" s="245">
        <v>53.039999999999999</v>
      </c>
      <c r="I327" s="246"/>
      <c r="J327" s="247">
        <f>ROUND(I327*H327,2)</f>
        <v>0</v>
      </c>
      <c r="K327" s="243" t="s">
        <v>210</v>
      </c>
      <c r="L327" s="248"/>
      <c r="M327" s="249" t="s">
        <v>19</v>
      </c>
      <c r="N327" s="250" t="s">
        <v>46</v>
      </c>
      <c r="O327" s="84"/>
      <c r="P327" s="208">
        <f>O327*H327</f>
        <v>0</v>
      </c>
      <c r="Q327" s="208">
        <v>0.048300000000000003</v>
      </c>
      <c r="R327" s="208">
        <f>Q327*H327</f>
        <v>2.5618319999999999</v>
      </c>
      <c r="S327" s="208">
        <v>0</v>
      </c>
      <c r="T327" s="20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0" t="s">
        <v>157</v>
      </c>
      <c r="AT327" s="210" t="s">
        <v>344</v>
      </c>
      <c r="AU327" s="210" t="s">
        <v>87</v>
      </c>
      <c r="AY327" s="17" t="s">
        <v>205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7" t="s">
        <v>80</v>
      </c>
      <c r="BK327" s="211">
        <f>ROUND(I327*H327,2)</f>
        <v>0</v>
      </c>
      <c r="BL327" s="17" t="s">
        <v>166</v>
      </c>
      <c r="BM327" s="210" t="s">
        <v>689</v>
      </c>
    </row>
    <row r="328" s="13" customFormat="1">
      <c r="A328" s="13"/>
      <c r="B328" s="217"/>
      <c r="C328" s="218"/>
      <c r="D328" s="219" t="s">
        <v>214</v>
      </c>
      <c r="E328" s="220" t="s">
        <v>19</v>
      </c>
      <c r="F328" s="221" t="s">
        <v>101</v>
      </c>
      <c r="G328" s="218"/>
      <c r="H328" s="222">
        <v>52</v>
      </c>
      <c r="I328" s="223"/>
      <c r="J328" s="218"/>
      <c r="K328" s="218"/>
      <c r="L328" s="224"/>
      <c r="M328" s="225"/>
      <c r="N328" s="226"/>
      <c r="O328" s="226"/>
      <c r="P328" s="226"/>
      <c r="Q328" s="226"/>
      <c r="R328" s="226"/>
      <c r="S328" s="226"/>
      <c r="T328" s="22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8" t="s">
        <v>214</v>
      </c>
      <c r="AU328" s="228" t="s">
        <v>87</v>
      </c>
      <c r="AV328" s="13" t="s">
        <v>87</v>
      </c>
      <c r="AW328" s="13" t="s">
        <v>36</v>
      </c>
      <c r="AX328" s="13" t="s">
        <v>80</v>
      </c>
      <c r="AY328" s="228" t="s">
        <v>205</v>
      </c>
    </row>
    <row r="329" s="13" customFormat="1">
      <c r="A329" s="13"/>
      <c r="B329" s="217"/>
      <c r="C329" s="218"/>
      <c r="D329" s="219" t="s">
        <v>214</v>
      </c>
      <c r="E329" s="218"/>
      <c r="F329" s="221" t="s">
        <v>690</v>
      </c>
      <c r="G329" s="218"/>
      <c r="H329" s="222">
        <v>53.039999999999999</v>
      </c>
      <c r="I329" s="223"/>
      <c r="J329" s="218"/>
      <c r="K329" s="218"/>
      <c r="L329" s="224"/>
      <c r="M329" s="225"/>
      <c r="N329" s="226"/>
      <c r="O329" s="226"/>
      <c r="P329" s="226"/>
      <c r="Q329" s="226"/>
      <c r="R329" s="226"/>
      <c r="S329" s="226"/>
      <c r="T329" s="22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8" t="s">
        <v>214</v>
      </c>
      <c r="AU329" s="228" t="s">
        <v>87</v>
      </c>
      <c r="AV329" s="13" t="s">
        <v>87</v>
      </c>
      <c r="AW329" s="13" t="s">
        <v>4</v>
      </c>
      <c r="AX329" s="13" t="s">
        <v>80</v>
      </c>
      <c r="AY329" s="228" t="s">
        <v>205</v>
      </c>
    </row>
    <row r="330" s="2" customFormat="1" ht="16.5" customHeight="1">
      <c r="A330" s="38"/>
      <c r="B330" s="39"/>
      <c r="C330" s="241" t="s">
        <v>691</v>
      </c>
      <c r="D330" s="241" t="s">
        <v>344</v>
      </c>
      <c r="E330" s="242" t="s">
        <v>692</v>
      </c>
      <c r="F330" s="243" t="s">
        <v>693</v>
      </c>
      <c r="G330" s="244" t="s">
        <v>103</v>
      </c>
      <c r="H330" s="245">
        <v>12</v>
      </c>
      <c r="I330" s="246"/>
      <c r="J330" s="247">
        <f>ROUND(I330*H330,2)</f>
        <v>0</v>
      </c>
      <c r="K330" s="243" t="s">
        <v>210</v>
      </c>
      <c r="L330" s="248"/>
      <c r="M330" s="249" t="s">
        <v>19</v>
      </c>
      <c r="N330" s="250" t="s">
        <v>46</v>
      </c>
      <c r="O330" s="84"/>
      <c r="P330" s="208">
        <f>O330*H330</f>
        <v>0</v>
      </c>
      <c r="Q330" s="208">
        <v>0.065670000000000006</v>
      </c>
      <c r="R330" s="208">
        <f>Q330*H330</f>
        <v>0.78804000000000007</v>
      </c>
      <c r="S330" s="208">
        <v>0</v>
      </c>
      <c r="T330" s="209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0" t="s">
        <v>157</v>
      </c>
      <c r="AT330" s="210" t="s">
        <v>344</v>
      </c>
      <c r="AU330" s="210" t="s">
        <v>87</v>
      </c>
      <c r="AY330" s="17" t="s">
        <v>205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7" t="s">
        <v>80</v>
      </c>
      <c r="BK330" s="211">
        <f>ROUND(I330*H330,2)</f>
        <v>0</v>
      </c>
      <c r="BL330" s="17" t="s">
        <v>166</v>
      </c>
      <c r="BM330" s="210" t="s">
        <v>694</v>
      </c>
    </row>
    <row r="331" s="13" customFormat="1">
      <c r="A331" s="13"/>
      <c r="B331" s="217"/>
      <c r="C331" s="218"/>
      <c r="D331" s="219" t="s">
        <v>214</v>
      </c>
      <c r="E331" s="220" t="s">
        <v>19</v>
      </c>
      <c r="F331" s="221" t="s">
        <v>107</v>
      </c>
      <c r="G331" s="218"/>
      <c r="H331" s="222">
        <v>12</v>
      </c>
      <c r="I331" s="223"/>
      <c r="J331" s="218"/>
      <c r="K331" s="218"/>
      <c r="L331" s="224"/>
      <c r="M331" s="225"/>
      <c r="N331" s="226"/>
      <c r="O331" s="226"/>
      <c r="P331" s="226"/>
      <c r="Q331" s="226"/>
      <c r="R331" s="226"/>
      <c r="S331" s="226"/>
      <c r="T331" s="22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28" t="s">
        <v>214</v>
      </c>
      <c r="AU331" s="228" t="s">
        <v>87</v>
      </c>
      <c r="AV331" s="13" t="s">
        <v>87</v>
      </c>
      <c r="AW331" s="13" t="s">
        <v>36</v>
      </c>
      <c r="AX331" s="13" t="s">
        <v>80</v>
      </c>
      <c r="AY331" s="228" t="s">
        <v>205</v>
      </c>
    </row>
    <row r="332" s="2" customFormat="1" ht="16.5" customHeight="1">
      <c r="A332" s="38"/>
      <c r="B332" s="39"/>
      <c r="C332" s="241" t="s">
        <v>695</v>
      </c>
      <c r="D332" s="241" t="s">
        <v>344</v>
      </c>
      <c r="E332" s="242" t="s">
        <v>696</v>
      </c>
      <c r="F332" s="243" t="s">
        <v>697</v>
      </c>
      <c r="G332" s="244" t="s">
        <v>103</v>
      </c>
      <c r="H332" s="245">
        <v>80.579999999999998</v>
      </c>
      <c r="I332" s="246"/>
      <c r="J332" s="247">
        <f>ROUND(I332*H332,2)</f>
        <v>0</v>
      </c>
      <c r="K332" s="243" t="s">
        <v>210</v>
      </c>
      <c r="L332" s="248"/>
      <c r="M332" s="249" t="s">
        <v>19</v>
      </c>
      <c r="N332" s="250" t="s">
        <v>46</v>
      </c>
      <c r="O332" s="84"/>
      <c r="P332" s="208">
        <f>O332*H332</f>
        <v>0</v>
      </c>
      <c r="Q332" s="208">
        <v>0.080000000000000002</v>
      </c>
      <c r="R332" s="208">
        <f>Q332*H332</f>
        <v>6.4463999999999997</v>
      </c>
      <c r="S332" s="208">
        <v>0</v>
      </c>
      <c r="T332" s="209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0" t="s">
        <v>157</v>
      </c>
      <c r="AT332" s="210" t="s">
        <v>344</v>
      </c>
      <c r="AU332" s="210" t="s">
        <v>87</v>
      </c>
      <c r="AY332" s="17" t="s">
        <v>205</v>
      </c>
      <c r="BE332" s="211">
        <f>IF(N332="základní",J332,0)</f>
        <v>0</v>
      </c>
      <c r="BF332" s="211">
        <f>IF(N332="snížená",J332,0)</f>
        <v>0</v>
      </c>
      <c r="BG332" s="211">
        <f>IF(N332="zákl. přenesená",J332,0)</f>
        <v>0</v>
      </c>
      <c r="BH332" s="211">
        <f>IF(N332="sníž. přenesená",J332,0)</f>
        <v>0</v>
      </c>
      <c r="BI332" s="211">
        <f>IF(N332="nulová",J332,0)</f>
        <v>0</v>
      </c>
      <c r="BJ332" s="17" t="s">
        <v>80</v>
      </c>
      <c r="BK332" s="211">
        <f>ROUND(I332*H332,2)</f>
        <v>0</v>
      </c>
      <c r="BL332" s="17" t="s">
        <v>166</v>
      </c>
      <c r="BM332" s="210" t="s">
        <v>698</v>
      </c>
    </row>
    <row r="333" s="13" customFormat="1">
      <c r="A333" s="13"/>
      <c r="B333" s="217"/>
      <c r="C333" s="218"/>
      <c r="D333" s="219" t="s">
        <v>214</v>
      </c>
      <c r="E333" s="220" t="s">
        <v>19</v>
      </c>
      <c r="F333" s="221" t="s">
        <v>699</v>
      </c>
      <c r="G333" s="218"/>
      <c r="H333" s="222">
        <v>79</v>
      </c>
      <c r="I333" s="223"/>
      <c r="J333" s="218"/>
      <c r="K333" s="218"/>
      <c r="L333" s="224"/>
      <c r="M333" s="225"/>
      <c r="N333" s="226"/>
      <c r="O333" s="226"/>
      <c r="P333" s="226"/>
      <c r="Q333" s="226"/>
      <c r="R333" s="226"/>
      <c r="S333" s="226"/>
      <c r="T333" s="22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8" t="s">
        <v>214</v>
      </c>
      <c r="AU333" s="228" t="s">
        <v>87</v>
      </c>
      <c r="AV333" s="13" t="s">
        <v>87</v>
      </c>
      <c r="AW333" s="13" t="s">
        <v>36</v>
      </c>
      <c r="AX333" s="13" t="s">
        <v>80</v>
      </c>
      <c r="AY333" s="228" t="s">
        <v>205</v>
      </c>
    </row>
    <row r="334" s="13" customFormat="1">
      <c r="A334" s="13"/>
      <c r="B334" s="217"/>
      <c r="C334" s="218"/>
      <c r="D334" s="219" t="s">
        <v>214</v>
      </c>
      <c r="E334" s="218"/>
      <c r="F334" s="221" t="s">
        <v>700</v>
      </c>
      <c r="G334" s="218"/>
      <c r="H334" s="222">
        <v>80.579999999999998</v>
      </c>
      <c r="I334" s="223"/>
      <c r="J334" s="218"/>
      <c r="K334" s="218"/>
      <c r="L334" s="224"/>
      <c r="M334" s="225"/>
      <c r="N334" s="226"/>
      <c r="O334" s="226"/>
      <c r="P334" s="226"/>
      <c r="Q334" s="226"/>
      <c r="R334" s="226"/>
      <c r="S334" s="226"/>
      <c r="T334" s="22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8" t="s">
        <v>214</v>
      </c>
      <c r="AU334" s="228" t="s">
        <v>87</v>
      </c>
      <c r="AV334" s="13" t="s">
        <v>87</v>
      </c>
      <c r="AW334" s="13" t="s">
        <v>4</v>
      </c>
      <c r="AX334" s="13" t="s">
        <v>80</v>
      </c>
      <c r="AY334" s="228" t="s">
        <v>205</v>
      </c>
    </row>
    <row r="335" s="2" customFormat="1" ht="24.15" customHeight="1">
      <c r="A335" s="38"/>
      <c r="B335" s="39"/>
      <c r="C335" s="199" t="s">
        <v>701</v>
      </c>
      <c r="D335" s="199" t="s">
        <v>207</v>
      </c>
      <c r="E335" s="200" t="s">
        <v>702</v>
      </c>
      <c r="F335" s="201" t="s">
        <v>703</v>
      </c>
      <c r="G335" s="202" t="s">
        <v>103</v>
      </c>
      <c r="H335" s="203">
        <v>12</v>
      </c>
      <c r="I335" s="204"/>
      <c r="J335" s="205">
        <f>ROUND(I335*H335,2)</f>
        <v>0</v>
      </c>
      <c r="K335" s="201" t="s">
        <v>210</v>
      </c>
      <c r="L335" s="44"/>
      <c r="M335" s="206" t="s">
        <v>19</v>
      </c>
      <c r="N335" s="207" t="s">
        <v>46</v>
      </c>
      <c r="O335" s="84"/>
      <c r="P335" s="208">
        <f>O335*H335</f>
        <v>0</v>
      </c>
      <c r="Q335" s="208">
        <v>0.16849</v>
      </c>
      <c r="R335" s="208">
        <f>Q335*H335</f>
        <v>2.0218799999999999</v>
      </c>
      <c r="S335" s="208">
        <v>0</v>
      </c>
      <c r="T335" s="20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0" t="s">
        <v>166</v>
      </c>
      <c r="AT335" s="210" t="s">
        <v>207</v>
      </c>
      <c r="AU335" s="210" t="s">
        <v>87</v>
      </c>
      <c r="AY335" s="17" t="s">
        <v>205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7" t="s">
        <v>80</v>
      </c>
      <c r="BK335" s="211">
        <f>ROUND(I335*H335,2)</f>
        <v>0</v>
      </c>
      <c r="BL335" s="17" t="s">
        <v>166</v>
      </c>
      <c r="BM335" s="210" t="s">
        <v>704</v>
      </c>
    </row>
    <row r="336" s="2" customFormat="1">
      <c r="A336" s="38"/>
      <c r="B336" s="39"/>
      <c r="C336" s="40"/>
      <c r="D336" s="212" t="s">
        <v>212</v>
      </c>
      <c r="E336" s="40"/>
      <c r="F336" s="213" t="s">
        <v>705</v>
      </c>
      <c r="G336" s="40"/>
      <c r="H336" s="40"/>
      <c r="I336" s="214"/>
      <c r="J336" s="40"/>
      <c r="K336" s="40"/>
      <c r="L336" s="44"/>
      <c r="M336" s="215"/>
      <c r="N336" s="216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212</v>
      </c>
      <c r="AU336" s="17" t="s">
        <v>87</v>
      </c>
    </row>
    <row r="337" s="13" customFormat="1">
      <c r="A337" s="13"/>
      <c r="B337" s="217"/>
      <c r="C337" s="218"/>
      <c r="D337" s="219" t="s">
        <v>214</v>
      </c>
      <c r="E337" s="220" t="s">
        <v>19</v>
      </c>
      <c r="F337" s="221" t="s">
        <v>107</v>
      </c>
      <c r="G337" s="218"/>
      <c r="H337" s="222">
        <v>12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8" t="s">
        <v>214</v>
      </c>
      <c r="AU337" s="228" t="s">
        <v>87</v>
      </c>
      <c r="AV337" s="13" t="s">
        <v>87</v>
      </c>
      <c r="AW337" s="13" t="s">
        <v>36</v>
      </c>
      <c r="AX337" s="13" t="s">
        <v>80</v>
      </c>
      <c r="AY337" s="228" t="s">
        <v>205</v>
      </c>
    </row>
    <row r="338" s="2" customFormat="1" ht="16.5" customHeight="1">
      <c r="A338" s="38"/>
      <c r="B338" s="39"/>
      <c r="C338" s="241" t="s">
        <v>706</v>
      </c>
      <c r="D338" s="241" t="s">
        <v>344</v>
      </c>
      <c r="E338" s="242" t="s">
        <v>707</v>
      </c>
      <c r="F338" s="243" t="s">
        <v>708</v>
      </c>
      <c r="G338" s="244" t="s">
        <v>103</v>
      </c>
      <c r="H338" s="245">
        <v>12.24</v>
      </c>
      <c r="I338" s="246"/>
      <c r="J338" s="247">
        <f>ROUND(I338*H338,2)</f>
        <v>0</v>
      </c>
      <c r="K338" s="243" t="s">
        <v>210</v>
      </c>
      <c r="L338" s="248"/>
      <c r="M338" s="249" t="s">
        <v>19</v>
      </c>
      <c r="N338" s="250" t="s">
        <v>46</v>
      </c>
      <c r="O338" s="84"/>
      <c r="P338" s="208">
        <f>O338*H338</f>
        <v>0</v>
      </c>
      <c r="Q338" s="208">
        <v>0.056120000000000003</v>
      </c>
      <c r="R338" s="208">
        <f>Q338*H338</f>
        <v>0.6869088000000001</v>
      </c>
      <c r="S338" s="208">
        <v>0</v>
      </c>
      <c r="T338" s="20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0" t="s">
        <v>157</v>
      </c>
      <c r="AT338" s="210" t="s">
        <v>344</v>
      </c>
      <c r="AU338" s="210" t="s">
        <v>87</v>
      </c>
      <c r="AY338" s="17" t="s">
        <v>205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17" t="s">
        <v>80</v>
      </c>
      <c r="BK338" s="211">
        <f>ROUND(I338*H338,2)</f>
        <v>0</v>
      </c>
      <c r="BL338" s="17" t="s">
        <v>166</v>
      </c>
      <c r="BM338" s="210" t="s">
        <v>709</v>
      </c>
    </row>
    <row r="339" s="13" customFormat="1">
      <c r="A339" s="13"/>
      <c r="B339" s="217"/>
      <c r="C339" s="218"/>
      <c r="D339" s="219" t="s">
        <v>214</v>
      </c>
      <c r="E339" s="218"/>
      <c r="F339" s="221" t="s">
        <v>710</v>
      </c>
      <c r="G339" s="218"/>
      <c r="H339" s="222">
        <v>12.24</v>
      </c>
      <c r="I339" s="223"/>
      <c r="J339" s="218"/>
      <c r="K339" s="218"/>
      <c r="L339" s="224"/>
      <c r="M339" s="225"/>
      <c r="N339" s="226"/>
      <c r="O339" s="226"/>
      <c r="P339" s="226"/>
      <c r="Q339" s="226"/>
      <c r="R339" s="226"/>
      <c r="S339" s="226"/>
      <c r="T339" s="22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8" t="s">
        <v>214</v>
      </c>
      <c r="AU339" s="228" t="s">
        <v>87</v>
      </c>
      <c r="AV339" s="13" t="s">
        <v>87</v>
      </c>
      <c r="AW339" s="13" t="s">
        <v>4</v>
      </c>
      <c r="AX339" s="13" t="s">
        <v>80</v>
      </c>
      <c r="AY339" s="228" t="s">
        <v>205</v>
      </c>
    </row>
    <row r="340" s="2" customFormat="1" ht="16.5" customHeight="1">
      <c r="A340" s="38"/>
      <c r="B340" s="39"/>
      <c r="C340" s="199" t="s">
        <v>711</v>
      </c>
      <c r="D340" s="199" t="s">
        <v>207</v>
      </c>
      <c r="E340" s="200" t="s">
        <v>712</v>
      </c>
      <c r="F340" s="201" t="s">
        <v>713</v>
      </c>
      <c r="G340" s="202" t="s">
        <v>103</v>
      </c>
      <c r="H340" s="203">
        <v>3</v>
      </c>
      <c r="I340" s="204"/>
      <c r="J340" s="205">
        <f>ROUND(I340*H340,2)</f>
        <v>0</v>
      </c>
      <c r="K340" s="201" t="s">
        <v>210</v>
      </c>
      <c r="L340" s="44"/>
      <c r="M340" s="206" t="s">
        <v>19</v>
      </c>
      <c r="N340" s="207" t="s">
        <v>46</v>
      </c>
      <c r="O340" s="84"/>
      <c r="P340" s="208">
        <f>O340*H340</f>
        <v>0</v>
      </c>
      <c r="Q340" s="208">
        <v>0</v>
      </c>
      <c r="R340" s="208">
        <f>Q340*H340</f>
        <v>0</v>
      </c>
      <c r="S340" s="208">
        <v>0</v>
      </c>
      <c r="T340" s="209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0" t="s">
        <v>166</v>
      </c>
      <c r="AT340" s="210" t="s">
        <v>207</v>
      </c>
      <c r="AU340" s="210" t="s">
        <v>87</v>
      </c>
      <c r="AY340" s="17" t="s">
        <v>205</v>
      </c>
      <c r="BE340" s="211">
        <f>IF(N340="základní",J340,0)</f>
        <v>0</v>
      </c>
      <c r="BF340" s="211">
        <f>IF(N340="snížená",J340,0)</f>
        <v>0</v>
      </c>
      <c r="BG340" s="211">
        <f>IF(N340="zákl. přenesená",J340,0)</f>
        <v>0</v>
      </c>
      <c r="BH340" s="211">
        <f>IF(N340="sníž. přenesená",J340,0)</f>
        <v>0</v>
      </c>
      <c r="BI340" s="211">
        <f>IF(N340="nulová",J340,0)</f>
        <v>0</v>
      </c>
      <c r="BJ340" s="17" t="s">
        <v>80</v>
      </c>
      <c r="BK340" s="211">
        <f>ROUND(I340*H340,2)</f>
        <v>0</v>
      </c>
      <c r="BL340" s="17" t="s">
        <v>166</v>
      </c>
      <c r="BM340" s="210" t="s">
        <v>714</v>
      </c>
    </row>
    <row r="341" s="2" customFormat="1">
      <c r="A341" s="38"/>
      <c r="B341" s="39"/>
      <c r="C341" s="40"/>
      <c r="D341" s="212" t="s">
        <v>212</v>
      </c>
      <c r="E341" s="40"/>
      <c r="F341" s="213" t="s">
        <v>715</v>
      </c>
      <c r="G341" s="40"/>
      <c r="H341" s="40"/>
      <c r="I341" s="214"/>
      <c r="J341" s="40"/>
      <c r="K341" s="40"/>
      <c r="L341" s="44"/>
      <c r="M341" s="215"/>
      <c r="N341" s="216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212</v>
      </c>
      <c r="AU341" s="17" t="s">
        <v>87</v>
      </c>
    </row>
    <row r="342" s="2" customFormat="1">
      <c r="A342" s="38"/>
      <c r="B342" s="39"/>
      <c r="C342" s="40"/>
      <c r="D342" s="219" t="s">
        <v>253</v>
      </c>
      <c r="E342" s="40"/>
      <c r="F342" s="229" t="s">
        <v>716</v>
      </c>
      <c r="G342" s="40"/>
      <c r="H342" s="40"/>
      <c r="I342" s="214"/>
      <c r="J342" s="40"/>
      <c r="K342" s="40"/>
      <c r="L342" s="44"/>
      <c r="M342" s="215"/>
      <c r="N342" s="216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253</v>
      </c>
      <c r="AU342" s="17" t="s">
        <v>87</v>
      </c>
    </row>
    <row r="343" s="2" customFormat="1" ht="16.5" customHeight="1">
      <c r="A343" s="38"/>
      <c r="B343" s="39"/>
      <c r="C343" s="199" t="s">
        <v>717</v>
      </c>
      <c r="D343" s="199" t="s">
        <v>207</v>
      </c>
      <c r="E343" s="200" t="s">
        <v>718</v>
      </c>
      <c r="F343" s="201" t="s">
        <v>719</v>
      </c>
      <c r="G343" s="202" t="s">
        <v>103</v>
      </c>
      <c r="H343" s="203">
        <v>3</v>
      </c>
      <c r="I343" s="204"/>
      <c r="J343" s="205">
        <f>ROUND(I343*H343,2)</f>
        <v>0</v>
      </c>
      <c r="K343" s="201" t="s">
        <v>210</v>
      </c>
      <c r="L343" s="44"/>
      <c r="M343" s="206" t="s">
        <v>19</v>
      </c>
      <c r="N343" s="207" t="s">
        <v>46</v>
      </c>
      <c r="O343" s="84"/>
      <c r="P343" s="208">
        <f>O343*H343</f>
        <v>0</v>
      </c>
      <c r="Q343" s="208">
        <v>2.0000000000000002E-05</v>
      </c>
      <c r="R343" s="208">
        <f>Q343*H343</f>
        <v>6.0000000000000008E-05</v>
      </c>
      <c r="S343" s="208">
        <v>0</v>
      </c>
      <c r="T343" s="20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0" t="s">
        <v>166</v>
      </c>
      <c r="AT343" s="210" t="s">
        <v>207</v>
      </c>
      <c r="AU343" s="210" t="s">
        <v>87</v>
      </c>
      <c r="AY343" s="17" t="s">
        <v>205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7" t="s">
        <v>80</v>
      </c>
      <c r="BK343" s="211">
        <f>ROUND(I343*H343,2)</f>
        <v>0</v>
      </c>
      <c r="BL343" s="17" t="s">
        <v>166</v>
      </c>
      <c r="BM343" s="210" t="s">
        <v>720</v>
      </c>
    </row>
    <row r="344" s="2" customFormat="1">
      <c r="A344" s="38"/>
      <c r="B344" s="39"/>
      <c r="C344" s="40"/>
      <c r="D344" s="212" t="s">
        <v>212</v>
      </c>
      <c r="E344" s="40"/>
      <c r="F344" s="213" t="s">
        <v>721</v>
      </c>
      <c r="G344" s="40"/>
      <c r="H344" s="40"/>
      <c r="I344" s="214"/>
      <c r="J344" s="40"/>
      <c r="K344" s="40"/>
      <c r="L344" s="44"/>
      <c r="M344" s="215"/>
      <c r="N344" s="216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212</v>
      </c>
      <c r="AU344" s="17" t="s">
        <v>87</v>
      </c>
    </row>
    <row r="345" s="2" customFormat="1">
      <c r="A345" s="38"/>
      <c r="B345" s="39"/>
      <c r="C345" s="40"/>
      <c r="D345" s="219" t="s">
        <v>253</v>
      </c>
      <c r="E345" s="40"/>
      <c r="F345" s="229" t="s">
        <v>716</v>
      </c>
      <c r="G345" s="40"/>
      <c r="H345" s="40"/>
      <c r="I345" s="214"/>
      <c r="J345" s="40"/>
      <c r="K345" s="40"/>
      <c r="L345" s="44"/>
      <c r="M345" s="215"/>
      <c r="N345" s="216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253</v>
      </c>
      <c r="AU345" s="17" t="s">
        <v>87</v>
      </c>
    </row>
    <row r="346" s="2" customFormat="1" ht="24.15" customHeight="1">
      <c r="A346" s="38"/>
      <c r="B346" s="39"/>
      <c r="C346" s="199" t="s">
        <v>722</v>
      </c>
      <c r="D346" s="199" t="s">
        <v>207</v>
      </c>
      <c r="E346" s="200" t="s">
        <v>723</v>
      </c>
      <c r="F346" s="201" t="s">
        <v>724</v>
      </c>
      <c r="G346" s="202" t="s">
        <v>103</v>
      </c>
      <c r="H346" s="203">
        <v>107</v>
      </c>
      <c r="I346" s="204"/>
      <c r="J346" s="205">
        <f>ROUND(I346*H346,2)</f>
        <v>0</v>
      </c>
      <c r="K346" s="201" t="s">
        <v>210</v>
      </c>
      <c r="L346" s="44"/>
      <c r="M346" s="206" t="s">
        <v>19</v>
      </c>
      <c r="N346" s="207" t="s">
        <v>46</v>
      </c>
      <c r="O346" s="84"/>
      <c r="P346" s="208">
        <f>O346*H346</f>
        <v>0</v>
      </c>
      <c r="Q346" s="208">
        <v>0.16370999999999999</v>
      </c>
      <c r="R346" s="208">
        <f>Q346*H346</f>
        <v>17.516970000000001</v>
      </c>
      <c r="S346" s="208">
        <v>0</v>
      </c>
      <c r="T346" s="209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0" t="s">
        <v>166</v>
      </c>
      <c r="AT346" s="210" t="s">
        <v>207</v>
      </c>
      <c r="AU346" s="210" t="s">
        <v>87</v>
      </c>
      <c r="AY346" s="17" t="s">
        <v>205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7" t="s">
        <v>80</v>
      </c>
      <c r="BK346" s="211">
        <f>ROUND(I346*H346,2)</f>
        <v>0</v>
      </c>
      <c r="BL346" s="17" t="s">
        <v>166</v>
      </c>
      <c r="BM346" s="210" t="s">
        <v>725</v>
      </c>
    </row>
    <row r="347" s="2" customFormat="1">
      <c r="A347" s="38"/>
      <c r="B347" s="39"/>
      <c r="C347" s="40"/>
      <c r="D347" s="212" t="s">
        <v>212</v>
      </c>
      <c r="E347" s="40"/>
      <c r="F347" s="213" t="s">
        <v>726</v>
      </c>
      <c r="G347" s="40"/>
      <c r="H347" s="40"/>
      <c r="I347" s="214"/>
      <c r="J347" s="40"/>
      <c r="K347" s="40"/>
      <c r="L347" s="44"/>
      <c r="M347" s="215"/>
      <c r="N347" s="216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212</v>
      </c>
      <c r="AU347" s="17" t="s">
        <v>87</v>
      </c>
    </row>
    <row r="348" s="13" customFormat="1">
      <c r="A348" s="13"/>
      <c r="B348" s="217"/>
      <c r="C348" s="218"/>
      <c r="D348" s="219" t="s">
        <v>214</v>
      </c>
      <c r="E348" s="220" t="s">
        <v>19</v>
      </c>
      <c r="F348" s="221" t="s">
        <v>167</v>
      </c>
      <c r="G348" s="218"/>
      <c r="H348" s="222">
        <v>107</v>
      </c>
      <c r="I348" s="223"/>
      <c r="J348" s="218"/>
      <c r="K348" s="218"/>
      <c r="L348" s="224"/>
      <c r="M348" s="225"/>
      <c r="N348" s="226"/>
      <c r="O348" s="226"/>
      <c r="P348" s="226"/>
      <c r="Q348" s="226"/>
      <c r="R348" s="226"/>
      <c r="S348" s="226"/>
      <c r="T348" s="22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8" t="s">
        <v>214</v>
      </c>
      <c r="AU348" s="228" t="s">
        <v>87</v>
      </c>
      <c r="AV348" s="13" t="s">
        <v>87</v>
      </c>
      <c r="AW348" s="13" t="s">
        <v>36</v>
      </c>
      <c r="AX348" s="13" t="s">
        <v>80</v>
      </c>
      <c r="AY348" s="228" t="s">
        <v>205</v>
      </c>
    </row>
    <row r="349" s="2" customFormat="1" ht="16.5" customHeight="1">
      <c r="A349" s="38"/>
      <c r="B349" s="39"/>
      <c r="C349" s="241" t="s">
        <v>727</v>
      </c>
      <c r="D349" s="241" t="s">
        <v>344</v>
      </c>
      <c r="E349" s="242" t="s">
        <v>728</v>
      </c>
      <c r="F349" s="243" t="s">
        <v>729</v>
      </c>
      <c r="G349" s="244" t="s">
        <v>103</v>
      </c>
      <c r="H349" s="245">
        <v>109.14</v>
      </c>
      <c r="I349" s="246"/>
      <c r="J349" s="247">
        <f>ROUND(I349*H349,2)</f>
        <v>0</v>
      </c>
      <c r="K349" s="243" t="s">
        <v>210</v>
      </c>
      <c r="L349" s="248"/>
      <c r="M349" s="249" t="s">
        <v>19</v>
      </c>
      <c r="N349" s="250" t="s">
        <v>46</v>
      </c>
      <c r="O349" s="84"/>
      <c r="P349" s="208">
        <f>O349*H349</f>
        <v>0</v>
      </c>
      <c r="Q349" s="208">
        <v>0.13131999999999999</v>
      </c>
      <c r="R349" s="208">
        <f>Q349*H349</f>
        <v>14.332264799999999</v>
      </c>
      <c r="S349" s="208">
        <v>0</v>
      </c>
      <c r="T349" s="20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0" t="s">
        <v>157</v>
      </c>
      <c r="AT349" s="210" t="s">
        <v>344</v>
      </c>
      <c r="AU349" s="210" t="s">
        <v>87</v>
      </c>
      <c r="AY349" s="17" t="s">
        <v>205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7" t="s">
        <v>80</v>
      </c>
      <c r="BK349" s="211">
        <f>ROUND(I349*H349,2)</f>
        <v>0</v>
      </c>
      <c r="BL349" s="17" t="s">
        <v>166</v>
      </c>
      <c r="BM349" s="210" t="s">
        <v>730</v>
      </c>
    </row>
    <row r="350" s="13" customFormat="1">
      <c r="A350" s="13"/>
      <c r="B350" s="217"/>
      <c r="C350" s="218"/>
      <c r="D350" s="219" t="s">
        <v>214</v>
      </c>
      <c r="E350" s="220" t="s">
        <v>19</v>
      </c>
      <c r="F350" s="221" t="s">
        <v>167</v>
      </c>
      <c r="G350" s="218"/>
      <c r="H350" s="222">
        <v>107</v>
      </c>
      <c r="I350" s="223"/>
      <c r="J350" s="218"/>
      <c r="K350" s="218"/>
      <c r="L350" s="224"/>
      <c r="M350" s="225"/>
      <c r="N350" s="226"/>
      <c r="O350" s="226"/>
      <c r="P350" s="226"/>
      <c r="Q350" s="226"/>
      <c r="R350" s="226"/>
      <c r="S350" s="226"/>
      <c r="T350" s="22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8" t="s">
        <v>214</v>
      </c>
      <c r="AU350" s="228" t="s">
        <v>87</v>
      </c>
      <c r="AV350" s="13" t="s">
        <v>87</v>
      </c>
      <c r="AW350" s="13" t="s">
        <v>36</v>
      </c>
      <c r="AX350" s="13" t="s">
        <v>80</v>
      </c>
      <c r="AY350" s="228" t="s">
        <v>205</v>
      </c>
    </row>
    <row r="351" s="13" customFormat="1">
      <c r="A351" s="13"/>
      <c r="B351" s="217"/>
      <c r="C351" s="218"/>
      <c r="D351" s="219" t="s">
        <v>214</v>
      </c>
      <c r="E351" s="218"/>
      <c r="F351" s="221" t="s">
        <v>731</v>
      </c>
      <c r="G351" s="218"/>
      <c r="H351" s="222">
        <v>109.14</v>
      </c>
      <c r="I351" s="223"/>
      <c r="J351" s="218"/>
      <c r="K351" s="218"/>
      <c r="L351" s="224"/>
      <c r="M351" s="225"/>
      <c r="N351" s="226"/>
      <c r="O351" s="226"/>
      <c r="P351" s="226"/>
      <c r="Q351" s="226"/>
      <c r="R351" s="226"/>
      <c r="S351" s="226"/>
      <c r="T351" s="22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28" t="s">
        <v>214</v>
      </c>
      <c r="AU351" s="228" t="s">
        <v>87</v>
      </c>
      <c r="AV351" s="13" t="s">
        <v>87</v>
      </c>
      <c r="AW351" s="13" t="s">
        <v>4</v>
      </c>
      <c r="AX351" s="13" t="s">
        <v>80</v>
      </c>
      <c r="AY351" s="228" t="s">
        <v>205</v>
      </c>
    </row>
    <row r="352" s="2" customFormat="1" ht="24.15" customHeight="1">
      <c r="A352" s="38"/>
      <c r="B352" s="39"/>
      <c r="C352" s="199" t="s">
        <v>732</v>
      </c>
      <c r="D352" s="199" t="s">
        <v>207</v>
      </c>
      <c r="E352" s="200" t="s">
        <v>733</v>
      </c>
      <c r="F352" s="201" t="s">
        <v>734</v>
      </c>
      <c r="G352" s="202" t="s">
        <v>156</v>
      </c>
      <c r="H352" s="203">
        <v>2</v>
      </c>
      <c r="I352" s="204"/>
      <c r="J352" s="205">
        <f>ROUND(I352*H352,2)</f>
        <v>0</v>
      </c>
      <c r="K352" s="201" t="s">
        <v>210</v>
      </c>
      <c r="L352" s="44"/>
      <c r="M352" s="206" t="s">
        <v>19</v>
      </c>
      <c r="N352" s="207" t="s">
        <v>46</v>
      </c>
      <c r="O352" s="84"/>
      <c r="P352" s="208">
        <f>O352*H352</f>
        <v>0</v>
      </c>
      <c r="Q352" s="208">
        <v>0</v>
      </c>
      <c r="R352" s="208">
        <f>Q352*H352</f>
        <v>0</v>
      </c>
      <c r="S352" s="208">
        <v>0.0040000000000000001</v>
      </c>
      <c r="T352" s="209">
        <f>S352*H352</f>
        <v>0.0080000000000000002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0" t="s">
        <v>166</v>
      </c>
      <c r="AT352" s="210" t="s">
        <v>207</v>
      </c>
      <c r="AU352" s="210" t="s">
        <v>87</v>
      </c>
      <c r="AY352" s="17" t="s">
        <v>205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7" t="s">
        <v>80</v>
      </c>
      <c r="BK352" s="211">
        <f>ROUND(I352*H352,2)</f>
        <v>0</v>
      </c>
      <c r="BL352" s="17" t="s">
        <v>166</v>
      </c>
      <c r="BM352" s="210" t="s">
        <v>735</v>
      </c>
    </row>
    <row r="353" s="2" customFormat="1">
      <c r="A353" s="38"/>
      <c r="B353" s="39"/>
      <c r="C353" s="40"/>
      <c r="D353" s="212" t="s">
        <v>212</v>
      </c>
      <c r="E353" s="40"/>
      <c r="F353" s="213" t="s">
        <v>736</v>
      </c>
      <c r="G353" s="40"/>
      <c r="H353" s="40"/>
      <c r="I353" s="214"/>
      <c r="J353" s="40"/>
      <c r="K353" s="40"/>
      <c r="L353" s="44"/>
      <c r="M353" s="215"/>
      <c r="N353" s="216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212</v>
      </c>
      <c r="AU353" s="17" t="s">
        <v>87</v>
      </c>
    </row>
    <row r="354" s="2" customFormat="1" ht="37.8" customHeight="1">
      <c r="A354" s="38"/>
      <c r="B354" s="39"/>
      <c r="C354" s="199" t="s">
        <v>169</v>
      </c>
      <c r="D354" s="199" t="s">
        <v>207</v>
      </c>
      <c r="E354" s="200" t="s">
        <v>737</v>
      </c>
      <c r="F354" s="201" t="s">
        <v>738</v>
      </c>
      <c r="G354" s="202" t="s">
        <v>103</v>
      </c>
      <c r="H354" s="203">
        <v>107</v>
      </c>
      <c r="I354" s="204"/>
      <c r="J354" s="205">
        <f>ROUND(I354*H354,2)</f>
        <v>0</v>
      </c>
      <c r="K354" s="201" t="s">
        <v>210</v>
      </c>
      <c r="L354" s="44"/>
      <c r="M354" s="206" t="s">
        <v>19</v>
      </c>
      <c r="N354" s="207" t="s">
        <v>46</v>
      </c>
      <c r="O354" s="84"/>
      <c r="P354" s="208">
        <f>O354*H354</f>
        <v>0</v>
      </c>
      <c r="Q354" s="208">
        <v>0</v>
      </c>
      <c r="R354" s="208">
        <f>Q354*H354</f>
        <v>0</v>
      </c>
      <c r="S354" s="208">
        <v>0.34999999999999998</v>
      </c>
      <c r="T354" s="209">
        <f>S354*H354</f>
        <v>37.449999999999996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0" t="s">
        <v>166</v>
      </c>
      <c r="AT354" s="210" t="s">
        <v>207</v>
      </c>
      <c r="AU354" s="210" t="s">
        <v>87</v>
      </c>
      <c r="AY354" s="17" t="s">
        <v>205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7" t="s">
        <v>80</v>
      </c>
      <c r="BK354" s="211">
        <f>ROUND(I354*H354,2)</f>
        <v>0</v>
      </c>
      <c r="BL354" s="17" t="s">
        <v>166</v>
      </c>
      <c r="BM354" s="210" t="s">
        <v>739</v>
      </c>
    </row>
    <row r="355" s="2" customFormat="1">
      <c r="A355" s="38"/>
      <c r="B355" s="39"/>
      <c r="C355" s="40"/>
      <c r="D355" s="212" t="s">
        <v>212</v>
      </c>
      <c r="E355" s="40"/>
      <c r="F355" s="213" t="s">
        <v>740</v>
      </c>
      <c r="G355" s="40"/>
      <c r="H355" s="40"/>
      <c r="I355" s="214"/>
      <c r="J355" s="40"/>
      <c r="K355" s="40"/>
      <c r="L355" s="44"/>
      <c r="M355" s="215"/>
      <c r="N355" s="216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212</v>
      </c>
      <c r="AU355" s="17" t="s">
        <v>87</v>
      </c>
    </row>
    <row r="356" s="13" customFormat="1">
      <c r="A356" s="13"/>
      <c r="B356" s="217"/>
      <c r="C356" s="218"/>
      <c r="D356" s="219" t="s">
        <v>214</v>
      </c>
      <c r="E356" s="220" t="s">
        <v>19</v>
      </c>
      <c r="F356" s="221" t="s">
        <v>167</v>
      </c>
      <c r="G356" s="218"/>
      <c r="H356" s="222">
        <v>107</v>
      </c>
      <c r="I356" s="223"/>
      <c r="J356" s="218"/>
      <c r="K356" s="218"/>
      <c r="L356" s="224"/>
      <c r="M356" s="225"/>
      <c r="N356" s="226"/>
      <c r="O356" s="226"/>
      <c r="P356" s="226"/>
      <c r="Q356" s="226"/>
      <c r="R356" s="226"/>
      <c r="S356" s="226"/>
      <c r="T356" s="22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8" t="s">
        <v>214</v>
      </c>
      <c r="AU356" s="228" t="s">
        <v>87</v>
      </c>
      <c r="AV356" s="13" t="s">
        <v>87</v>
      </c>
      <c r="AW356" s="13" t="s">
        <v>36</v>
      </c>
      <c r="AX356" s="13" t="s">
        <v>80</v>
      </c>
      <c r="AY356" s="228" t="s">
        <v>205</v>
      </c>
    </row>
    <row r="357" s="2" customFormat="1" ht="16.5" customHeight="1">
      <c r="A357" s="38"/>
      <c r="B357" s="39"/>
      <c r="C357" s="199" t="s">
        <v>741</v>
      </c>
      <c r="D357" s="199" t="s">
        <v>207</v>
      </c>
      <c r="E357" s="200" t="s">
        <v>742</v>
      </c>
      <c r="F357" s="201" t="s">
        <v>743</v>
      </c>
      <c r="G357" s="202" t="s">
        <v>156</v>
      </c>
      <c r="H357" s="203">
        <v>7</v>
      </c>
      <c r="I357" s="204"/>
      <c r="J357" s="205">
        <f>ROUND(I357*H357,2)</f>
        <v>0</v>
      </c>
      <c r="K357" s="201" t="s">
        <v>210</v>
      </c>
      <c r="L357" s="44"/>
      <c r="M357" s="206" t="s">
        <v>19</v>
      </c>
      <c r="N357" s="207" t="s">
        <v>46</v>
      </c>
      <c r="O357" s="84"/>
      <c r="P357" s="208">
        <f>O357*H357</f>
        <v>0</v>
      </c>
      <c r="Q357" s="208">
        <v>3.0000000000000001E-05</v>
      </c>
      <c r="R357" s="208">
        <f>Q357*H357</f>
        <v>0.00021000000000000001</v>
      </c>
      <c r="S357" s="208">
        <v>0</v>
      </c>
      <c r="T357" s="20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0" t="s">
        <v>166</v>
      </c>
      <c r="AT357" s="210" t="s">
        <v>207</v>
      </c>
      <c r="AU357" s="210" t="s">
        <v>87</v>
      </c>
      <c r="AY357" s="17" t="s">
        <v>205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7" t="s">
        <v>80</v>
      </c>
      <c r="BK357" s="211">
        <f>ROUND(I357*H357,2)</f>
        <v>0</v>
      </c>
      <c r="BL357" s="17" t="s">
        <v>166</v>
      </c>
      <c r="BM357" s="210" t="s">
        <v>744</v>
      </c>
    </row>
    <row r="358" s="2" customFormat="1">
      <c r="A358" s="38"/>
      <c r="B358" s="39"/>
      <c r="C358" s="40"/>
      <c r="D358" s="212" t="s">
        <v>212</v>
      </c>
      <c r="E358" s="40"/>
      <c r="F358" s="213" t="s">
        <v>745</v>
      </c>
      <c r="G358" s="40"/>
      <c r="H358" s="40"/>
      <c r="I358" s="214"/>
      <c r="J358" s="40"/>
      <c r="K358" s="40"/>
      <c r="L358" s="44"/>
      <c r="M358" s="215"/>
      <c r="N358" s="216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212</v>
      </c>
      <c r="AU358" s="17" t="s">
        <v>87</v>
      </c>
    </row>
    <row r="359" s="2" customFormat="1" ht="37.8" customHeight="1">
      <c r="A359" s="38"/>
      <c r="B359" s="39"/>
      <c r="C359" s="199" t="s">
        <v>746</v>
      </c>
      <c r="D359" s="199" t="s">
        <v>207</v>
      </c>
      <c r="E359" s="200" t="s">
        <v>747</v>
      </c>
      <c r="F359" s="201" t="s">
        <v>748</v>
      </c>
      <c r="G359" s="202" t="s">
        <v>84</v>
      </c>
      <c r="H359" s="203">
        <v>19</v>
      </c>
      <c r="I359" s="204"/>
      <c r="J359" s="205">
        <f>ROUND(I359*H359,2)</f>
        <v>0</v>
      </c>
      <c r="K359" s="201" t="s">
        <v>210</v>
      </c>
      <c r="L359" s="44"/>
      <c r="M359" s="206" t="s">
        <v>19</v>
      </c>
      <c r="N359" s="207" t="s">
        <v>46</v>
      </c>
      <c r="O359" s="84"/>
      <c r="P359" s="208">
        <f>O359*H359</f>
        <v>0</v>
      </c>
      <c r="Q359" s="208">
        <v>0</v>
      </c>
      <c r="R359" s="208">
        <f>Q359*H359</f>
        <v>0</v>
      </c>
      <c r="S359" s="208">
        <v>0</v>
      </c>
      <c r="T359" s="209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0" t="s">
        <v>166</v>
      </c>
      <c r="AT359" s="210" t="s">
        <v>207</v>
      </c>
      <c r="AU359" s="210" t="s">
        <v>87</v>
      </c>
      <c r="AY359" s="17" t="s">
        <v>205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7" t="s">
        <v>80</v>
      </c>
      <c r="BK359" s="211">
        <f>ROUND(I359*H359,2)</f>
        <v>0</v>
      </c>
      <c r="BL359" s="17" t="s">
        <v>166</v>
      </c>
      <c r="BM359" s="210" t="s">
        <v>749</v>
      </c>
    </row>
    <row r="360" s="2" customFormat="1">
      <c r="A360" s="38"/>
      <c r="B360" s="39"/>
      <c r="C360" s="40"/>
      <c r="D360" s="212" t="s">
        <v>212</v>
      </c>
      <c r="E360" s="40"/>
      <c r="F360" s="213" t="s">
        <v>750</v>
      </c>
      <c r="G360" s="40"/>
      <c r="H360" s="40"/>
      <c r="I360" s="214"/>
      <c r="J360" s="40"/>
      <c r="K360" s="40"/>
      <c r="L360" s="44"/>
      <c r="M360" s="215"/>
      <c r="N360" s="216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212</v>
      </c>
      <c r="AU360" s="17" t="s">
        <v>87</v>
      </c>
    </row>
    <row r="361" s="13" customFormat="1">
      <c r="A361" s="13"/>
      <c r="B361" s="217"/>
      <c r="C361" s="218"/>
      <c r="D361" s="219" t="s">
        <v>214</v>
      </c>
      <c r="E361" s="220" t="s">
        <v>19</v>
      </c>
      <c r="F361" s="221" t="s">
        <v>82</v>
      </c>
      <c r="G361" s="218"/>
      <c r="H361" s="222">
        <v>19</v>
      </c>
      <c r="I361" s="223"/>
      <c r="J361" s="218"/>
      <c r="K361" s="218"/>
      <c r="L361" s="224"/>
      <c r="M361" s="225"/>
      <c r="N361" s="226"/>
      <c r="O361" s="226"/>
      <c r="P361" s="226"/>
      <c r="Q361" s="226"/>
      <c r="R361" s="226"/>
      <c r="S361" s="226"/>
      <c r="T361" s="22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8" t="s">
        <v>214</v>
      </c>
      <c r="AU361" s="228" t="s">
        <v>87</v>
      </c>
      <c r="AV361" s="13" t="s">
        <v>87</v>
      </c>
      <c r="AW361" s="13" t="s">
        <v>36</v>
      </c>
      <c r="AX361" s="13" t="s">
        <v>80</v>
      </c>
      <c r="AY361" s="228" t="s">
        <v>205</v>
      </c>
    </row>
    <row r="362" s="2" customFormat="1" ht="33" customHeight="1">
      <c r="A362" s="38"/>
      <c r="B362" s="39"/>
      <c r="C362" s="199" t="s">
        <v>751</v>
      </c>
      <c r="D362" s="199" t="s">
        <v>207</v>
      </c>
      <c r="E362" s="200" t="s">
        <v>752</v>
      </c>
      <c r="F362" s="201" t="s">
        <v>753</v>
      </c>
      <c r="G362" s="202" t="s">
        <v>84</v>
      </c>
      <c r="H362" s="203">
        <v>18</v>
      </c>
      <c r="I362" s="204"/>
      <c r="J362" s="205">
        <f>ROUND(I362*H362,2)</f>
        <v>0</v>
      </c>
      <c r="K362" s="201" t="s">
        <v>210</v>
      </c>
      <c r="L362" s="44"/>
      <c r="M362" s="206" t="s">
        <v>19</v>
      </c>
      <c r="N362" s="207" t="s">
        <v>46</v>
      </c>
      <c r="O362" s="84"/>
      <c r="P362" s="208">
        <f>O362*H362</f>
        <v>0</v>
      </c>
      <c r="Q362" s="208">
        <v>0</v>
      </c>
      <c r="R362" s="208">
        <f>Q362*H362</f>
        <v>0</v>
      </c>
      <c r="S362" s="208">
        <v>0</v>
      </c>
      <c r="T362" s="20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0" t="s">
        <v>166</v>
      </c>
      <c r="AT362" s="210" t="s">
        <v>207</v>
      </c>
      <c r="AU362" s="210" t="s">
        <v>87</v>
      </c>
      <c r="AY362" s="17" t="s">
        <v>205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7" t="s">
        <v>80</v>
      </c>
      <c r="BK362" s="211">
        <f>ROUND(I362*H362,2)</f>
        <v>0</v>
      </c>
      <c r="BL362" s="17" t="s">
        <v>166</v>
      </c>
      <c r="BM362" s="210" t="s">
        <v>754</v>
      </c>
    </row>
    <row r="363" s="2" customFormat="1">
      <c r="A363" s="38"/>
      <c r="B363" s="39"/>
      <c r="C363" s="40"/>
      <c r="D363" s="212" t="s">
        <v>212</v>
      </c>
      <c r="E363" s="40"/>
      <c r="F363" s="213" t="s">
        <v>755</v>
      </c>
      <c r="G363" s="40"/>
      <c r="H363" s="40"/>
      <c r="I363" s="214"/>
      <c r="J363" s="40"/>
      <c r="K363" s="40"/>
      <c r="L363" s="44"/>
      <c r="M363" s="215"/>
      <c r="N363" s="216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212</v>
      </c>
      <c r="AU363" s="17" t="s">
        <v>87</v>
      </c>
    </row>
    <row r="364" s="13" customFormat="1">
      <c r="A364" s="13"/>
      <c r="B364" s="217"/>
      <c r="C364" s="218"/>
      <c r="D364" s="219" t="s">
        <v>214</v>
      </c>
      <c r="E364" s="220" t="s">
        <v>19</v>
      </c>
      <c r="F364" s="221" t="s">
        <v>92</v>
      </c>
      <c r="G364" s="218"/>
      <c r="H364" s="222">
        <v>18</v>
      </c>
      <c r="I364" s="223"/>
      <c r="J364" s="218"/>
      <c r="K364" s="218"/>
      <c r="L364" s="224"/>
      <c r="M364" s="225"/>
      <c r="N364" s="226"/>
      <c r="O364" s="226"/>
      <c r="P364" s="226"/>
      <c r="Q364" s="226"/>
      <c r="R364" s="226"/>
      <c r="S364" s="226"/>
      <c r="T364" s="22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8" t="s">
        <v>214</v>
      </c>
      <c r="AU364" s="228" t="s">
        <v>87</v>
      </c>
      <c r="AV364" s="13" t="s">
        <v>87</v>
      </c>
      <c r="AW364" s="13" t="s">
        <v>36</v>
      </c>
      <c r="AX364" s="13" t="s">
        <v>80</v>
      </c>
      <c r="AY364" s="228" t="s">
        <v>205</v>
      </c>
    </row>
    <row r="365" s="12" customFormat="1" ht="22.8" customHeight="1">
      <c r="A365" s="12"/>
      <c r="B365" s="183"/>
      <c r="C365" s="184"/>
      <c r="D365" s="185" t="s">
        <v>74</v>
      </c>
      <c r="E365" s="197" t="s">
        <v>756</v>
      </c>
      <c r="F365" s="197" t="s">
        <v>757</v>
      </c>
      <c r="G365" s="184"/>
      <c r="H365" s="184"/>
      <c r="I365" s="187"/>
      <c r="J365" s="198">
        <f>BK365</f>
        <v>0</v>
      </c>
      <c r="K365" s="184"/>
      <c r="L365" s="189"/>
      <c r="M365" s="190"/>
      <c r="N365" s="191"/>
      <c r="O365" s="191"/>
      <c r="P365" s="192">
        <f>SUM(P366:P379)</f>
        <v>0</v>
      </c>
      <c r="Q365" s="191"/>
      <c r="R365" s="192">
        <f>SUM(R366:R379)</f>
        <v>0</v>
      </c>
      <c r="S365" s="191"/>
      <c r="T365" s="193">
        <f>SUM(T366:T379)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94" t="s">
        <v>80</v>
      </c>
      <c r="AT365" s="195" t="s">
        <v>74</v>
      </c>
      <c r="AU365" s="195" t="s">
        <v>80</v>
      </c>
      <c r="AY365" s="194" t="s">
        <v>205</v>
      </c>
      <c r="BK365" s="196">
        <f>SUM(BK366:BK379)</f>
        <v>0</v>
      </c>
    </row>
    <row r="366" s="2" customFormat="1" ht="24.15" customHeight="1">
      <c r="A366" s="38"/>
      <c r="B366" s="39"/>
      <c r="C366" s="199" t="s">
        <v>758</v>
      </c>
      <c r="D366" s="199" t="s">
        <v>207</v>
      </c>
      <c r="E366" s="200" t="s">
        <v>759</v>
      </c>
      <c r="F366" s="201" t="s">
        <v>760</v>
      </c>
      <c r="G366" s="202" t="s">
        <v>329</v>
      </c>
      <c r="H366" s="203">
        <v>245.78700000000001</v>
      </c>
      <c r="I366" s="204"/>
      <c r="J366" s="205">
        <f>ROUND(I366*H366,2)</f>
        <v>0</v>
      </c>
      <c r="K366" s="201" t="s">
        <v>210</v>
      </c>
      <c r="L366" s="44"/>
      <c r="M366" s="206" t="s">
        <v>19</v>
      </c>
      <c r="N366" s="207" t="s">
        <v>46</v>
      </c>
      <c r="O366" s="84"/>
      <c r="P366" s="208">
        <f>O366*H366</f>
        <v>0</v>
      </c>
      <c r="Q366" s="208">
        <v>0</v>
      </c>
      <c r="R366" s="208">
        <f>Q366*H366</f>
        <v>0</v>
      </c>
      <c r="S366" s="208">
        <v>0</v>
      </c>
      <c r="T366" s="20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0" t="s">
        <v>166</v>
      </c>
      <c r="AT366" s="210" t="s">
        <v>207</v>
      </c>
      <c r="AU366" s="210" t="s">
        <v>87</v>
      </c>
      <c r="AY366" s="17" t="s">
        <v>205</v>
      </c>
      <c r="BE366" s="211">
        <f>IF(N366="základní",J366,0)</f>
        <v>0</v>
      </c>
      <c r="BF366" s="211">
        <f>IF(N366="snížená",J366,0)</f>
        <v>0</v>
      </c>
      <c r="BG366" s="211">
        <f>IF(N366="zákl. přenesená",J366,0)</f>
        <v>0</v>
      </c>
      <c r="BH366" s="211">
        <f>IF(N366="sníž. přenesená",J366,0)</f>
        <v>0</v>
      </c>
      <c r="BI366" s="211">
        <f>IF(N366="nulová",J366,0)</f>
        <v>0</v>
      </c>
      <c r="BJ366" s="17" t="s">
        <v>80</v>
      </c>
      <c r="BK366" s="211">
        <f>ROUND(I366*H366,2)</f>
        <v>0</v>
      </c>
      <c r="BL366" s="17" t="s">
        <v>166</v>
      </c>
      <c r="BM366" s="210" t="s">
        <v>761</v>
      </c>
    </row>
    <row r="367" s="2" customFormat="1">
      <c r="A367" s="38"/>
      <c r="B367" s="39"/>
      <c r="C367" s="40"/>
      <c r="D367" s="212" t="s">
        <v>212</v>
      </c>
      <c r="E367" s="40"/>
      <c r="F367" s="213" t="s">
        <v>762</v>
      </c>
      <c r="G367" s="40"/>
      <c r="H367" s="40"/>
      <c r="I367" s="214"/>
      <c r="J367" s="40"/>
      <c r="K367" s="40"/>
      <c r="L367" s="44"/>
      <c r="M367" s="215"/>
      <c r="N367" s="216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212</v>
      </c>
      <c r="AU367" s="17" t="s">
        <v>87</v>
      </c>
    </row>
    <row r="368" s="2" customFormat="1" ht="24.15" customHeight="1">
      <c r="A368" s="38"/>
      <c r="B368" s="39"/>
      <c r="C368" s="199" t="s">
        <v>763</v>
      </c>
      <c r="D368" s="199" t="s">
        <v>207</v>
      </c>
      <c r="E368" s="200" t="s">
        <v>764</v>
      </c>
      <c r="F368" s="201" t="s">
        <v>765</v>
      </c>
      <c r="G368" s="202" t="s">
        <v>329</v>
      </c>
      <c r="H368" s="203">
        <v>245.78700000000001</v>
      </c>
      <c r="I368" s="204"/>
      <c r="J368" s="205">
        <f>ROUND(I368*H368,2)</f>
        <v>0</v>
      </c>
      <c r="K368" s="201" t="s">
        <v>210</v>
      </c>
      <c r="L368" s="44"/>
      <c r="M368" s="206" t="s">
        <v>19</v>
      </c>
      <c r="N368" s="207" t="s">
        <v>46</v>
      </c>
      <c r="O368" s="84"/>
      <c r="P368" s="208">
        <f>O368*H368</f>
        <v>0</v>
      </c>
      <c r="Q368" s="208">
        <v>0</v>
      </c>
      <c r="R368" s="208">
        <f>Q368*H368</f>
        <v>0</v>
      </c>
      <c r="S368" s="208">
        <v>0</v>
      </c>
      <c r="T368" s="209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0" t="s">
        <v>166</v>
      </c>
      <c r="AT368" s="210" t="s">
        <v>207</v>
      </c>
      <c r="AU368" s="210" t="s">
        <v>87</v>
      </c>
      <c r="AY368" s="17" t="s">
        <v>205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7" t="s">
        <v>80</v>
      </c>
      <c r="BK368" s="211">
        <f>ROUND(I368*H368,2)</f>
        <v>0</v>
      </c>
      <c r="BL368" s="17" t="s">
        <v>166</v>
      </c>
      <c r="BM368" s="210" t="s">
        <v>766</v>
      </c>
    </row>
    <row r="369" s="2" customFormat="1">
      <c r="A369" s="38"/>
      <c r="B369" s="39"/>
      <c r="C369" s="40"/>
      <c r="D369" s="212" t="s">
        <v>212</v>
      </c>
      <c r="E369" s="40"/>
      <c r="F369" s="213" t="s">
        <v>767</v>
      </c>
      <c r="G369" s="40"/>
      <c r="H369" s="40"/>
      <c r="I369" s="214"/>
      <c r="J369" s="40"/>
      <c r="K369" s="40"/>
      <c r="L369" s="44"/>
      <c r="M369" s="215"/>
      <c r="N369" s="216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212</v>
      </c>
      <c r="AU369" s="17" t="s">
        <v>87</v>
      </c>
    </row>
    <row r="370" s="2" customFormat="1" ht="24.15" customHeight="1">
      <c r="A370" s="38"/>
      <c r="B370" s="39"/>
      <c r="C370" s="199" t="s">
        <v>768</v>
      </c>
      <c r="D370" s="199" t="s">
        <v>207</v>
      </c>
      <c r="E370" s="200" t="s">
        <v>769</v>
      </c>
      <c r="F370" s="201" t="s">
        <v>770</v>
      </c>
      <c r="G370" s="202" t="s">
        <v>329</v>
      </c>
      <c r="H370" s="203">
        <v>292.19499999999999</v>
      </c>
      <c r="I370" s="204"/>
      <c r="J370" s="205">
        <f>ROUND(I370*H370,2)</f>
        <v>0</v>
      </c>
      <c r="K370" s="201" t="s">
        <v>210</v>
      </c>
      <c r="L370" s="44"/>
      <c r="M370" s="206" t="s">
        <v>19</v>
      </c>
      <c r="N370" s="207" t="s">
        <v>46</v>
      </c>
      <c r="O370" s="84"/>
      <c r="P370" s="208">
        <f>O370*H370</f>
        <v>0</v>
      </c>
      <c r="Q370" s="208">
        <v>0</v>
      </c>
      <c r="R370" s="208">
        <f>Q370*H370</f>
        <v>0</v>
      </c>
      <c r="S370" s="208">
        <v>0</v>
      </c>
      <c r="T370" s="209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10" t="s">
        <v>166</v>
      </c>
      <c r="AT370" s="210" t="s">
        <v>207</v>
      </c>
      <c r="AU370" s="210" t="s">
        <v>87</v>
      </c>
      <c r="AY370" s="17" t="s">
        <v>205</v>
      </c>
      <c r="BE370" s="211">
        <f>IF(N370="základní",J370,0)</f>
        <v>0</v>
      </c>
      <c r="BF370" s="211">
        <f>IF(N370="snížená",J370,0)</f>
        <v>0</v>
      </c>
      <c r="BG370" s="211">
        <f>IF(N370="zákl. přenesená",J370,0)</f>
        <v>0</v>
      </c>
      <c r="BH370" s="211">
        <f>IF(N370="sníž. přenesená",J370,0)</f>
        <v>0</v>
      </c>
      <c r="BI370" s="211">
        <f>IF(N370="nulová",J370,0)</f>
        <v>0</v>
      </c>
      <c r="BJ370" s="17" t="s">
        <v>80</v>
      </c>
      <c r="BK370" s="211">
        <f>ROUND(I370*H370,2)</f>
        <v>0</v>
      </c>
      <c r="BL370" s="17" t="s">
        <v>166</v>
      </c>
      <c r="BM370" s="210" t="s">
        <v>771</v>
      </c>
    </row>
    <row r="371" s="2" customFormat="1">
      <c r="A371" s="38"/>
      <c r="B371" s="39"/>
      <c r="C371" s="40"/>
      <c r="D371" s="212" t="s">
        <v>212</v>
      </c>
      <c r="E371" s="40"/>
      <c r="F371" s="213" t="s">
        <v>772</v>
      </c>
      <c r="G371" s="40"/>
      <c r="H371" s="40"/>
      <c r="I371" s="214"/>
      <c r="J371" s="40"/>
      <c r="K371" s="40"/>
      <c r="L371" s="44"/>
      <c r="M371" s="215"/>
      <c r="N371" s="216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212</v>
      </c>
      <c r="AU371" s="17" t="s">
        <v>87</v>
      </c>
    </row>
    <row r="372" s="2" customFormat="1" ht="24.15" customHeight="1">
      <c r="A372" s="38"/>
      <c r="B372" s="39"/>
      <c r="C372" s="199" t="s">
        <v>773</v>
      </c>
      <c r="D372" s="199" t="s">
        <v>207</v>
      </c>
      <c r="E372" s="200" t="s">
        <v>774</v>
      </c>
      <c r="F372" s="201" t="s">
        <v>765</v>
      </c>
      <c r="G372" s="202" t="s">
        <v>329</v>
      </c>
      <c r="H372" s="203">
        <v>292.19499999999999</v>
      </c>
      <c r="I372" s="204"/>
      <c r="J372" s="205">
        <f>ROUND(I372*H372,2)</f>
        <v>0</v>
      </c>
      <c r="K372" s="201" t="s">
        <v>210</v>
      </c>
      <c r="L372" s="44"/>
      <c r="M372" s="206" t="s">
        <v>19</v>
      </c>
      <c r="N372" s="207" t="s">
        <v>46</v>
      </c>
      <c r="O372" s="84"/>
      <c r="P372" s="208">
        <f>O372*H372</f>
        <v>0</v>
      </c>
      <c r="Q372" s="208">
        <v>0</v>
      </c>
      <c r="R372" s="208">
        <f>Q372*H372</f>
        <v>0</v>
      </c>
      <c r="S372" s="208">
        <v>0</v>
      </c>
      <c r="T372" s="20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0" t="s">
        <v>166</v>
      </c>
      <c r="AT372" s="210" t="s">
        <v>207</v>
      </c>
      <c r="AU372" s="210" t="s">
        <v>87</v>
      </c>
      <c r="AY372" s="17" t="s">
        <v>205</v>
      </c>
      <c r="BE372" s="211">
        <f>IF(N372="základní",J372,0)</f>
        <v>0</v>
      </c>
      <c r="BF372" s="211">
        <f>IF(N372="snížená",J372,0)</f>
        <v>0</v>
      </c>
      <c r="BG372" s="211">
        <f>IF(N372="zákl. přenesená",J372,0)</f>
        <v>0</v>
      </c>
      <c r="BH372" s="211">
        <f>IF(N372="sníž. přenesená",J372,0)</f>
        <v>0</v>
      </c>
      <c r="BI372" s="211">
        <f>IF(N372="nulová",J372,0)</f>
        <v>0</v>
      </c>
      <c r="BJ372" s="17" t="s">
        <v>80</v>
      </c>
      <c r="BK372" s="211">
        <f>ROUND(I372*H372,2)</f>
        <v>0</v>
      </c>
      <c r="BL372" s="17" t="s">
        <v>166</v>
      </c>
      <c r="BM372" s="210" t="s">
        <v>775</v>
      </c>
    </row>
    <row r="373" s="2" customFormat="1">
      <c r="A373" s="38"/>
      <c r="B373" s="39"/>
      <c r="C373" s="40"/>
      <c r="D373" s="212" t="s">
        <v>212</v>
      </c>
      <c r="E373" s="40"/>
      <c r="F373" s="213" t="s">
        <v>776</v>
      </c>
      <c r="G373" s="40"/>
      <c r="H373" s="40"/>
      <c r="I373" s="214"/>
      <c r="J373" s="40"/>
      <c r="K373" s="40"/>
      <c r="L373" s="44"/>
      <c r="M373" s="215"/>
      <c r="N373" s="216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212</v>
      </c>
      <c r="AU373" s="17" t="s">
        <v>87</v>
      </c>
    </row>
    <row r="374" s="2" customFormat="1" ht="24.15" customHeight="1">
      <c r="A374" s="38"/>
      <c r="B374" s="39"/>
      <c r="C374" s="199" t="s">
        <v>777</v>
      </c>
      <c r="D374" s="199" t="s">
        <v>207</v>
      </c>
      <c r="E374" s="200" t="s">
        <v>778</v>
      </c>
      <c r="F374" s="201" t="s">
        <v>779</v>
      </c>
      <c r="G374" s="202" t="s">
        <v>329</v>
      </c>
      <c r="H374" s="203">
        <v>281.98200000000003</v>
      </c>
      <c r="I374" s="204"/>
      <c r="J374" s="205">
        <f>ROUND(I374*H374,2)</f>
        <v>0</v>
      </c>
      <c r="K374" s="201" t="s">
        <v>210</v>
      </c>
      <c r="L374" s="44"/>
      <c r="M374" s="206" t="s">
        <v>19</v>
      </c>
      <c r="N374" s="207" t="s">
        <v>46</v>
      </c>
      <c r="O374" s="84"/>
      <c r="P374" s="208">
        <f>O374*H374</f>
        <v>0</v>
      </c>
      <c r="Q374" s="208">
        <v>0</v>
      </c>
      <c r="R374" s="208">
        <f>Q374*H374</f>
        <v>0</v>
      </c>
      <c r="S374" s="208">
        <v>0</v>
      </c>
      <c r="T374" s="209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10" t="s">
        <v>166</v>
      </c>
      <c r="AT374" s="210" t="s">
        <v>207</v>
      </c>
      <c r="AU374" s="210" t="s">
        <v>87</v>
      </c>
      <c r="AY374" s="17" t="s">
        <v>205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17" t="s">
        <v>80</v>
      </c>
      <c r="BK374" s="211">
        <f>ROUND(I374*H374,2)</f>
        <v>0</v>
      </c>
      <c r="BL374" s="17" t="s">
        <v>166</v>
      </c>
      <c r="BM374" s="210" t="s">
        <v>780</v>
      </c>
    </row>
    <row r="375" s="2" customFormat="1">
      <c r="A375" s="38"/>
      <c r="B375" s="39"/>
      <c r="C375" s="40"/>
      <c r="D375" s="212" t="s">
        <v>212</v>
      </c>
      <c r="E375" s="40"/>
      <c r="F375" s="213" t="s">
        <v>781</v>
      </c>
      <c r="G375" s="40"/>
      <c r="H375" s="40"/>
      <c r="I375" s="214"/>
      <c r="J375" s="40"/>
      <c r="K375" s="40"/>
      <c r="L375" s="44"/>
      <c r="M375" s="215"/>
      <c r="N375" s="216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212</v>
      </c>
      <c r="AU375" s="17" t="s">
        <v>87</v>
      </c>
    </row>
    <row r="376" s="2" customFormat="1" ht="24.15" customHeight="1">
      <c r="A376" s="38"/>
      <c r="B376" s="39"/>
      <c r="C376" s="199" t="s">
        <v>782</v>
      </c>
      <c r="D376" s="199" t="s">
        <v>207</v>
      </c>
      <c r="E376" s="200" t="s">
        <v>783</v>
      </c>
      <c r="F376" s="201" t="s">
        <v>784</v>
      </c>
      <c r="G376" s="202" t="s">
        <v>329</v>
      </c>
      <c r="H376" s="203">
        <v>256</v>
      </c>
      <c r="I376" s="204"/>
      <c r="J376" s="205">
        <f>ROUND(I376*H376,2)</f>
        <v>0</v>
      </c>
      <c r="K376" s="201" t="s">
        <v>210</v>
      </c>
      <c r="L376" s="44"/>
      <c r="M376" s="206" t="s">
        <v>19</v>
      </c>
      <c r="N376" s="207" t="s">
        <v>46</v>
      </c>
      <c r="O376" s="84"/>
      <c r="P376" s="208">
        <f>O376*H376</f>
        <v>0</v>
      </c>
      <c r="Q376" s="208">
        <v>0</v>
      </c>
      <c r="R376" s="208">
        <f>Q376*H376</f>
        <v>0</v>
      </c>
      <c r="S376" s="208">
        <v>0</v>
      </c>
      <c r="T376" s="209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0" t="s">
        <v>166</v>
      </c>
      <c r="AT376" s="210" t="s">
        <v>207</v>
      </c>
      <c r="AU376" s="210" t="s">
        <v>87</v>
      </c>
      <c r="AY376" s="17" t="s">
        <v>205</v>
      </c>
      <c r="BE376" s="211">
        <f>IF(N376="základní",J376,0)</f>
        <v>0</v>
      </c>
      <c r="BF376" s="211">
        <f>IF(N376="snížená",J376,0)</f>
        <v>0</v>
      </c>
      <c r="BG376" s="211">
        <f>IF(N376="zákl. přenesená",J376,0)</f>
        <v>0</v>
      </c>
      <c r="BH376" s="211">
        <f>IF(N376="sníž. přenesená",J376,0)</f>
        <v>0</v>
      </c>
      <c r="BI376" s="211">
        <f>IF(N376="nulová",J376,0)</f>
        <v>0</v>
      </c>
      <c r="BJ376" s="17" t="s">
        <v>80</v>
      </c>
      <c r="BK376" s="211">
        <f>ROUND(I376*H376,2)</f>
        <v>0</v>
      </c>
      <c r="BL376" s="17" t="s">
        <v>166</v>
      </c>
      <c r="BM376" s="210" t="s">
        <v>785</v>
      </c>
    </row>
    <row r="377" s="2" customFormat="1">
      <c r="A377" s="38"/>
      <c r="B377" s="39"/>
      <c r="C377" s="40"/>
      <c r="D377" s="212" t="s">
        <v>212</v>
      </c>
      <c r="E377" s="40"/>
      <c r="F377" s="213" t="s">
        <v>786</v>
      </c>
      <c r="G377" s="40"/>
      <c r="H377" s="40"/>
      <c r="I377" s="214"/>
      <c r="J377" s="40"/>
      <c r="K377" s="40"/>
      <c r="L377" s="44"/>
      <c r="M377" s="215"/>
      <c r="N377" s="216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212</v>
      </c>
      <c r="AU377" s="17" t="s">
        <v>87</v>
      </c>
    </row>
    <row r="378" s="2" customFormat="1" ht="24.15" customHeight="1">
      <c r="A378" s="38"/>
      <c r="B378" s="39"/>
      <c r="C378" s="199" t="s">
        <v>787</v>
      </c>
      <c r="D378" s="199" t="s">
        <v>207</v>
      </c>
      <c r="E378" s="200" t="s">
        <v>788</v>
      </c>
      <c r="F378" s="201" t="s">
        <v>789</v>
      </c>
      <c r="G378" s="202" t="s">
        <v>329</v>
      </c>
      <c r="H378" s="203">
        <v>16.748000000000001</v>
      </c>
      <c r="I378" s="204"/>
      <c r="J378" s="205">
        <f>ROUND(I378*H378,2)</f>
        <v>0</v>
      </c>
      <c r="K378" s="201" t="s">
        <v>210</v>
      </c>
      <c r="L378" s="44"/>
      <c r="M378" s="206" t="s">
        <v>19</v>
      </c>
      <c r="N378" s="207" t="s">
        <v>46</v>
      </c>
      <c r="O378" s="84"/>
      <c r="P378" s="208">
        <f>O378*H378</f>
        <v>0</v>
      </c>
      <c r="Q378" s="208">
        <v>0</v>
      </c>
      <c r="R378" s="208">
        <f>Q378*H378</f>
        <v>0</v>
      </c>
      <c r="S378" s="208">
        <v>0</v>
      </c>
      <c r="T378" s="209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0" t="s">
        <v>166</v>
      </c>
      <c r="AT378" s="210" t="s">
        <v>207</v>
      </c>
      <c r="AU378" s="210" t="s">
        <v>87</v>
      </c>
      <c r="AY378" s="17" t="s">
        <v>205</v>
      </c>
      <c r="BE378" s="211">
        <f>IF(N378="základní",J378,0)</f>
        <v>0</v>
      </c>
      <c r="BF378" s="211">
        <f>IF(N378="snížená",J378,0)</f>
        <v>0</v>
      </c>
      <c r="BG378" s="211">
        <f>IF(N378="zákl. přenesená",J378,0)</f>
        <v>0</v>
      </c>
      <c r="BH378" s="211">
        <f>IF(N378="sníž. přenesená",J378,0)</f>
        <v>0</v>
      </c>
      <c r="BI378" s="211">
        <f>IF(N378="nulová",J378,0)</f>
        <v>0</v>
      </c>
      <c r="BJ378" s="17" t="s">
        <v>80</v>
      </c>
      <c r="BK378" s="211">
        <f>ROUND(I378*H378,2)</f>
        <v>0</v>
      </c>
      <c r="BL378" s="17" t="s">
        <v>166</v>
      </c>
      <c r="BM378" s="210" t="s">
        <v>790</v>
      </c>
    </row>
    <row r="379" s="2" customFormat="1">
      <c r="A379" s="38"/>
      <c r="B379" s="39"/>
      <c r="C379" s="40"/>
      <c r="D379" s="212" t="s">
        <v>212</v>
      </c>
      <c r="E379" s="40"/>
      <c r="F379" s="213" t="s">
        <v>791</v>
      </c>
      <c r="G379" s="40"/>
      <c r="H379" s="40"/>
      <c r="I379" s="214"/>
      <c r="J379" s="40"/>
      <c r="K379" s="40"/>
      <c r="L379" s="44"/>
      <c r="M379" s="215"/>
      <c r="N379" s="216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212</v>
      </c>
      <c r="AU379" s="17" t="s">
        <v>87</v>
      </c>
    </row>
    <row r="380" s="12" customFormat="1" ht="22.8" customHeight="1">
      <c r="A380" s="12"/>
      <c r="B380" s="183"/>
      <c r="C380" s="184"/>
      <c r="D380" s="185" t="s">
        <v>74</v>
      </c>
      <c r="E380" s="197" t="s">
        <v>792</v>
      </c>
      <c r="F380" s="197" t="s">
        <v>793</v>
      </c>
      <c r="G380" s="184"/>
      <c r="H380" s="184"/>
      <c r="I380" s="187"/>
      <c r="J380" s="198">
        <f>BK380</f>
        <v>0</v>
      </c>
      <c r="K380" s="184"/>
      <c r="L380" s="189"/>
      <c r="M380" s="190"/>
      <c r="N380" s="191"/>
      <c r="O380" s="191"/>
      <c r="P380" s="192">
        <f>SUM(P381:P391)</f>
        <v>0</v>
      </c>
      <c r="Q380" s="191"/>
      <c r="R380" s="192">
        <f>SUM(R381:R391)</f>
        <v>0</v>
      </c>
      <c r="S380" s="191"/>
      <c r="T380" s="193">
        <f>SUM(T381:T391)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94" t="s">
        <v>80</v>
      </c>
      <c r="AT380" s="195" t="s">
        <v>74</v>
      </c>
      <c r="AU380" s="195" t="s">
        <v>80</v>
      </c>
      <c r="AY380" s="194" t="s">
        <v>205</v>
      </c>
      <c r="BK380" s="196">
        <f>SUM(BK381:BK391)</f>
        <v>0</v>
      </c>
    </row>
    <row r="381" s="2" customFormat="1" ht="24.15" customHeight="1">
      <c r="A381" s="38"/>
      <c r="B381" s="39"/>
      <c r="C381" s="199" t="s">
        <v>794</v>
      </c>
      <c r="D381" s="199" t="s">
        <v>207</v>
      </c>
      <c r="E381" s="200" t="s">
        <v>795</v>
      </c>
      <c r="F381" s="201" t="s">
        <v>796</v>
      </c>
      <c r="G381" s="202" t="s">
        <v>329</v>
      </c>
      <c r="H381" s="203">
        <v>715.42700000000002</v>
      </c>
      <c r="I381" s="204"/>
      <c r="J381" s="205">
        <f>ROUND(I381*H381,2)</f>
        <v>0</v>
      </c>
      <c r="K381" s="201" t="s">
        <v>210</v>
      </c>
      <c r="L381" s="44"/>
      <c r="M381" s="206" t="s">
        <v>19</v>
      </c>
      <c r="N381" s="207" t="s">
        <v>46</v>
      </c>
      <c r="O381" s="84"/>
      <c r="P381" s="208">
        <f>O381*H381</f>
        <v>0</v>
      </c>
      <c r="Q381" s="208">
        <v>0</v>
      </c>
      <c r="R381" s="208">
        <f>Q381*H381</f>
        <v>0</v>
      </c>
      <c r="S381" s="208">
        <v>0</v>
      </c>
      <c r="T381" s="209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0" t="s">
        <v>166</v>
      </c>
      <c r="AT381" s="210" t="s">
        <v>207</v>
      </c>
      <c r="AU381" s="210" t="s">
        <v>87</v>
      </c>
      <c r="AY381" s="17" t="s">
        <v>205</v>
      </c>
      <c r="BE381" s="211">
        <f>IF(N381="základní",J381,0)</f>
        <v>0</v>
      </c>
      <c r="BF381" s="211">
        <f>IF(N381="snížená",J381,0)</f>
        <v>0</v>
      </c>
      <c r="BG381" s="211">
        <f>IF(N381="zákl. přenesená",J381,0)</f>
        <v>0</v>
      </c>
      <c r="BH381" s="211">
        <f>IF(N381="sníž. přenesená",J381,0)</f>
        <v>0</v>
      </c>
      <c r="BI381" s="211">
        <f>IF(N381="nulová",J381,0)</f>
        <v>0</v>
      </c>
      <c r="BJ381" s="17" t="s">
        <v>80</v>
      </c>
      <c r="BK381" s="211">
        <f>ROUND(I381*H381,2)</f>
        <v>0</v>
      </c>
      <c r="BL381" s="17" t="s">
        <v>166</v>
      </c>
      <c r="BM381" s="210" t="s">
        <v>797</v>
      </c>
    </row>
    <row r="382" s="2" customFormat="1">
      <c r="A382" s="38"/>
      <c r="B382" s="39"/>
      <c r="C382" s="40"/>
      <c r="D382" s="212" t="s">
        <v>212</v>
      </c>
      <c r="E382" s="40"/>
      <c r="F382" s="213" t="s">
        <v>798</v>
      </c>
      <c r="G382" s="40"/>
      <c r="H382" s="40"/>
      <c r="I382" s="214"/>
      <c r="J382" s="40"/>
      <c r="K382" s="40"/>
      <c r="L382" s="44"/>
      <c r="M382" s="215"/>
      <c r="N382" s="216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212</v>
      </c>
      <c r="AU382" s="17" t="s">
        <v>87</v>
      </c>
    </row>
    <row r="383" s="2" customFormat="1" ht="24.15" customHeight="1">
      <c r="A383" s="38"/>
      <c r="B383" s="39"/>
      <c r="C383" s="199" t="s">
        <v>799</v>
      </c>
      <c r="D383" s="199" t="s">
        <v>207</v>
      </c>
      <c r="E383" s="200" t="s">
        <v>800</v>
      </c>
      <c r="F383" s="201" t="s">
        <v>801</v>
      </c>
      <c r="G383" s="202" t="s">
        <v>329</v>
      </c>
      <c r="H383" s="203">
        <v>722.88699999999994</v>
      </c>
      <c r="I383" s="204"/>
      <c r="J383" s="205">
        <f>ROUND(I383*H383,2)</f>
        <v>0</v>
      </c>
      <c r="K383" s="201" t="s">
        <v>210</v>
      </c>
      <c r="L383" s="44"/>
      <c r="M383" s="206" t="s">
        <v>19</v>
      </c>
      <c r="N383" s="207" t="s">
        <v>46</v>
      </c>
      <c r="O383" s="84"/>
      <c r="P383" s="208">
        <f>O383*H383</f>
        <v>0</v>
      </c>
      <c r="Q383" s="208">
        <v>0</v>
      </c>
      <c r="R383" s="208">
        <f>Q383*H383</f>
        <v>0</v>
      </c>
      <c r="S383" s="208">
        <v>0</v>
      </c>
      <c r="T383" s="209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10" t="s">
        <v>166</v>
      </c>
      <c r="AT383" s="210" t="s">
        <v>207</v>
      </c>
      <c r="AU383" s="210" t="s">
        <v>87</v>
      </c>
      <c r="AY383" s="17" t="s">
        <v>205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17" t="s">
        <v>80</v>
      </c>
      <c r="BK383" s="211">
        <f>ROUND(I383*H383,2)</f>
        <v>0</v>
      </c>
      <c r="BL383" s="17" t="s">
        <v>166</v>
      </c>
      <c r="BM383" s="210" t="s">
        <v>802</v>
      </c>
    </row>
    <row r="384" s="2" customFormat="1">
      <c r="A384" s="38"/>
      <c r="B384" s="39"/>
      <c r="C384" s="40"/>
      <c r="D384" s="212" t="s">
        <v>212</v>
      </c>
      <c r="E384" s="40"/>
      <c r="F384" s="213" t="s">
        <v>803</v>
      </c>
      <c r="G384" s="40"/>
      <c r="H384" s="40"/>
      <c r="I384" s="214"/>
      <c r="J384" s="40"/>
      <c r="K384" s="40"/>
      <c r="L384" s="44"/>
      <c r="M384" s="215"/>
      <c r="N384" s="216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212</v>
      </c>
      <c r="AU384" s="17" t="s">
        <v>87</v>
      </c>
    </row>
    <row r="385" s="2" customFormat="1">
      <c r="A385" s="38"/>
      <c r="B385" s="39"/>
      <c r="C385" s="40"/>
      <c r="D385" s="219" t="s">
        <v>253</v>
      </c>
      <c r="E385" s="40"/>
      <c r="F385" s="229" t="s">
        <v>804</v>
      </c>
      <c r="G385" s="40"/>
      <c r="H385" s="40"/>
      <c r="I385" s="214"/>
      <c r="J385" s="40"/>
      <c r="K385" s="40"/>
      <c r="L385" s="44"/>
      <c r="M385" s="215"/>
      <c r="N385" s="216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253</v>
      </c>
      <c r="AU385" s="17" t="s">
        <v>87</v>
      </c>
    </row>
    <row r="386" s="2" customFormat="1" ht="24.15" customHeight="1">
      <c r="A386" s="38"/>
      <c r="B386" s="39"/>
      <c r="C386" s="199" t="s">
        <v>805</v>
      </c>
      <c r="D386" s="199" t="s">
        <v>207</v>
      </c>
      <c r="E386" s="200" t="s">
        <v>806</v>
      </c>
      <c r="F386" s="201" t="s">
        <v>807</v>
      </c>
      <c r="G386" s="202" t="s">
        <v>329</v>
      </c>
      <c r="H386" s="203">
        <v>7.46</v>
      </c>
      <c r="I386" s="204"/>
      <c r="J386" s="205">
        <f>ROUND(I386*H386,2)</f>
        <v>0</v>
      </c>
      <c r="K386" s="201" t="s">
        <v>210</v>
      </c>
      <c r="L386" s="44"/>
      <c r="M386" s="206" t="s">
        <v>19</v>
      </c>
      <c r="N386" s="207" t="s">
        <v>46</v>
      </c>
      <c r="O386" s="84"/>
      <c r="P386" s="208">
        <f>O386*H386</f>
        <v>0</v>
      </c>
      <c r="Q386" s="208">
        <v>0</v>
      </c>
      <c r="R386" s="208">
        <f>Q386*H386</f>
        <v>0</v>
      </c>
      <c r="S386" s="208">
        <v>0</v>
      </c>
      <c r="T386" s="209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0" t="s">
        <v>166</v>
      </c>
      <c r="AT386" s="210" t="s">
        <v>207</v>
      </c>
      <c r="AU386" s="210" t="s">
        <v>87</v>
      </c>
      <c r="AY386" s="17" t="s">
        <v>205</v>
      </c>
      <c r="BE386" s="211">
        <f>IF(N386="základní",J386,0)</f>
        <v>0</v>
      </c>
      <c r="BF386" s="211">
        <f>IF(N386="snížená",J386,0)</f>
        <v>0</v>
      </c>
      <c r="BG386" s="211">
        <f>IF(N386="zákl. přenesená",J386,0)</f>
        <v>0</v>
      </c>
      <c r="BH386" s="211">
        <f>IF(N386="sníž. přenesená",J386,0)</f>
        <v>0</v>
      </c>
      <c r="BI386" s="211">
        <f>IF(N386="nulová",J386,0)</f>
        <v>0</v>
      </c>
      <c r="BJ386" s="17" t="s">
        <v>80</v>
      </c>
      <c r="BK386" s="211">
        <f>ROUND(I386*H386,2)</f>
        <v>0</v>
      </c>
      <c r="BL386" s="17" t="s">
        <v>166</v>
      </c>
      <c r="BM386" s="210" t="s">
        <v>808</v>
      </c>
    </row>
    <row r="387" s="2" customFormat="1">
      <c r="A387" s="38"/>
      <c r="B387" s="39"/>
      <c r="C387" s="40"/>
      <c r="D387" s="212" t="s">
        <v>212</v>
      </c>
      <c r="E387" s="40"/>
      <c r="F387" s="213" t="s">
        <v>809</v>
      </c>
      <c r="G387" s="40"/>
      <c r="H387" s="40"/>
      <c r="I387" s="214"/>
      <c r="J387" s="40"/>
      <c r="K387" s="40"/>
      <c r="L387" s="44"/>
      <c r="M387" s="215"/>
      <c r="N387" s="216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212</v>
      </c>
      <c r="AU387" s="17" t="s">
        <v>87</v>
      </c>
    </row>
    <row r="388" s="2" customFormat="1" ht="33" customHeight="1">
      <c r="A388" s="38"/>
      <c r="B388" s="39"/>
      <c r="C388" s="199" t="s">
        <v>810</v>
      </c>
      <c r="D388" s="199" t="s">
        <v>207</v>
      </c>
      <c r="E388" s="200" t="s">
        <v>811</v>
      </c>
      <c r="F388" s="201" t="s">
        <v>812</v>
      </c>
      <c r="G388" s="202" t="s">
        <v>329</v>
      </c>
      <c r="H388" s="203">
        <v>7.46</v>
      </c>
      <c r="I388" s="204"/>
      <c r="J388" s="205">
        <f>ROUND(I388*H388,2)</f>
        <v>0</v>
      </c>
      <c r="K388" s="201" t="s">
        <v>210</v>
      </c>
      <c r="L388" s="44"/>
      <c r="M388" s="206" t="s">
        <v>19</v>
      </c>
      <c r="N388" s="207" t="s">
        <v>46</v>
      </c>
      <c r="O388" s="84"/>
      <c r="P388" s="208">
        <f>O388*H388</f>
        <v>0</v>
      </c>
      <c r="Q388" s="208">
        <v>0</v>
      </c>
      <c r="R388" s="208">
        <f>Q388*H388</f>
        <v>0</v>
      </c>
      <c r="S388" s="208">
        <v>0</v>
      </c>
      <c r="T388" s="209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0" t="s">
        <v>166</v>
      </c>
      <c r="AT388" s="210" t="s">
        <v>207</v>
      </c>
      <c r="AU388" s="210" t="s">
        <v>87</v>
      </c>
      <c r="AY388" s="17" t="s">
        <v>205</v>
      </c>
      <c r="BE388" s="211">
        <f>IF(N388="základní",J388,0)</f>
        <v>0</v>
      </c>
      <c r="BF388" s="211">
        <f>IF(N388="snížená",J388,0)</f>
        <v>0</v>
      </c>
      <c r="BG388" s="211">
        <f>IF(N388="zákl. přenesená",J388,0)</f>
        <v>0</v>
      </c>
      <c r="BH388" s="211">
        <f>IF(N388="sníž. přenesená",J388,0)</f>
        <v>0</v>
      </c>
      <c r="BI388" s="211">
        <f>IF(N388="nulová",J388,0)</f>
        <v>0</v>
      </c>
      <c r="BJ388" s="17" t="s">
        <v>80</v>
      </c>
      <c r="BK388" s="211">
        <f>ROUND(I388*H388,2)</f>
        <v>0</v>
      </c>
      <c r="BL388" s="17" t="s">
        <v>166</v>
      </c>
      <c r="BM388" s="210" t="s">
        <v>813</v>
      </c>
    </row>
    <row r="389" s="2" customFormat="1">
      <c r="A389" s="38"/>
      <c r="B389" s="39"/>
      <c r="C389" s="40"/>
      <c r="D389" s="212" t="s">
        <v>212</v>
      </c>
      <c r="E389" s="40"/>
      <c r="F389" s="213" t="s">
        <v>814</v>
      </c>
      <c r="G389" s="40"/>
      <c r="H389" s="40"/>
      <c r="I389" s="214"/>
      <c r="J389" s="40"/>
      <c r="K389" s="40"/>
      <c r="L389" s="44"/>
      <c r="M389" s="215"/>
      <c r="N389" s="216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212</v>
      </c>
      <c r="AU389" s="17" t="s">
        <v>87</v>
      </c>
    </row>
    <row r="390" s="2" customFormat="1">
      <c r="A390" s="38"/>
      <c r="B390" s="39"/>
      <c r="C390" s="40"/>
      <c r="D390" s="219" t="s">
        <v>253</v>
      </c>
      <c r="E390" s="40"/>
      <c r="F390" s="229" t="s">
        <v>804</v>
      </c>
      <c r="G390" s="40"/>
      <c r="H390" s="40"/>
      <c r="I390" s="214"/>
      <c r="J390" s="40"/>
      <c r="K390" s="40"/>
      <c r="L390" s="44"/>
      <c r="M390" s="215"/>
      <c r="N390" s="216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253</v>
      </c>
      <c r="AU390" s="17" t="s">
        <v>87</v>
      </c>
    </row>
    <row r="391" s="13" customFormat="1">
      <c r="A391" s="13"/>
      <c r="B391" s="217"/>
      <c r="C391" s="218"/>
      <c r="D391" s="219" t="s">
        <v>214</v>
      </c>
      <c r="E391" s="220" t="s">
        <v>19</v>
      </c>
      <c r="F391" s="221" t="s">
        <v>815</v>
      </c>
      <c r="G391" s="218"/>
      <c r="H391" s="222">
        <v>7.46</v>
      </c>
      <c r="I391" s="223"/>
      <c r="J391" s="218"/>
      <c r="K391" s="218"/>
      <c r="L391" s="224"/>
      <c r="M391" s="225"/>
      <c r="N391" s="226"/>
      <c r="O391" s="226"/>
      <c r="P391" s="226"/>
      <c r="Q391" s="226"/>
      <c r="R391" s="226"/>
      <c r="S391" s="226"/>
      <c r="T391" s="22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28" t="s">
        <v>214</v>
      </c>
      <c r="AU391" s="228" t="s">
        <v>87</v>
      </c>
      <c r="AV391" s="13" t="s">
        <v>87</v>
      </c>
      <c r="AW391" s="13" t="s">
        <v>36</v>
      </c>
      <c r="AX391" s="13" t="s">
        <v>80</v>
      </c>
      <c r="AY391" s="228" t="s">
        <v>205</v>
      </c>
    </row>
    <row r="392" s="12" customFormat="1" ht="25.92" customHeight="1">
      <c r="A392" s="12"/>
      <c r="B392" s="183"/>
      <c r="C392" s="184"/>
      <c r="D392" s="185" t="s">
        <v>74</v>
      </c>
      <c r="E392" s="186" t="s">
        <v>344</v>
      </c>
      <c r="F392" s="186" t="s">
        <v>816</v>
      </c>
      <c r="G392" s="184"/>
      <c r="H392" s="184"/>
      <c r="I392" s="187"/>
      <c r="J392" s="188">
        <f>BK392</f>
        <v>0</v>
      </c>
      <c r="K392" s="184"/>
      <c r="L392" s="189"/>
      <c r="M392" s="190"/>
      <c r="N392" s="191"/>
      <c r="O392" s="191"/>
      <c r="P392" s="192">
        <f>P393</f>
        <v>0</v>
      </c>
      <c r="Q392" s="191"/>
      <c r="R392" s="192">
        <f>R393</f>
        <v>0.111</v>
      </c>
      <c r="S392" s="191"/>
      <c r="T392" s="193">
        <f>T393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194" t="s">
        <v>86</v>
      </c>
      <c r="AT392" s="195" t="s">
        <v>74</v>
      </c>
      <c r="AU392" s="195" t="s">
        <v>75</v>
      </c>
      <c r="AY392" s="194" t="s">
        <v>205</v>
      </c>
      <c r="BK392" s="196">
        <f>BK393</f>
        <v>0</v>
      </c>
    </row>
    <row r="393" s="12" customFormat="1" ht="22.8" customHeight="1">
      <c r="A393" s="12"/>
      <c r="B393" s="183"/>
      <c r="C393" s="184"/>
      <c r="D393" s="185" t="s">
        <v>74</v>
      </c>
      <c r="E393" s="197" t="s">
        <v>817</v>
      </c>
      <c r="F393" s="197" t="s">
        <v>818</v>
      </c>
      <c r="G393" s="184"/>
      <c r="H393" s="184"/>
      <c r="I393" s="187"/>
      <c r="J393" s="198">
        <f>BK393</f>
        <v>0</v>
      </c>
      <c r="K393" s="184"/>
      <c r="L393" s="189"/>
      <c r="M393" s="190"/>
      <c r="N393" s="191"/>
      <c r="O393" s="191"/>
      <c r="P393" s="192">
        <f>SUM(P394:P397)</f>
        <v>0</v>
      </c>
      <c r="Q393" s="191"/>
      <c r="R393" s="192">
        <f>SUM(R394:R397)</f>
        <v>0.111</v>
      </c>
      <c r="S393" s="191"/>
      <c r="T393" s="193">
        <f>SUM(T394:T397)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194" t="s">
        <v>86</v>
      </c>
      <c r="AT393" s="195" t="s">
        <v>74</v>
      </c>
      <c r="AU393" s="195" t="s">
        <v>80</v>
      </c>
      <c r="AY393" s="194" t="s">
        <v>205</v>
      </c>
      <c r="BK393" s="196">
        <f>SUM(BK394:BK397)</f>
        <v>0</v>
      </c>
    </row>
    <row r="394" s="2" customFormat="1" ht="24.15" customHeight="1">
      <c r="A394" s="38"/>
      <c r="B394" s="39"/>
      <c r="C394" s="199" t="s">
        <v>819</v>
      </c>
      <c r="D394" s="199" t="s">
        <v>207</v>
      </c>
      <c r="E394" s="200" t="s">
        <v>820</v>
      </c>
      <c r="F394" s="201" t="s">
        <v>821</v>
      </c>
      <c r="G394" s="202" t="s">
        <v>103</v>
      </c>
      <c r="H394" s="203">
        <v>30</v>
      </c>
      <c r="I394" s="204"/>
      <c r="J394" s="205">
        <f>ROUND(I394*H394,2)</f>
        <v>0</v>
      </c>
      <c r="K394" s="201" t="s">
        <v>210</v>
      </c>
      <c r="L394" s="44"/>
      <c r="M394" s="206" t="s">
        <v>19</v>
      </c>
      <c r="N394" s="207" t="s">
        <v>46</v>
      </c>
      <c r="O394" s="84"/>
      <c r="P394" s="208">
        <f>O394*H394</f>
        <v>0</v>
      </c>
      <c r="Q394" s="208">
        <v>0</v>
      </c>
      <c r="R394" s="208">
        <f>Q394*H394</f>
        <v>0</v>
      </c>
      <c r="S394" s="208">
        <v>0</v>
      </c>
      <c r="T394" s="209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0" t="s">
        <v>533</v>
      </c>
      <c r="AT394" s="210" t="s">
        <v>207</v>
      </c>
      <c r="AU394" s="210" t="s">
        <v>87</v>
      </c>
      <c r="AY394" s="17" t="s">
        <v>205</v>
      </c>
      <c r="BE394" s="211">
        <f>IF(N394="základní",J394,0)</f>
        <v>0</v>
      </c>
      <c r="BF394" s="211">
        <f>IF(N394="snížená",J394,0)</f>
        <v>0</v>
      </c>
      <c r="BG394" s="211">
        <f>IF(N394="zákl. přenesená",J394,0)</f>
        <v>0</v>
      </c>
      <c r="BH394" s="211">
        <f>IF(N394="sníž. přenesená",J394,0)</f>
        <v>0</v>
      </c>
      <c r="BI394" s="211">
        <f>IF(N394="nulová",J394,0)</f>
        <v>0</v>
      </c>
      <c r="BJ394" s="17" t="s">
        <v>80</v>
      </c>
      <c r="BK394" s="211">
        <f>ROUND(I394*H394,2)</f>
        <v>0</v>
      </c>
      <c r="BL394" s="17" t="s">
        <v>533</v>
      </c>
      <c r="BM394" s="210" t="s">
        <v>822</v>
      </c>
    </row>
    <row r="395" s="2" customFormat="1">
      <c r="A395" s="38"/>
      <c r="B395" s="39"/>
      <c r="C395" s="40"/>
      <c r="D395" s="212" t="s">
        <v>212</v>
      </c>
      <c r="E395" s="40"/>
      <c r="F395" s="213" t="s">
        <v>823</v>
      </c>
      <c r="G395" s="40"/>
      <c r="H395" s="40"/>
      <c r="I395" s="214"/>
      <c r="J395" s="40"/>
      <c r="K395" s="40"/>
      <c r="L395" s="44"/>
      <c r="M395" s="215"/>
      <c r="N395" s="216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212</v>
      </c>
      <c r="AU395" s="17" t="s">
        <v>87</v>
      </c>
    </row>
    <row r="396" s="13" customFormat="1">
      <c r="A396" s="13"/>
      <c r="B396" s="217"/>
      <c r="C396" s="218"/>
      <c r="D396" s="219" t="s">
        <v>214</v>
      </c>
      <c r="E396" s="220" t="s">
        <v>19</v>
      </c>
      <c r="F396" s="221" t="s">
        <v>114</v>
      </c>
      <c r="G396" s="218"/>
      <c r="H396" s="222">
        <v>30</v>
      </c>
      <c r="I396" s="223"/>
      <c r="J396" s="218"/>
      <c r="K396" s="218"/>
      <c r="L396" s="224"/>
      <c r="M396" s="225"/>
      <c r="N396" s="226"/>
      <c r="O396" s="226"/>
      <c r="P396" s="226"/>
      <c r="Q396" s="226"/>
      <c r="R396" s="226"/>
      <c r="S396" s="226"/>
      <c r="T396" s="22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28" t="s">
        <v>214</v>
      </c>
      <c r="AU396" s="228" t="s">
        <v>87</v>
      </c>
      <c r="AV396" s="13" t="s">
        <v>87</v>
      </c>
      <c r="AW396" s="13" t="s">
        <v>36</v>
      </c>
      <c r="AX396" s="13" t="s">
        <v>80</v>
      </c>
      <c r="AY396" s="228" t="s">
        <v>205</v>
      </c>
    </row>
    <row r="397" s="2" customFormat="1" ht="16.5" customHeight="1">
      <c r="A397" s="38"/>
      <c r="B397" s="39"/>
      <c r="C397" s="241" t="s">
        <v>824</v>
      </c>
      <c r="D397" s="241" t="s">
        <v>344</v>
      </c>
      <c r="E397" s="242" t="s">
        <v>825</v>
      </c>
      <c r="F397" s="243" t="s">
        <v>826</v>
      </c>
      <c r="G397" s="244" t="s">
        <v>103</v>
      </c>
      <c r="H397" s="245">
        <v>30</v>
      </c>
      <c r="I397" s="246"/>
      <c r="J397" s="247">
        <f>ROUND(I397*H397,2)</f>
        <v>0</v>
      </c>
      <c r="K397" s="243" t="s">
        <v>210</v>
      </c>
      <c r="L397" s="248"/>
      <c r="M397" s="249" t="s">
        <v>19</v>
      </c>
      <c r="N397" s="250" t="s">
        <v>46</v>
      </c>
      <c r="O397" s="84"/>
      <c r="P397" s="208">
        <f>O397*H397</f>
        <v>0</v>
      </c>
      <c r="Q397" s="208">
        <v>0.0037000000000000002</v>
      </c>
      <c r="R397" s="208">
        <f>Q397*H397</f>
        <v>0.111</v>
      </c>
      <c r="S397" s="208">
        <v>0</v>
      </c>
      <c r="T397" s="20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10" t="s">
        <v>827</v>
      </c>
      <c r="AT397" s="210" t="s">
        <v>344</v>
      </c>
      <c r="AU397" s="210" t="s">
        <v>87</v>
      </c>
      <c r="AY397" s="17" t="s">
        <v>205</v>
      </c>
      <c r="BE397" s="211">
        <f>IF(N397="základní",J397,0)</f>
        <v>0</v>
      </c>
      <c r="BF397" s="211">
        <f>IF(N397="snížená",J397,0)</f>
        <v>0</v>
      </c>
      <c r="BG397" s="211">
        <f>IF(N397="zákl. přenesená",J397,0)</f>
        <v>0</v>
      </c>
      <c r="BH397" s="211">
        <f>IF(N397="sníž. přenesená",J397,0)</f>
        <v>0</v>
      </c>
      <c r="BI397" s="211">
        <f>IF(N397="nulová",J397,0)</f>
        <v>0</v>
      </c>
      <c r="BJ397" s="17" t="s">
        <v>80</v>
      </c>
      <c r="BK397" s="211">
        <f>ROUND(I397*H397,2)</f>
        <v>0</v>
      </c>
      <c r="BL397" s="17" t="s">
        <v>827</v>
      </c>
      <c r="BM397" s="210" t="s">
        <v>828</v>
      </c>
    </row>
    <row r="398" s="12" customFormat="1" ht="25.92" customHeight="1">
      <c r="A398" s="12"/>
      <c r="B398" s="183"/>
      <c r="C398" s="184"/>
      <c r="D398" s="185" t="s">
        <v>74</v>
      </c>
      <c r="E398" s="186" t="s">
        <v>829</v>
      </c>
      <c r="F398" s="186" t="s">
        <v>830</v>
      </c>
      <c r="G398" s="184"/>
      <c r="H398" s="184"/>
      <c r="I398" s="187"/>
      <c r="J398" s="188">
        <f>BK398</f>
        <v>0</v>
      </c>
      <c r="K398" s="184"/>
      <c r="L398" s="189"/>
      <c r="M398" s="190"/>
      <c r="N398" s="191"/>
      <c r="O398" s="191"/>
      <c r="P398" s="192">
        <f>P399+P418+P428</f>
        <v>0</v>
      </c>
      <c r="Q398" s="191"/>
      <c r="R398" s="192">
        <f>R399+R418+R428</f>
        <v>0</v>
      </c>
      <c r="S398" s="191"/>
      <c r="T398" s="193">
        <f>T399+T418+T428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94" t="s">
        <v>228</v>
      </c>
      <c r="AT398" s="195" t="s">
        <v>74</v>
      </c>
      <c r="AU398" s="195" t="s">
        <v>75</v>
      </c>
      <c r="AY398" s="194" t="s">
        <v>205</v>
      </c>
      <c r="BK398" s="196">
        <f>BK399+BK418+BK428</f>
        <v>0</v>
      </c>
    </row>
    <row r="399" s="12" customFormat="1" ht="22.8" customHeight="1">
      <c r="A399" s="12"/>
      <c r="B399" s="183"/>
      <c r="C399" s="184"/>
      <c r="D399" s="185" t="s">
        <v>74</v>
      </c>
      <c r="E399" s="197" t="s">
        <v>831</v>
      </c>
      <c r="F399" s="197" t="s">
        <v>832</v>
      </c>
      <c r="G399" s="184"/>
      <c r="H399" s="184"/>
      <c r="I399" s="187"/>
      <c r="J399" s="198">
        <f>BK399</f>
        <v>0</v>
      </c>
      <c r="K399" s="184"/>
      <c r="L399" s="189"/>
      <c r="M399" s="190"/>
      <c r="N399" s="191"/>
      <c r="O399" s="191"/>
      <c r="P399" s="192">
        <f>SUM(P400:P417)</f>
        <v>0</v>
      </c>
      <c r="Q399" s="191"/>
      <c r="R399" s="192">
        <f>SUM(R400:R417)</f>
        <v>0</v>
      </c>
      <c r="S399" s="191"/>
      <c r="T399" s="193">
        <f>SUM(T400:T417)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94" t="s">
        <v>228</v>
      </c>
      <c r="AT399" s="195" t="s">
        <v>74</v>
      </c>
      <c r="AU399" s="195" t="s">
        <v>80</v>
      </c>
      <c r="AY399" s="194" t="s">
        <v>205</v>
      </c>
      <c r="BK399" s="196">
        <f>SUM(BK400:BK417)</f>
        <v>0</v>
      </c>
    </row>
    <row r="400" s="2" customFormat="1" ht="16.5" customHeight="1">
      <c r="A400" s="38"/>
      <c r="B400" s="39"/>
      <c r="C400" s="199" t="s">
        <v>833</v>
      </c>
      <c r="D400" s="199" t="s">
        <v>207</v>
      </c>
      <c r="E400" s="200" t="s">
        <v>834</v>
      </c>
      <c r="F400" s="201" t="s">
        <v>835</v>
      </c>
      <c r="G400" s="202" t="s">
        <v>836</v>
      </c>
      <c r="H400" s="203">
        <v>1</v>
      </c>
      <c r="I400" s="204"/>
      <c r="J400" s="205">
        <f>ROUND(I400*H400,2)</f>
        <v>0</v>
      </c>
      <c r="K400" s="201" t="s">
        <v>210</v>
      </c>
      <c r="L400" s="44"/>
      <c r="M400" s="206" t="s">
        <v>19</v>
      </c>
      <c r="N400" s="207" t="s">
        <v>46</v>
      </c>
      <c r="O400" s="84"/>
      <c r="P400" s="208">
        <f>O400*H400</f>
        <v>0</v>
      </c>
      <c r="Q400" s="208">
        <v>0</v>
      </c>
      <c r="R400" s="208">
        <f>Q400*H400</f>
        <v>0</v>
      </c>
      <c r="S400" s="208">
        <v>0</v>
      </c>
      <c r="T400" s="209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10" t="s">
        <v>837</v>
      </c>
      <c r="AT400" s="210" t="s">
        <v>207</v>
      </c>
      <c r="AU400" s="210" t="s">
        <v>87</v>
      </c>
      <c r="AY400" s="17" t="s">
        <v>205</v>
      </c>
      <c r="BE400" s="211">
        <f>IF(N400="základní",J400,0)</f>
        <v>0</v>
      </c>
      <c r="BF400" s="211">
        <f>IF(N400="snížená",J400,0)</f>
        <v>0</v>
      </c>
      <c r="BG400" s="211">
        <f>IF(N400="zákl. přenesená",J400,0)</f>
        <v>0</v>
      </c>
      <c r="BH400" s="211">
        <f>IF(N400="sníž. přenesená",J400,0)</f>
        <v>0</v>
      </c>
      <c r="BI400" s="211">
        <f>IF(N400="nulová",J400,0)</f>
        <v>0</v>
      </c>
      <c r="BJ400" s="17" t="s">
        <v>80</v>
      </c>
      <c r="BK400" s="211">
        <f>ROUND(I400*H400,2)</f>
        <v>0</v>
      </c>
      <c r="BL400" s="17" t="s">
        <v>837</v>
      </c>
      <c r="BM400" s="210" t="s">
        <v>838</v>
      </c>
    </row>
    <row r="401" s="2" customFormat="1">
      <c r="A401" s="38"/>
      <c r="B401" s="39"/>
      <c r="C401" s="40"/>
      <c r="D401" s="212" t="s">
        <v>212</v>
      </c>
      <c r="E401" s="40"/>
      <c r="F401" s="213" t="s">
        <v>839</v>
      </c>
      <c r="G401" s="40"/>
      <c r="H401" s="40"/>
      <c r="I401" s="214"/>
      <c r="J401" s="40"/>
      <c r="K401" s="40"/>
      <c r="L401" s="44"/>
      <c r="M401" s="215"/>
      <c r="N401" s="216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212</v>
      </c>
      <c r="AU401" s="17" t="s">
        <v>87</v>
      </c>
    </row>
    <row r="402" s="2" customFormat="1">
      <c r="A402" s="38"/>
      <c r="B402" s="39"/>
      <c r="C402" s="40"/>
      <c r="D402" s="219" t="s">
        <v>253</v>
      </c>
      <c r="E402" s="40"/>
      <c r="F402" s="229" t="s">
        <v>840</v>
      </c>
      <c r="G402" s="40"/>
      <c r="H402" s="40"/>
      <c r="I402" s="214"/>
      <c r="J402" s="40"/>
      <c r="K402" s="40"/>
      <c r="L402" s="44"/>
      <c r="M402" s="215"/>
      <c r="N402" s="216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253</v>
      </c>
      <c r="AU402" s="17" t="s">
        <v>87</v>
      </c>
    </row>
    <row r="403" s="2" customFormat="1" ht="16.5" customHeight="1">
      <c r="A403" s="38"/>
      <c r="B403" s="39"/>
      <c r="C403" s="199" t="s">
        <v>841</v>
      </c>
      <c r="D403" s="199" t="s">
        <v>207</v>
      </c>
      <c r="E403" s="200" t="s">
        <v>842</v>
      </c>
      <c r="F403" s="201" t="s">
        <v>843</v>
      </c>
      <c r="G403" s="202" t="s">
        <v>836</v>
      </c>
      <c r="H403" s="203">
        <v>1</v>
      </c>
      <c r="I403" s="204"/>
      <c r="J403" s="205">
        <f>ROUND(I403*H403,2)</f>
        <v>0</v>
      </c>
      <c r="K403" s="201" t="s">
        <v>210</v>
      </c>
      <c r="L403" s="44"/>
      <c r="M403" s="206" t="s">
        <v>19</v>
      </c>
      <c r="N403" s="207" t="s">
        <v>46</v>
      </c>
      <c r="O403" s="84"/>
      <c r="P403" s="208">
        <f>O403*H403</f>
        <v>0</v>
      </c>
      <c r="Q403" s="208">
        <v>0</v>
      </c>
      <c r="R403" s="208">
        <f>Q403*H403</f>
        <v>0</v>
      </c>
      <c r="S403" s="208">
        <v>0</v>
      </c>
      <c r="T403" s="209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0" t="s">
        <v>837</v>
      </c>
      <c r="AT403" s="210" t="s">
        <v>207</v>
      </c>
      <c r="AU403" s="210" t="s">
        <v>87</v>
      </c>
      <c r="AY403" s="17" t="s">
        <v>205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17" t="s">
        <v>80</v>
      </c>
      <c r="BK403" s="211">
        <f>ROUND(I403*H403,2)</f>
        <v>0</v>
      </c>
      <c r="BL403" s="17" t="s">
        <v>837</v>
      </c>
      <c r="BM403" s="210" t="s">
        <v>844</v>
      </c>
    </row>
    <row r="404" s="2" customFormat="1">
      <c r="A404" s="38"/>
      <c r="B404" s="39"/>
      <c r="C404" s="40"/>
      <c r="D404" s="212" t="s">
        <v>212</v>
      </c>
      <c r="E404" s="40"/>
      <c r="F404" s="213" t="s">
        <v>845</v>
      </c>
      <c r="G404" s="40"/>
      <c r="H404" s="40"/>
      <c r="I404" s="214"/>
      <c r="J404" s="40"/>
      <c r="K404" s="40"/>
      <c r="L404" s="44"/>
      <c r="M404" s="215"/>
      <c r="N404" s="216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212</v>
      </c>
      <c r="AU404" s="17" t="s">
        <v>87</v>
      </c>
    </row>
    <row r="405" s="2" customFormat="1">
      <c r="A405" s="38"/>
      <c r="B405" s="39"/>
      <c r="C405" s="40"/>
      <c r="D405" s="219" t="s">
        <v>253</v>
      </c>
      <c r="E405" s="40"/>
      <c r="F405" s="229" t="s">
        <v>846</v>
      </c>
      <c r="G405" s="40"/>
      <c r="H405" s="40"/>
      <c r="I405" s="214"/>
      <c r="J405" s="40"/>
      <c r="K405" s="40"/>
      <c r="L405" s="44"/>
      <c r="M405" s="215"/>
      <c r="N405" s="216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253</v>
      </c>
      <c r="AU405" s="17" t="s">
        <v>87</v>
      </c>
    </row>
    <row r="406" s="2" customFormat="1" ht="16.5" customHeight="1">
      <c r="A406" s="38"/>
      <c r="B406" s="39"/>
      <c r="C406" s="199" t="s">
        <v>847</v>
      </c>
      <c r="D406" s="199" t="s">
        <v>207</v>
      </c>
      <c r="E406" s="200" t="s">
        <v>848</v>
      </c>
      <c r="F406" s="201" t="s">
        <v>849</v>
      </c>
      <c r="G406" s="202" t="s">
        <v>836</v>
      </c>
      <c r="H406" s="203">
        <v>1</v>
      </c>
      <c r="I406" s="204"/>
      <c r="J406" s="205">
        <f>ROUND(I406*H406,2)</f>
        <v>0</v>
      </c>
      <c r="K406" s="201" t="s">
        <v>210</v>
      </c>
      <c r="L406" s="44"/>
      <c r="M406" s="206" t="s">
        <v>19</v>
      </c>
      <c r="N406" s="207" t="s">
        <v>46</v>
      </c>
      <c r="O406" s="84"/>
      <c r="P406" s="208">
        <f>O406*H406</f>
        <v>0</v>
      </c>
      <c r="Q406" s="208">
        <v>0</v>
      </c>
      <c r="R406" s="208">
        <f>Q406*H406</f>
        <v>0</v>
      </c>
      <c r="S406" s="208">
        <v>0</v>
      </c>
      <c r="T406" s="209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10" t="s">
        <v>837</v>
      </c>
      <c r="AT406" s="210" t="s">
        <v>207</v>
      </c>
      <c r="AU406" s="210" t="s">
        <v>87</v>
      </c>
      <c r="AY406" s="17" t="s">
        <v>205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7" t="s">
        <v>80</v>
      </c>
      <c r="BK406" s="211">
        <f>ROUND(I406*H406,2)</f>
        <v>0</v>
      </c>
      <c r="BL406" s="17" t="s">
        <v>837</v>
      </c>
      <c r="BM406" s="210" t="s">
        <v>850</v>
      </c>
    </row>
    <row r="407" s="2" customFormat="1">
      <c r="A407" s="38"/>
      <c r="B407" s="39"/>
      <c r="C407" s="40"/>
      <c r="D407" s="212" t="s">
        <v>212</v>
      </c>
      <c r="E407" s="40"/>
      <c r="F407" s="213" t="s">
        <v>851</v>
      </c>
      <c r="G407" s="40"/>
      <c r="H407" s="40"/>
      <c r="I407" s="214"/>
      <c r="J407" s="40"/>
      <c r="K407" s="40"/>
      <c r="L407" s="44"/>
      <c r="M407" s="215"/>
      <c r="N407" s="216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212</v>
      </c>
      <c r="AU407" s="17" t="s">
        <v>87</v>
      </c>
    </row>
    <row r="408" s="2" customFormat="1">
      <c r="A408" s="38"/>
      <c r="B408" s="39"/>
      <c r="C408" s="40"/>
      <c r="D408" s="219" t="s">
        <v>253</v>
      </c>
      <c r="E408" s="40"/>
      <c r="F408" s="229" t="s">
        <v>852</v>
      </c>
      <c r="G408" s="40"/>
      <c r="H408" s="40"/>
      <c r="I408" s="214"/>
      <c r="J408" s="40"/>
      <c r="K408" s="40"/>
      <c r="L408" s="44"/>
      <c r="M408" s="215"/>
      <c r="N408" s="216"/>
      <c r="O408" s="84"/>
      <c r="P408" s="84"/>
      <c r="Q408" s="84"/>
      <c r="R408" s="84"/>
      <c r="S408" s="84"/>
      <c r="T408" s="85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253</v>
      </c>
      <c r="AU408" s="17" t="s">
        <v>87</v>
      </c>
    </row>
    <row r="409" s="2" customFormat="1" ht="16.5" customHeight="1">
      <c r="A409" s="38"/>
      <c r="B409" s="39"/>
      <c r="C409" s="199" t="s">
        <v>853</v>
      </c>
      <c r="D409" s="199" t="s">
        <v>207</v>
      </c>
      <c r="E409" s="200" t="s">
        <v>854</v>
      </c>
      <c r="F409" s="201" t="s">
        <v>855</v>
      </c>
      <c r="G409" s="202" t="s">
        <v>836</v>
      </c>
      <c r="H409" s="203">
        <v>1</v>
      </c>
      <c r="I409" s="204"/>
      <c r="J409" s="205">
        <f>ROUND(I409*H409,2)</f>
        <v>0</v>
      </c>
      <c r="K409" s="201" t="s">
        <v>210</v>
      </c>
      <c r="L409" s="44"/>
      <c r="M409" s="206" t="s">
        <v>19</v>
      </c>
      <c r="N409" s="207" t="s">
        <v>46</v>
      </c>
      <c r="O409" s="84"/>
      <c r="P409" s="208">
        <f>O409*H409</f>
        <v>0</v>
      </c>
      <c r="Q409" s="208">
        <v>0</v>
      </c>
      <c r="R409" s="208">
        <f>Q409*H409</f>
        <v>0</v>
      </c>
      <c r="S409" s="208">
        <v>0</v>
      </c>
      <c r="T409" s="209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10" t="s">
        <v>837</v>
      </c>
      <c r="AT409" s="210" t="s">
        <v>207</v>
      </c>
      <c r="AU409" s="210" t="s">
        <v>87</v>
      </c>
      <c r="AY409" s="17" t="s">
        <v>205</v>
      </c>
      <c r="BE409" s="211">
        <f>IF(N409="základní",J409,0)</f>
        <v>0</v>
      </c>
      <c r="BF409" s="211">
        <f>IF(N409="snížená",J409,0)</f>
        <v>0</v>
      </c>
      <c r="BG409" s="211">
        <f>IF(N409="zákl. přenesená",J409,0)</f>
        <v>0</v>
      </c>
      <c r="BH409" s="211">
        <f>IF(N409="sníž. přenesená",J409,0)</f>
        <v>0</v>
      </c>
      <c r="BI409" s="211">
        <f>IF(N409="nulová",J409,0)</f>
        <v>0</v>
      </c>
      <c r="BJ409" s="17" t="s">
        <v>80</v>
      </c>
      <c r="BK409" s="211">
        <f>ROUND(I409*H409,2)</f>
        <v>0</v>
      </c>
      <c r="BL409" s="17" t="s">
        <v>837</v>
      </c>
      <c r="BM409" s="210" t="s">
        <v>856</v>
      </c>
    </row>
    <row r="410" s="2" customFormat="1">
      <c r="A410" s="38"/>
      <c r="B410" s="39"/>
      <c r="C410" s="40"/>
      <c r="D410" s="212" t="s">
        <v>212</v>
      </c>
      <c r="E410" s="40"/>
      <c r="F410" s="213" t="s">
        <v>857</v>
      </c>
      <c r="G410" s="40"/>
      <c r="H410" s="40"/>
      <c r="I410" s="214"/>
      <c r="J410" s="40"/>
      <c r="K410" s="40"/>
      <c r="L410" s="44"/>
      <c r="M410" s="215"/>
      <c r="N410" s="216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212</v>
      </c>
      <c r="AU410" s="17" t="s">
        <v>87</v>
      </c>
    </row>
    <row r="411" s="2" customFormat="1">
      <c r="A411" s="38"/>
      <c r="B411" s="39"/>
      <c r="C411" s="40"/>
      <c r="D411" s="219" t="s">
        <v>253</v>
      </c>
      <c r="E411" s="40"/>
      <c r="F411" s="229" t="s">
        <v>858</v>
      </c>
      <c r="G411" s="40"/>
      <c r="H411" s="40"/>
      <c r="I411" s="214"/>
      <c r="J411" s="40"/>
      <c r="K411" s="40"/>
      <c r="L411" s="44"/>
      <c r="M411" s="215"/>
      <c r="N411" s="216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253</v>
      </c>
      <c r="AU411" s="17" t="s">
        <v>87</v>
      </c>
    </row>
    <row r="412" s="2" customFormat="1" ht="16.5" customHeight="1">
      <c r="A412" s="38"/>
      <c r="B412" s="39"/>
      <c r="C412" s="199" t="s">
        <v>827</v>
      </c>
      <c r="D412" s="199" t="s">
        <v>207</v>
      </c>
      <c r="E412" s="200" t="s">
        <v>859</v>
      </c>
      <c r="F412" s="201" t="s">
        <v>860</v>
      </c>
      <c r="G412" s="202" t="s">
        <v>836</v>
      </c>
      <c r="H412" s="203">
        <v>1</v>
      </c>
      <c r="I412" s="204"/>
      <c r="J412" s="205">
        <f>ROUND(I412*H412,2)</f>
        <v>0</v>
      </c>
      <c r="K412" s="201" t="s">
        <v>210</v>
      </c>
      <c r="L412" s="44"/>
      <c r="M412" s="206" t="s">
        <v>19</v>
      </c>
      <c r="N412" s="207" t="s">
        <v>46</v>
      </c>
      <c r="O412" s="84"/>
      <c r="P412" s="208">
        <f>O412*H412</f>
        <v>0</v>
      </c>
      <c r="Q412" s="208">
        <v>0</v>
      </c>
      <c r="R412" s="208">
        <f>Q412*H412</f>
        <v>0</v>
      </c>
      <c r="S412" s="208">
        <v>0</v>
      </c>
      <c r="T412" s="209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0" t="s">
        <v>837</v>
      </c>
      <c r="AT412" s="210" t="s">
        <v>207</v>
      </c>
      <c r="AU412" s="210" t="s">
        <v>87</v>
      </c>
      <c r="AY412" s="17" t="s">
        <v>205</v>
      </c>
      <c r="BE412" s="211">
        <f>IF(N412="základní",J412,0)</f>
        <v>0</v>
      </c>
      <c r="BF412" s="211">
        <f>IF(N412="snížená",J412,0)</f>
        <v>0</v>
      </c>
      <c r="BG412" s="211">
        <f>IF(N412="zákl. přenesená",J412,0)</f>
        <v>0</v>
      </c>
      <c r="BH412" s="211">
        <f>IF(N412="sníž. přenesená",J412,0)</f>
        <v>0</v>
      </c>
      <c r="BI412" s="211">
        <f>IF(N412="nulová",J412,0)</f>
        <v>0</v>
      </c>
      <c r="BJ412" s="17" t="s">
        <v>80</v>
      </c>
      <c r="BK412" s="211">
        <f>ROUND(I412*H412,2)</f>
        <v>0</v>
      </c>
      <c r="BL412" s="17" t="s">
        <v>837</v>
      </c>
      <c r="BM412" s="210" t="s">
        <v>861</v>
      </c>
    </row>
    <row r="413" s="2" customFormat="1">
      <c r="A413" s="38"/>
      <c r="B413" s="39"/>
      <c r="C413" s="40"/>
      <c r="D413" s="212" t="s">
        <v>212</v>
      </c>
      <c r="E413" s="40"/>
      <c r="F413" s="213" t="s">
        <v>862</v>
      </c>
      <c r="G413" s="40"/>
      <c r="H413" s="40"/>
      <c r="I413" s="214"/>
      <c r="J413" s="40"/>
      <c r="K413" s="40"/>
      <c r="L413" s="44"/>
      <c r="M413" s="215"/>
      <c r="N413" s="216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212</v>
      </c>
      <c r="AU413" s="17" t="s">
        <v>87</v>
      </c>
    </row>
    <row r="414" s="2" customFormat="1">
      <c r="A414" s="38"/>
      <c r="B414" s="39"/>
      <c r="C414" s="40"/>
      <c r="D414" s="219" t="s">
        <v>253</v>
      </c>
      <c r="E414" s="40"/>
      <c r="F414" s="229" t="s">
        <v>863</v>
      </c>
      <c r="G414" s="40"/>
      <c r="H414" s="40"/>
      <c r="I414" s="214"/>
      <c r="J414" s="40"/>
      <c r="K414" s="40"/>
      <c r="L414" s="44"/>
      <c r="M414" s="215"/>
      <c r="N414" s="216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253</v>
      </c>
      <c r="AU414" s="17" t="s">
        <v>87</v>
      </c>
    </row>
    <row r="415" s="2" customFormat="1" ht="16.5" customHeight="1">
      <c r="A415" s="38"/>
      <c r="B415" s="39"/>
      <c r="C415" s="199" t="s">
        <v>864</v>
      </c>
      <c r="D415" s="199" t="s">
        <v>207</v>
      </c>
      <c r="E415" s="200" t="s">
        <v>865</v>
      </c>
      <c r="F415" s="201" t="s">
        <v>866</v>
      </c>
      <c r="G415" s="202" t="s">
        <v>836</v>
      </c>
      <c r="H415" s="203">
        <v>1</v>
      </c>
      <c r="I415" s="204"/>
      <c r="J415" s="205">
        <f>ROUND(I415*H415,2)</f>
        <v>0</v>
      </c>
      <c r="K415" s="201" t="s">
        <v>210</v>
      </c>
      <c r="L415" s="44"/>
      <c r="M415" s="206" t="s">
        <v>19</v>
      </c>
      <c r="N415" s="207" t="s">
        <v>46</v>
      </c>
      <c r="O415" s="84"/>
      <c r="P415" s="208">
        <f>O415*H415</f>
        <v>0</v>
      </c>
      <c r="Q415" s="208">
        <v>0</v>
      </c>
      <c r="R415" s="208">
        <f>Q415*H415</f>
        <v>0</v>
      </c>
      <c r="S415" s="208">
        <v>0</v>
      </c>
      <c r="T415" s="209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10" t="s">
        <v>837</v>
      </c>
      <c r="AT415" s="210" t="s">
        <v>207</v>
      </c>
      <c r="AU415" s="210" t="s">
        <v>87</v>
      </c>
      <c r="AY415" s="17" t="s">
        <v>205</v>
      </c>
      <c r="BE415" s="211">
        <f>IF(N415="základní",J415,0)</f>
        <v>0</v>
      </c>
      <c r="BF415" s="211">
        <f>IF(N415="snížená",J415,0)</f>
        <v>0</v>
      </c>
      <c r="BG415" s="211">
        <f>IF(N415="zákl. přenesená",J415,0)</f>
        <v>0</v>
      </c>
      <c r="BH415" s="211">
        <f>IF(N415="sníž. přenesená",J415,0)</f>
        <v>0</v>
      </c>
      <c r="BI415" s="211">
        <f>IF(N415="nulová",J415,0)</f>
        <v>0</v>
      </c>
      <c r="BJ415" s="17" t="s">
        <v>80</v>
      </c>
      <c r="BK415" s="211">
        <f>ROUND(I415*H415,2)</f>
        <v>0</v>
      </c>
      <c r="BL415" s="17" t="s">
        <v>837</v>
      </c>
      <c r="BM415" s="210" t="s">
        <v>867</v>
      </c>
    </row>
    <row r="416" s="2" customFormat="1">
      <c r="A416" s="38"/>
      <c r="B416" s="39"/>
      <c r="C416" s="40"/>
      <c r="D416" s="212" t="s">
        <v>212</v>
      </c>
      <c r="E416" s="40"/>
      <c r="F416" s="213" t="s">
        <v>868</v>
      </c>
      <c r="G416" s="40"/>
      <c r="H416" s="40"/>
      <c r="I416" s="214"/>
      <c r="J416" s="40"/>
      <c r="K416" s="40"/>
      <c r="L416" s="44"/>
      <c r="M416" s="215"/>
      <c r="N416" s="216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212</v>
      </c>
      <c r="AU416" s="17" t="s">
        <v>87</v>
      </c>
    </row>
    <row r="417" s="2" customFormat="1">
      <c r="A417" s="38"/>
      <c r="B417" s="39"/>
      <c r="C417" s="40"/>
      <c r="D417" s="219" t="s">
        <v>253</v>
      </c>
      <c r="E417" s="40"/>
      <c r="F417" s="229" t="s">
        <v>869</v>
      </c>
      <c r="G417" s="40"/>
      <c r="H417" s="40"/>
      <c r="I417" s="214"/>
      <c r="J417" s="40"/>
      <c r="K417" s="40"/>
      <c r="L417" s="44"/>
      <c r="M417" s="215"/>
      <c r="N417" s="216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253</v>
      </c>
      <c r="AU417" s="17" t="s">
        <v>87</v>
      </c>
    </row>
    <row r="418" s="12" customFormat="1" ht="22.8" customHeight="1">
      <c r="A418" s="12"/>
      <c r="B418" s="183"/>
      <c r="C418" s="184"/>
      <c r="D418" s="185" t="s">
        <v>74</v>
      </c>
      <c r="E418" s="197" t="s">
        <v>870</v>
      </c>
      <c r="F418" s="197" t="s">
        <v>871</v>
      </c>
      <c r="G418" s="184"/>
      <c r="H418" s="184"/>
      <c r="I418" s="187"/>
      <c r="J418" s="198">
        <f>BK418</f>
        <v>0</v>
      </c>
      <c r="K418" s="184"/>
      <c r="L418" s="189"/>
      <c r="M418" s="190"/>
      <c r="N418" s="191"/>
      <c r="O418" s="191"/>
      <c r="P418" s="192">
        <f>SUM(P419:P427)</f>
        <v>0</v>
      </c>
      <c r="Q418" s="191"/>
      <c r="R418" s="192">
        <f>SUM(R419:R427)</f>
        <v>0</v>
      </c>
      <c r="S418" s="191"/>
      <c r="T418" s="193">
        <f>SUM(T419:T427)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94" t="s">
        <v>228</v>
      </c>
      <c r="AT418" s="195" t="s">
        <v>74</v>
      </c>
      <c r="AU418" s="195" t="s">
        <v>80</v>
      </c>
      <c r="AY418" s="194" t="s">
        <v>205</v>
      </c>
      <c r="BK418" s="196">
        <f>SUM(BK419:BK427)</f>
        <v>0</v>
      </c>
    </row>
    <row r="419" s="2" customFormat="1" ht="16.5" customHeight="1">
      <c r="A419" s="38"/>
      <c r="B419" s="39"/>
      <c r="C419" s="199" t="s">
        <v>872</v>
      </c>
      <c r="D419" s="199" t="s">
        <v>207</v>
      </c>
      <c r="E419" s="200" t="s">
        <v>873</v>
      </c>
      <c r="F419" s="201" t="s">
        <v>871</v>
      </c>
      <c r="G419" s="202" t="s">
        <v>836</v>
      </c>
      <c r="H419" s="203">
        <v>1</v>
      </c>
      <c r="I419" s="204"/>
      <c r="J419" s="205">
        <f>ROUND(I419*H419,2)</f>
        <v>0</v>
      </c>
      <c r="K419" s="201" t="s">
        <v>210</v>
      </c>
      <c r="L419" s="44"/>
      <c r="M419" s="206" t="s">
        <v>19</v>
      </c>
      <c r="N419" s="207" t="s">
        <v>46</v>
      </c>
      <c r="O419" s="84"/>
      <c r="P419" s="208">
        <f>O419*H419</f>
        <v>0</v>
      </c>
      <c r="Q419" s="208">
        <v>0</v>
      </c>
      <c r="R419" s="208">
        <f>Q419*H419</f>
        <v>0</v>
      </c>
      <c r="S419" s="208">
        <v>0</v>
      </c>
      <c r="T419" s="209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0" t="s">
        <v>837</v>
      </c>
      <c r="AT419" s="210" t="s">
        <v>207</v>
      </c>
      <c r="AU419" s="210" t="s">
        <v>87</v>
      </c>
      <c r="AY419" s="17" t="s">
        <v>205</v>
      </c>
      <c r="BE419" s="211">
        <f>IF(N419="základní",J419,0)</f>
        <v>0</v>
      </c>
      <c r="BF419" s="211">
        <f>IF(N419="snížená",J419,0)</f>
        <v>0</v>
      </c>
      <c r="BG419" s="211">
        <f>IF(N419="zákl. přenesená",J419,0)</f>
        <v>0</v>
      </c>
      <c r="BH419" s="211">
        <f>IF(N419="sníž. přenesená",J419,0)</f>
        <v>0</v>
      </c>
      <c r="BI419" s="211">
        <f>IF(N419="nulová",J419,0)</f>
        <v>0</v>
      </c>
      <c r="BJ419" s="17" t="s">
        <v>80</v>
      </c>
      <c r="BK419" s="211">
        <f>ROUND(I419*H419,2)</f>
        <v>0</v>
      </c>
      <c r="BL419" s="17" t="s">
        <v>837</v>
      </c>
      <c r="BM419" s="210" t="s">
        <v>874</v>
      </c>
    </row>
    <row r="420" s="2" customFormat="1">
      <c r="A420" s="38"/>
      <c r="B420" s="39"/>
      <c r="C420" s="40"/>
      <c r="D420" s="212" t="s">
        <v>212</v>
      </c>
      <c r="E420" s="40"/>
      <c r="F420" s="213" t="s">
        <v>875</v>
      </c>
      <c r="G420" s="40"/>
      <c r="H420" s="40"/>
      <c r="I420" s="214"/>
      <c r="J420" s="40"/>
      <c r="K420" s="40"/>
      <c r="L420" s="44"/>
      <c r="M420" s="215"/>
      <c r="N420" s="216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212</v>
      </c>
      <c r="AU420" s="17" t="s">
        <v>87</v>
      </c>
    </row>
    <row r="421" s="2" customFormat="1">
      <c r="A421" s="38"/>
      <c r="B421" s="39"/>
      <c r="C421" s="40"/>
      <c r="D421" s="219" t="s">
        <v>253</v>
      </c>
      <c r="E421" s="40"/>
      <c r="F421" s="229" t="s">
        <v>876</v>
      </c>
      <c r="G421" s="40"/>
      <c r="H421" s="40"/>
      <c r="I421" s="214"/>
      <c r="J421" s="40"/>
      <c r="K421" s="40"/>
      <c r="L421" s="44"/>
      <c r="M421" s="215"/>
      <c r="N421" s="216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253</v>
      </c>
      <c r="AU421" s="17" t="s">
        <v>87</v>
      </c>
    </row>
    <row r="422" s="2" customFormat="1" ht="16.5" customHeight="1">
      <c r="A422" s="38"/>
      <c r="B422" s="39"/>
      <c r="C422" s="199" t="s">
        <v>877</v>
      </c>
      <c r="D422" s="199" t="s">
        <v>207</v>
      </c>
      <c r="E422" s="200" t="s">
        <v>878</v>
      </c>
      <c r="F422" s="201" t="s">
        <v>879</v>
      </c>
      <c r="G422" s="202" t="s">
        <v>836</v>
      </c>
      <c r="H422" s="203">
        <v>1</v>
      </c>
      <c r="I422" s="204"/>
      <c r="J422" s="205">
        <f>ROUND(I422*H422,2)</f>
        <v>0</v>
      </c>
      <c r="K422" s="201" t="s">
        <v>210</v>
      </c>
      <c r="L422" s="44"/>
      <c r="M422" s="206" t="s">
        <v>19</v>
      </c>
      <c r="N422" s="207" t="s">
        <v>46</v>
      </c>
      <c r="O422" s="84"/>
      <c r="P422" s="208">
        <f>O422*H422</f>
        <v>0</v>
      </c>
      <c r="Q422" s="208">
        <v>0</v>
      </c>
      <c r="R422" s="208">
        <f>Q422*H422</f>
        <v>0</v>
      </c>
      <c r="S422" s="208">
        <v>0</v>
      </c>
      <c r="T422" s="20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10" t="s">
        <v>837</v>
      </c>
      <c r="AT422" s="210" t="s">
        <v>207</v>
      </c>
      <c r="AU422" s="210" t="s">
        <v>87</v>
      </c>
      <c r="AY422" s="17" t="s">
        <v>205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17" t="s">
        <v>80</v>
      </c>
      <c r="BK422" s="211">
        <f>ROUND(I422*H422,2)</f>
        <v>0</v>
      </c>
      <c r="BL422" s="17" t="s">
        <v>837</v>
      </c>
      <c r="BM422" s="210" t="s">
        <v>880</v>
      </c>
    </row>
    <row r="423" s="2" customFormat="1">
      <c r="A423" s="38"/>
      <c r="B423" s="39"/>
      <c r="C423" s="40"/>
      <c r="D423" s="212" t="s">
        <v>212</v>
      </c>
      <c r="E423" s="40"/>
      <c r="F423" s="213" t="s">
        <v>881</v>
      </c>
      <c r="G423" s="40"/>
      <c r="H423" s="40"/>
      <c r="I423" s="214"/>
      <c r="J423" s="40"/>
      <c r="K423" s="40"/>
      <c r="L423" s="44"/>
      <c r="M423" s="215"/>
      <c r="N423" s="216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212</v>
      </c>
      <c r="AU423" s="17" t="s">
        <v>87</v>
      </c>
    </row>
    <row r="424" s="2" customFormat="1">
      <c r="A424" s="38"/>
      <c r="B424" s="39"/>
      <c r="C424" s="40"/>
      <c r="D424" s="219" t="s">
        <v>253</v>
      </c>
      <c r="E424" s="40"/>
      <c r="F424" s="229" t="s">
        <v>882</v>
      </c>
      <c r="G424" s="40"/>
      <c r="H424" s="40"/>
      <c r="I424" s="214"/>
      <c r="J424" s="40"/>
      <c r="K424" s="40"/>
      <c r="L424" s="44"/>
      <c r="M424" s="215"/>
      <c r="N424" s="216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253</v>
      </c>
      <c r="AU424" s="17" t="s">
        <v>87</v>
      </c>
    </row>
    <row r="425" s="2" customFormat="1" ht="16.5" customHeight="1">
      <c r="A425" s="38"/>
      <c r="B425" s="39"/>
      <c r="C425" s="199" t="s">
        <v>883</v>
      </c>
      <c r="D425" s="199" t="s">
        <v>207</v>
      </c>
      <c r="E425" s="200" t="s">
        <v>884</v>
      </c>
      <c r="F425" s="201" t="s">
        <v>885</v>
      </c>
      <c r="G425" s="202" t="s">
        <v>836</v>
      </c>
      <c r="H425" s="203">
        <v>1</v>
      </c>
      <c r="I425" s="204"/>
      <c r="J425" s="205">
        <f>ROUND(I425*H425,2)</f>
        <v>0</v>
      </c>
      <c r="K425" s="201" t="s">
        <v>210</v>
      </c>
      <c r="L425" s="44"/>
      <c r="M425" s="206" t="s">
        <v>19</v>
      </c>
      <c r="N425" s="207" t="s">
        <v>46</v>
      </c>
      <c r="O425" s="84"/>
      <c r="P425" s="208">
        <f>O425*H425</f>
        <v>0</v>
      </c>
      <c r="Q425" s="208">
        <v>0</v>
      </c>
      <c r="R425" s="208">
        <f>Q425*H425</f>
        <v>0</v>
      </c>
      <c r="S425" s="208">
        <v>0</v>
      </c>
      <c r="T425" s="209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0" t="s">
        <v>837</v>
      </c>
      <c r="AT425" s="210" t="s">
        <v>207</v>
      </c>
      <c r="AU425" s="210" t="s">
        <v>87</v>
      </c>
      <c r="AY425" s="17" t="s">
        <v>205</v>
      </c>
      <c r="BE425" s="211">
        <f>IF(N425="základní",J425,0)</f>
        <v>0</v>
      </c>
      <c r="BF425" s="211">
        <f>IF(N425="snížená",J425,0)</f>
        <v>0</v>
      </c>
      <c r="BG425" s="211">
        <f>IF(N425="zákl. přenesená",J425,0)</f>
        <v>0</v>
      </c>
      <c r="BH425" s="211">
        <f>IF(N425="sníž. přenesená",J425,0)</f>
        <v>0</v>
      </c>
      <c r="BI425" s="211">
        <f>IF(N425="nulová",J425,0)</f>
        <v>0</v>
      </c>
      <c r="BJ425" s="17" t="s">
        <v>80</v>
      </c>
      <c r="BK425" s="211">
        <f>ROUND(I425*H425,2)</f>
        <v>0</v>
      </c>
      <c r="BL425" s="17" t="s">
        <v>837</v>
      </c>
      <c r="BM425" s="210" t="s">
        <v>886</v>
      </c>
    </row>
    <row r="426" s="2" customFormat="1">
      <c r="A426" s="38"/>
      <c r="B426" s="39"/>
      <c r="C426" s="40"/>
      <c r="D426" s="212" t="s">
        <v>212</v>
      </c>
      <c r="E426" s="40"/>
      <c r="F426" s="213" t="s">
        <v>887</v>
      </c>
      <c r="G426" s="40"/>
      <c r="H426" s="40"/>
      <c r="I426" s="214"/>
      <c r="J426" s="40"/>
      <c r="K426" s="40"/>
      <c r="L426" s="44"/>
      <c r="M426" s="215"/>
      <c r="N426" s="216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212</v>
      </c>
      <c r="AU426" s="17" t="s">
        <v>87</v>
      </c>
    </row>
    <row r="427" s="2" customFormat="1">
      <c r="A427" s="38"/>
      <c r="B427" s="39"/>
      <c r="C427" s="40"/>
      <c r="D427" s="219" t="s">
        <v>253</v>
      </c>
      <c r="E427" s="40"/>
      <c r="F427" s="229" t="s">
        <v>888</v>
      </c>
      <c r="G427" s="40"/>
      <c r="H427" s="40"/>
      <c r="I427" s="214"/>
      <c r="J427" s="40"/>
      <c r="K427" s="40"/>
      <c r="L427" s="44"/>
      <c r="M427" s="215"/>
      <c r="N427" s="216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253</v>
      </c>
      <c r="AU427" s="17" t="s">
        <v>87</v>
      </c>
    </row>
    <row r="428" s="12" customFormat="1" ht="22.8" customHeight="1">
      <c r="A428" s="12"/>
      <c r="B428" s="183"/>
      <c r="C428" s="184"/>
      <c r="D428" s="185" t="s">
        <v>74</v>
      </c>
      <c r="E428" s="197" t="s">
        <v>889</v>
      </c>
      <c r="F428" s="197" t="s">
        <v>890</v>
      </c>
      <c r="G428" s="184"/>
      <c r="H428" s="184"/>
      <c r="I428" s="187"/>
      <c r="J428" s="198">
        <f>BK428</f>
        <v>0</v>
      </c>
      <c r="K428" s="184"/>
      <c r="L428" s="189"/>
      <c r="M428" s="190"/>
      <c r="N428" s="191"/>
      <c r="O428" s="191"/>
      <c r="P428" s="192">
        <f>SUM(P429:P430)</f>
        <v>0</v>
      </c>
      <c r="Q428" s="191"/>
      <c r="R428" s="192">
        <f>SUM(R429:R430)</f>
        <v>0</v>
      </c>
      <c r="S428" s="191"/>
      <c r="T428" s="193">
        <f>SUM(T429:T430)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194" t="s">
        <v>228</v>
      </c>
      <c r="AT428" s="195" t="s">
        <v>74</v>
      </c>
      <c r="AU428" s="195" t="s">
        <v>80</v>
      </c>
      <c r="AY428" s="194" t="s">
        <v>205</v>
      </c>
      <c r="BK428" s="196">
        <f>SUM(BK429:BK430)</f>
        <v>0</v>
      </c>
    </row>
    <row r="429" s="2" customFormat="1" ht="16.5" customHeight="1">
      <c r="A429" s="38"/>
      <c r="B429" s="39"/>
      <c r="C429" s="199" t="s">
        <v>891</v>
      </c>
      <c r="D429" s="199" t="s">
        <v>207</v>
      </c>
      <c r="E429" s="200" t="s">
        <v>892</v>
      </c>
      <c r="F429" s="201" t="s">
        <v>893</v>
      </c>
      <c r="G429" s="202" t="s">
        <v>156</v>
      </c>
      <c r="H429" s="203">
        <v>3</v>
      </c>
      <c r="I429" s="204"/>
      <c r="J429" s="205">
        <f>ROUND(I429*H429,2)</f>
        <v>0</v>
      </c>
      <c r="K429" s="201" t="s">
        <v>210</v>
      </c>
      <c r="L429" s="44"/>
      <c r="M429" s="206" t="s">
        <v>19</v>
      </c>
      <c r="N429" s="207" t="s">
        <v>46</v>
      </c>
      <c r="O429" s="84"/>
      <c r="P429" s="208">
        <f>O429*H429</f>
        <v>0</v>
      </c>
      <c r="Q429" s="208">
        <v>0</v>
      </c>
      <c r="R429" s="208">
        <f>Q429*H429</f>
        <v>0</v>
      </c>
      <c r="S429" s="208">
        <v>0</v>
      </c>
      <c r="T429" s="209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10" t="s">
        <v>837</v>
      </c>
      <c r="AT429" s="210" t="s">
        <v>207</v>
      </c>
      <c r="AU429" s="210" t="s">
        <v>87</v>
      </c>
      <c r="AY429" s="17" t="s">
        <v>205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17" t="s">
        <v>80</v>
      </c>
      <c r="BK429" s="211">
        <f>ROUND(I429*H429,2)</f>
        <v>0</v>
      </c>
      <c r="BL429" s="17" t="s">
        <v>837</v>
      </c>
      <c r="BM429" s="210" t="s">
        <v>894</v>
      </c>
    </row>
    <row r="430" s="2" customFormat="1">
      <c r="A430" s="38"/>
      <c r="B430" s="39"/>
      <c r="C430" s="40"/>
      <c r="D430" s="212" t="s">
        <v>212</v>
      </c>
      <c r="E430" s="40"/>
      <c r="F430" s="213" t="s">
        <v>895</v>
      </c>
      <c r="G430" s="40"/>
      <c r="H430" s="40"/>
      <c r="I430" s="214"/>
      <c r="J430" s="40"/>
      <c r="K430" s="40"/>
      <c r="L430" s="44"/>
      <c r="M430" s="251"/>
      <c r="N430" s="252"/>
      <c r="O430" s="253"/>
      <c r="P430" s="253"/>
      <c r="Q430" s="253"/>
      <c r="R430" s="253"/>
      <c r="S430" s="253"/>
      <c r="T430" s="254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212</v>
      </c>
      <c r="AU430" s="17" t="s">
        <v>87</v>
      </c>
    </row>
    <row r="431" s="2" customFormat="1" ht="6.96" customHeight="1">
      <c r="A431" s="38"/>
      <c r="B431" s="59"/>
      <c r="C431" s="60"/>
      <c r="D431" s="60"/>
      <c r="E431" s="60"/>
      <c r="F431" s="60"/>
      <c r="G431" s="60"/>
      <c r="H431" s="60"/>
      <c r="I431" s="60"/>
      <c r="J431" s="60"/>
      <c r="K431" s="60"/>
      <c r="L431" s="44"/>
      <c r="M431" s="38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</row>
  </sheetData>
  <sheetProtection sheet="1" autoFilter="0" formatColumns="0" formatRows="0" objects="1" scenarios="1" spinCount="100000" saltValue="vBs7SrjFh5LfztaLhPeufsjnFLh6W/SSdODNDnaRK4s8KVaSWGmd3Yaad69w4uYPaDxzP7T+LMwm60YQK8XklQ==" hashValue="GZLCFBsRVjuKRv8U7987UHrFTNsSbiMj4QAeGRpjOIp+AJcGlcGt4TWN43SVhQaW1hclgl/b63HnveaBkrXYgA==" algorithmName="SHA-512" password="CC35"/>
  <autoFilter ref="C88:K430"/>
  <mergeCells count="6">
    <mergeCell ref="E7:H7"/>
    <mergeCell ref="E16:H16"/>
    <mergeCell ref="E25:H25"/>
    <mergeCell ref="E46:H46"/>
    <mergeCell ref="E81:H81"/>
    <mergeCell ref="L2:V2"/>
  </mergeCells>
  <hyperlinks>
    <hyperlink ref="F93" r:id="rId1" display="https://podminky.urs.cz/item/CS_URS_2023_01/111211101"/>
    <hyperlink ref="F96" r:id="rId2" display="https://podminky.urs.cz/item/CS_URS_2023_01/113106121"/>
    <hyperlink ref="F99" r:id="rId3" display="https://podminky.urs.cz/item/CS_URS_2023_01/113106123"/>
    <hyperlink ref="F102" r:id="rId4" display="https://podminky.urs.cz/item/CS_URS_2023_01/113106240"/>
    <hyperlink ref="F105" r:id="rId5" display="https://podminky.urs.cz/item/CS_URS_2023_01/113107337"/>
    <hyperlink ref="F108" r:id="rId6" display="https://podminky.urs.cz/item/CS_URS_2023_01/113107343"/>
    <hyperlink ref="F111" r:id="rId7" display="https://podminky.urs.cz/item/CS_URS_2023_01/113201112"/>
    <hyperlink ref="F114" r:id="rId8" display="https://podminky.urs.cz/item/CS_URS_2023_01/113202111"/>
    <hyperlink ref="F117" r:id="rId9" display="https://podminky.urs.cz/item/CS_URS_2023_01/115001101"/>
    <hyperlink ref="F120" r:id="rId10" display="https://podminky.urs.cz/item/CS_URS_2023_01/115101201"/>
    <hyperlink ref="F123" r:id="rId11" display="https://podminky.urs.cz/item/CS_URS_2023_01/119001405"/>
    <hyperlink ref="F126" r:id="rId12" display="https://podminky.urs.cz/item/CS_URS_2023_01/119001421"/>
    <hyperlink ref="F129" r:id="rId13" display="https://podminky.urs.cz/item/CS_URS_2023_01/119003211"/>
    <hyperlink ref="F131" r:id="rId14" display="https://podminky.urs.cz/item/CS_URS_2023_01/119003212"/>
    <hyperlink ref="F133" r:id="rId15" display="https://podminky.urs.cz/item/CS_URS_2023_01/122452204"/>
    <hyperlink ref="F136" r:id="rId16" display="https://podminky.urs.cz/item/CS_URS_2023_01/132251251"/>
    <hyperlink ref="F139" r:id="rId17" display="https://podminky.urs.cz/item/CS_URS_2023_01/132251253"/>
    <hyperlink ref="F142" r:id="rId18" display="https://podminky.urs.cz/item/CS_URS_2023_01/139001101"/>
    <hyperlink ref="F147" r:id="rId19" display="https://podminky.urs.cz/item/CS_URS_2023_01/151811131"/>
    <hyperlink ref="F150" r:id="rId20" display="https://podminky.urs.cz/item/CS_URS_2023_01/151811132"/>
    <hyperlink ref="F153" r:id="rId21" display="https://podminky.urs.cz/item/CS_URS_2023_01/151811231"/>
    <hyperlink ref="F156" r:id="rId22" display="https://podminky.urs.cz/item/CS_URS_2023_01/151811232"/>
    <hyperlink ref="F159" r:id="rId23" display="https://podminky.urs.cz/item/CS_URS_2023_01/162451106"/>
    <hyperlink ref="F162" r:id="rId24" display="https://podminky.urs.cz/item/CS_URS_2023_01/171201231"/>
    <hyperlink ref="F165" r:id="rId25" display="https://podminky.urs.cz/item/CS_URS_2023_01/171251201"/>
    <hyperlink ref="F168" r:id="rId26" display="https://podminky.urs.cz/item/CS_URS_2023_01/174152101"/>
    <hyperlink ref="F173" r:id="rId27" display="https://podminky.urs.cz/item/CS_URS_2023_01/175151101"/>
    <hyperlink ref="F178" r:id="rId28" display="https://podminky.urs.cz/item/CS_URS_2023_01/181152302"/>
    <hyperlink ref="F182" r:id="rId29" display="https://podminky.urs.cz/item/CS_URS_2023_01/212752101"/>
    <hyperlink ref="F186" r:id="rId30" display="https://podminky.urs.cz/item/CS_URS_2023_01/358315114"/>
    <hyperlink ref="F189" r:id="rId31" display="https://podminky.urs.cz/item/CS_URS_2023_01/359901211"/>
    <hyperlink ref="F193" r:id="rId32" display="https://podminky.urs.cz/item/CS_URS_2023_01/451573111"/>
    <hyperlink ref="F196" r:id="rId33" display="https://podminky.urs.cz/item/CS_URS_2023_01/452112112"/>
    <hyperlink ref="F201" r:id="rId34" display="https://podminky.urs.cz/item/CS_URS_2023_01/452112122"/>
    <hyperlink ref="F204" r:id="rId35" display="https://podminky.urs.cz/item/CS_URS_2023_01/452311141"/>
    <hyperlink ref="F207" r:id="rId36" display="https://podminky.urs.cz/item/CS_URS_2023_01/452351101"/>
    <hyperlink ref="F211" r:id="rId37" display="https://podminky.urs.cz/item/CS_URS_2023_01/564261011"/>
    <hyperlink ref="F214" r:id="rId38" display="https://podminky.urs.cz/item/CS_URS_2023_01/564861111"/>
    <hyperlink ref="F217" r:id="rId39" display="https://podminky.urs.cz/item/CS_URS_2023_01/565175121"/>
    <hyperlink ref="F220" r:id="rId40" display="https://podminky.urs.cz/item/CS_URS_2023_01/566901133"/>
    <hyperlink ref="F223" r:id="rId41" display="https://podminky.urs.cz/item/CS_URS_2023_01/573111112"/>
    <hyperlink ref="F226" r:id="rId42" display="https://podminky.urs.cz/item/CS_URS_2023_01/573211109"/>
    <hyperlink ref="F229" r:id="rId43" display="https://podminky.urs.cz/item/CS_URS_2023_01/577144121"/>
    <hyperlink ref="F232" r:id="rId44" display="https://podminky.urs.cz/item/CS_URS_2023_01/584121108"/>
    <hyperlink ref="F236" r:id="rId45" display="https://podminky.urs.cz/item/CS_URS_2023_01/596211110"/>
    <hyperlink ref="F240" r:id="rId46" display="https://podminky.urs.cz/item/CS_URS_2023_01/596811120"/>
    <hyperlink ref="F247" r:id="rId47" display="https://podminky.urs.cz/item/CS_URS_2023_01/830311811"/>
    <hyperlink ref="F250" r:id="rId48" display="https://podminky.urs.cz/item/CS_URS_2023_01/871310310"/>
    <hyperlink ref="F255" r:id="rId49" display="https://podminky.urs.cz/item/CS_URS_2023_01/871420320"/>
    <hyperlink ref="F261" r:id="rId50" display="https://podminky.urs.cz/item/CS_URS_2023_01/877310330"/>
    <hyperlink ref="F265" r:id="rId51" display="https://podminky.urs.cz/item/CS_URS_2023_01/890211851"/>
    <hyperlink ref="F268" r:id="rId52" display="https://podminky.urs.cz/item/CS_URS_2023_01/890411851"/>
    <hyperlink ref="F271" r:id="rId53" display="https://podminky.urs.cz/item/CS_URS_2023_01/894411311"/>
    <hyperlink ref="F275" r:id="rId54" display="https://podminky.urs.cz/item/CS_URS_2023_01/894412411"/>
    <hyperlink ref="F278" r:id="rId55" display="https://podminky.urs.cz/item/CS_URS_2023_01/894414111"/>
    <hyperlink ref="F283" r:id="rId56" display="https://podminky.urs.cz/item/CS_URS_2023_01/895941342"/>
    <hyperlink ref="F286" r:id="rId57" display="https://podminky.urs.cz/item/CS_URS_2023_01/895941351"/>
    <hyperlink ref="F289" r:id="rId58" display="https://podminky.urs.cz/item/CS_URS_2023_01/895941361"/>
    <hyperlink ref="F292" r:id="rId59" display="https://podminky.urs.cz/item/CS_URS_2023_01/895941367"/>
    <hyperlink ref="F295" r:id="rId60" display="https://podminky.urs.cz/item/CS_URS_2023_01/899103112"/>
    <hyperlink ref="F298" r:id="rId61" display="https://podminky.urs.cz/item/CS_URS_2023_01/899103211"/>
    <hyperlink ref="F301" r:id="rId62" display="https://podminky.urs.cz/item/CS_URS_2023_01/899104112"/>
    <hyperlink ref="F304" r:id="rId63" display="https://podminky.urs.cz/item/CS_URS_2023_01/899202211"/>
    <hyperlink ref="F306" r:id="rId64" display="https://podminky.urs.cz/item/CS_URS_2023_01/899203112"/>
    <hyperlink ref="F315" r:id="rId65" display="https://podminky.urs.cz/item/CS_URS_2023_01/914111111"/>
    <hyperlink ref="F318" r:id="rId66" display="https://podminky.urs.cz/item/CS_URS_2023_01/914511112"/>
    <hyperlink ref="F321" r:id="rId67" display="https://podminky.urs.cz/item/CS_URS_2023_01/916111123"/>
    <hyperlink ref="F326" r:id="rId68" display="https://podminky.urs.cz/item/CS_URS_2023_01/916131213"/>
    <hyperlink ref="F336" r:id="rId69" display="https://podminky.urs.cz/item/CS_URS_2023_01/916231113"/>
    <hyperlink ref="F341" r:id="rId70" display="https://podminky.urs.cz/item/CS_URS_2023_01/919735112"/>
    <hyperlink ref="F344" r:id="rId71" display="https://podminky.urs.cz/item/CS_URS_2023_01/919735122"/>
    <hyperlink ref="F347" r:id="rId72" display="https://podminky.urs.cz/item/CS_URS_2023_01/935112211"/>
    <hyperlink ref="F353" r:id="rId73" display="https://podminky.urs.cz/item/CS_URS_2023_01/966006211"/>
    <hyperlink ref="F355" r:id="rId74" display="https://podminky.urs.cz/item/CS_URS_2023_01/966008212"/>
    <hyperlink ref="F358" r:id="rId75" display="https://podminky.urs.cz/item/CS_URS_2023_01/977213111"/>
    <hyperlink ref="F360" r:id="rId76" display="https://podminky.urs.cz/item/CS_URS_2023_01/979054441"/>
    <hyperlink ref="F363" r:id="rId77" display="https://podminky.urs.cz/item/CS_URS_2023_01/979054451"/>
    <hyperlink ref="F367" r:id="rId78" display="https://podminky.urs.cz/item/CS_URS_2023_01/997221551"/>
    <hyperlink ref="F369" r:id="rId79" display="https://podminky.urs.cz/item/CS_URS_2023_01/997221559"/>
    <hyperlink ref="F371" r:id="rId80" display="https://podminky.urs.cz/item/CS_URS_2023_01/997221561"/>
    <hyperlink ref="F373" r:id="rId81" display="https://podminky.urs.cz/item/CS_URS_2023_01/997221569"/>
    <hyperlink ref="F375" r:id="rId82" display="https://podminky.urs.cz/item/CS_URS_2023_01/997221861"/>
    <hyperlink ref="F377" r:id="rId83" display="https://podminky.urs.cz/item/CS_URS_2023_01/997221862"/>
    <hyperlink ref="F379" r:id="rId84" display="https://podminky.urs.cz/item/CS_URS_2023_01/997221875"/>
    <hyperlink ref="F382" r:id="rId85" display="https://podminky.urs.cz/item/CS_URS_2023_01/998274101"/>
    <hyperlink ref="F384" r:id="rId86" display="https://podminky.urs.cz/item/CS_URS_2023_01/998274126"/>
    <hyperlink ref="F387" r:id="rId87" display="https://podminky.urs.cz/item/CS_URS_2023_01/998276101"/>
    <hyperlink ref="F389" r:id="rId88" display="https://podminky.urs.cz/item/CS_URS_2023_01/998276126"/>
    <hyperlink ref="F395" r:id="rId89" display="https://podminky.urs.cz/item/CS_URS_2023_01/460752111"/>
    <hyperlink ref="F401" r:id="rId90" display="https://podminky.urs.cz/item/CS_URS_2023_01/011303000"/>
    <hyperlink ref="F404" r:id="rId91" display="https://podminky.urs.cz/item/CS_URS_2023_01/011503000"/>
    <hyperlink ref="F407" r:id="rId92" display="https://podminky.urs.cz/item/CS_URS_2023_01/012103000"/>
    <hyperlink ref="F410" r:id="rId93" display="https://podminky.urs.cz/item/CS_URS_2023_01/012303000"/>
    <hyperlink ref="F413" r:id="rId94" display="https://podminky.urs.cz/item/CS_URS_2023_01/012403000"/>
    <hyperlink ref="F416" r:id="rId95" display="https://podminky.urs.cz/item/CS_URS_2023_01/013254000"/>
    <hyperlink ref="F420" r:id="rId96" display="https://podminky.urs.cz/item/CS_URS_2023_01/030001000"/>
    <hyperlink ref="F423" r:id="rId97" display="https://podminky.urs.cz/item/CS_URS_2023_01/034303000"/>
    <hyperlink ref="F426" r:id="rId98" display="https://podminky.urs.cz/item/CS_URS_2023_01/034503000"/>
    <hyperlink ref="F430" r:id="rId99" display="https://podminky.urs.cz/item/CS_URS_2023_01/0431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4"/>
      <c r="C3" s="125"/>
      <c r="D3" s="125"/>
      <c r="E3" s="125"/>
      <c r="F3" s="125"/>
      <c r="G3" s="125"/>
      <c r="H3" s="20"/>
    </row>
    <row r="4" s="1" customFormat="1" ht="24.96" customHeight="1">
      <c r="B4" s="20"/>
      <c r="C4" s="126" t="s">
        <v>896</v>
      </c>
      <c r="H4" s="20"/>
    </row>
    <row r="5" s="1" customFormat="1" ht="12" customHeight="1">
      <c r="B5" s="20"/>
      <c r="C5" s="255" t="s">
        <v>13</v>
      </c>
      <c r="D5" s="135" t="s">
        <v>14</v>
      </c>
      <c r="E5" s="1"/>
      <c r="F5" s="1"/>
      <c r="H5" s="20"/>
    </row>
    <row r="6" s="1" customFormat="1" ht="36.96" customHeight="1">
      <c r="B6" s="20"/>
      <c r="C6" s="256" t="s">
        <v>16</v>
      </c>
      <c r="D6" s="257" t="s">
        <v>17</v>
      </c>
      <c r="E6" s="1"/>
      <c r="F6" s="1"/>
      <c r="H6" s="20"/>
    </row>
    <row r="7" s="1" customFormat="1" ht="16.5" customHeight="1">
      <c r="B7" s="20"/>
      <c r="C7" s="128" t="s">
        <v>23</v>
      </c>
      <c r="D7" s="132" t="str">
        <f>'Rekapitulace stavby'!AN8</f>
        <v>15. 12. 2022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2"/>
      <c r="B9" s="258"/>
      <c r="C9" s="259" t="s">
        <v>56</v>
      </c>
      <c r="D9" s="260" t="s">
        <v>57</v>
      </c>
      <c r="E9" s="260" t="s">
        <v>192</v>
      </c>
      <c r="F9" s="261" t="s">
        <v>897</v>
      </c>
      <c r="G9" s="172"/>
      <c r="H9" s="258"/>
    </row>
    <row r="10" s="2" customFormat="1" ht="26.4" customHeight="1">
      <c r="A10" s="38"/>
      <c r="B10" s="44"/>
      <c r="C10" s="262" t="s">
        <v>14</v>
      </c>
      <c r="D10" s="262" t="s">
        <v>17</v>
      </c>
      <c r="E10" s="38"/>
      <c r="F10" s="38"/>
      <c r="G10" s="38"/>
      <c r="H10" s="44"/>
    </row>
    <row r="11" s="2" customFormat="1" ht="16.8" customHeight="1">
      <c r="A11" s="38"/>
      <c r="B11" s="44"/>
      <c r="C11" s="263" t="s">
        <v>98</v>
      </c>
      <c r="D11" s="264" t="s">
        <v>99</v>
      </c>
      <c r="E11" s="265" t="s">
        <v>84</v>
      </c>
      <c r="F11" s="266">
        <v>53</v>
      </c>
      <c r="G11" s="38"/>
      <c r="H11" s="44"/>
    </row>
    <row r="12" s="2" customFormat="1" ht="16.8" customHeight="1">
      <c r="A12" s="38"/>
      <c r="B12" s="44"/>
      <c r="C12" s="267" t="s">
        <v>19</v>
      </c>
      <c r="D12" s="267" t="s">
        <v>898</v>
      </c>
      <c r="E12" s="17" t="s">
        <v>19</v>
      </c>
      <c r="F12" s="268">
        <v>53</v>
      </c>
      <c r="G12" s="38"/>
      <c r="H12" s="44"/>
    </row>
    <row r="13" s="2" customFormat="1" ht="16.8" customHeight="1">
      <c r="A13" s="38"/>
      <c r="B13" s="44"/>
      <c r="C13" s="269" t="s">
        <v>899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267" t="s">
        <v>234</v>
      </c>
      <c r="D14" s="267" t="s">
        <v>900</v>
      </c>
      <c r="E14" s="17" t="s">
        <v>84</v>
      </c>
      <c r="F14" s="268">
        <v>53</v>
      </c>
      <c r="G14" s="38"/>
      <c r="H14" s="44"/>
    </row>
    <row r="15" s="2" customFormat="1" ht="16.8" customHeight="1">
      <c r="A15" s="38"/>
      <c r="B15" s="44"/>
      <c r="C15" s="263" t="s">
        <v>95</v>
      </c>
      <c r="D15" s="264" t="s">
        <v>96</v>
      </c>
      <c r="E15" s="265" t="s">
        <v>84</v>
      </c>
      <c r="F15" s="266">
        <v>51</v>
      </c>
      <c r="G15" s="38"/>
      <c r="H15" s="44"/>
    </row>
    <row r="16" s="2" customFormat="1" ht="16.8" customHeight="1">
      <c r="A16" s="38"/>
      <c r="B16" s="44"/>
      <c r="C16" s="267" t="s">
        <v>19</v>
      </c>
      <c r="D16" s="267" t="s">
        <v>901</v>
      </c>
      <c r="E16" s="17" t="s">
        <v>19</v>
      </c>
      <c r="F16" s="268">
        <v>51</v>
      </c>
      <c r="G16" s="38"/>
      <c r="H16" s="44"/>
    </row>
    <row r="17" s="2" customFormat="1" ht="16.8" customHeight="1">
      <c r="A17" s="38"/>
      <c r="B17" s="44"/>
      <c r="C17" s="269" t="s">
        <v>899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267" t="s">
        <v>229</v>
      </c>
      <c r="D18" s="267" t="s">
        <v>902</v>
      </c>
      <c r="E18" s="17" t="s">
        <v>84</v>
      </c>
      <c r="F18" s="268">
        <v>51</v>
      </c>
      <c r="G18" s="38"/>
      <c r="H18" s="44"/>
    </row>
    <row r="19" s="2" customFormat="1" ht="16.8" customHeight="1">
      <c r="A19" s="38"/>
      <c r="B19" s="44"/>
      <c r="C19" s="263" t="s">
        <v>158</v>
      </c>
      <c r="D19" s="264" t="s">
        <v>159</v>
      </c>
      <c r="E19" s="265" t="s">
        <v>119</v>
      </c>
      <c r="F19" s="266">
        <v>7.8090000000000002</v>
      </c>
      <c r="G19" s="38"/>
      <c r="H19" s="44"/>
    </row>
    <row r="20" s="2" customFormat="1" ht="16.8" customHeight="1">
      <c r="A20" s="38"/>
      <c r="B20" s="44"/>
      <c r="C20" s="267" t="s">
        <v>19</v>
      </c>
      <c r="D20" s="267" t="s">
        <v>903</v>
      </c>
      <c r="E20" s="17" t="s">
        <v>19</v>
      </c>
      <c r="F20" s="268">
        <v>7.3849999999999998</v>
      </c>
      <c r="G20" s="38"/>
      <c r="H20" s="44"/>
    </row>
    <row r="21" s="2" customFormat="1" ht="16.8" customHeight="1">
      <c r="A21" s="38"/>
      <c r="B21" s="44"/>
      <c r="C21" s="267" t="s">
        <v>19</v>
      </c>
      <c r="D21" s="267" t="s">
        <v>904</v>
      </c>
      <c r="E21" s="17" t="s">
        <v>19</v>
      </c>
      <c r="F21" s="268">
        <v>0.42399999999999999</v>
      </c>
      <c r="G21" s="38"/>
      <c r="H21" s="44"/>
    </row>
    <row r="22" s="2" customFormat="1" ht="16.8" customHeight="1">
      <c r="A22" s="38"/>
      <c r="B22" s="44"/>
      <c r="C22" s="267" t="s">
        <v>19</v>
      </c>
      <c r="D22" s="267" t="s">
        <v>301</v>
      </c>
      <c r="E22" s="17" t="s">
        <v>19</v>
      </c>
      <c r="F22" s="268">
        <v>7.8090000000000002</v>
      </c>
      <c r="G22" s="38"/>
      <c r="H22" s="44"/>
    </row>
    <row r="23" s="2" customFormat="1" ht="16.8" customHeight="1">
      <c r="A23" s="38"/>
      <c r="B23" s="44"/>
      <c r="C23" s="269" t="s">
        <v>899</v>
      </c>
      <c r="D23" s="38"/>
      <c r="E23" s="38"/>
      <c r="F23" s="38"/>
      <c r="G23" s="38"/>
      <c r="H23" s="44"/>
    </row>
    <row r="24" s="2" customFormat="1" ht="16.8" customHeight="1">
      <c r="A24" s="38"/>
      <c r="B24" s="44"/>
      <c r="C24" s="267" t="s">
        <v>523</v>
      </c>
      <c r="D24" s="267" t="s">
        <v>905</v>
      </c>
      <c r="E24" s="17" t="s">
        <v>119</v>
      </c>
      <c r="F24" s="268">
        <v>7.8090000000000002</v>
      </c>
      <c r="G24" s="38"/>
      <c r="H24" s="44"/>
    </row>
    <row r="25" s="2" customFormat="1" ht="16.8" customHeight="1">
      <c r="A25" s="38"/>
      <c r="B25" s="44"/>
      <c r="C25" s="263" t="s">
        <v>145</v>
      </c>
      <c r="D25" s="264" t="s">
        <v>146</v>
      </c>
      <c r="E25" s="265" t="s">
        <v>119</v>
      </c>
      <c r="F25" s="266">
        <v>56.161000000000001</v>
      </c>
      <c r="G25" s="38"/>
      <c r="H25" s="44"/>
    </row>
    <row r="26" s="2" customFormat="1" ht="16.8" customHeight="1">
      <c r="A26" s="38"/>
      <c r="B26" s="44"/>
      <c r="C26" s="267" t="s">
        <v>19</v>
      </c>
      <c r="D26" s="267" t="s">
        <v>906</v>
      </c>
      <c r="E26" s="17" t="s">
        <v>19</v>
      </c>
      <c r="F26" s="268">
        <v>27.727</v>
      </c>
      <c r="G26" s="38"/>
      <c r="H26" s="44"/>
    </row>
    <row r="27" s="2" customFormat="1" ht="16.8" customHeight="1">
      <c r="A27" s="38"/>
      <c r="B27" s="44"/>
      <c r="C27" s="267" t="s">
        <v>19</v>
      </c>
      <c r="D27" s="267" t="s">
        <v>907</v>
      </c>
      <c r="E27" s="17" t="s">
        <v>19</v>
      </c>
      <c r="F27" s="268">
        <v>28.434000000000001</v>
      </c>
      <c r="G27" s="38"/>
      <c r="H27" s="44"/>
    </row>
    <row r="28" s="2" customFormat="1" ht="16.8" customHeight="1">
      <c r="A28" s="38"/>
      <c r="B28" s="44"/>
      <c r="C28" s="267" t="s">
        <v>19</v>
      </c>
      <c r="D28" s="267" t="s">
        <v>301</v>
      </c>
      <c r="E28" s="17" t="s">
        <v>19</v>
      </c>
      <c r="F28" s="268">
        <v>56.161000000000001</v>
      </c>
      <c r="G28" s="38"/>
      <c r="H28" s="44"/>
    </row>
    <row r="29" s="2" customFormat="1" ht="16.8" customHeight="1">
      <c r="A29" s="38"/>
      <c r="B29" s="44"/>
      <c r="C29" s="269" t="s">
        <v>899</v>
      </c>
      <c r="D29" s="38"/>
      <c r="E29" s="38"/>
      <c r="F29" s="38"/>
      <c r="G29" s="38"/>
      <c r="H29" s="44"/>
    </row>
    <row r="30" s="2" customFormat="1" ht="16.8" customHeight="1">
      <c r="A30" s="38"/>
      <c r="B30" s="44"/>
      <c r="C30" s="267" t="s">
        <v>371</v>
      </c>
      <c r="D30" s="267" t="s">
        <v>908</v>
      </c>
      <c r="E30" s="17" t="s">
        <v>119</v>
      </c>
      <c r="F30" s="268">
        <v>56.161000000000001</v>
      </c>
      <c r="G30" s="38"/>
      <c r="H30" s="44"/>
    </row>
    <row r="31" s="2" customFormat="1" ht="16.8" customHeight="1">
      <c r="A31" s="38"/>
      <c r="B31" s="44"/>
      <c r="C31" s="263" t="s">
        <v>82</v>
      </c>
      <c r="D31" s="264" t="s">
        <v>83</v>
      </c>
      <c r="E31" s="265" t="s">
        <v>84</v>
      </c>
      <c r="F31" s="266">
        <v>19</v>
      </c>
      <c r="G31" s="38"/>
      <c r="H31" s="44"/>
    </row>
    <row r="32" s="2" customFormat="1" ht="16.8" customHeight="1">
      <c r="A32" s="38"/>
      <c r="B32" s="44"/>
      <c r="C32" s="267" t="s">
        <v>19</v>
      </c>
      <c r="D32" s="267" t="s">
        <v>909</v>
      </c>
      <c r="E32" s="17" t="s">
        <v>19</v>
      </c>
      <c r="F32" s="268">
        <v>19</v>
      </c>
      <c r="G32" s="38"/>
      <c r="H32" s="44"/>
    </row>
    <row r="33" s="2" customFormat="1" ht="16.8" customHeight="1">
      <c r="A33" s="38"/>
      <c r="B33" s="44"/>
      <c r="C33" s="269" t="s">
        <v>899</v>
      </c>
      <c r="D33" s="38"/>
      <c r="E33" s="38"/>
      <c r="F33" s="38"/>
      <c r="G33" s="38"/>
      <c r="H33" s="44"/>
    </row>
    <row r="34" s="2" customFormat="1" ht="16.8" customHeight="1">
      <c r="A34" s="38"/>
      <c r="B34" s="44"/>
      <c r="C34" s="267" t="s">
        <v>216</v>
      </c>
      <c r="D34" s="267" t="s">
        <v>910</v>
      </c>
      <c r="E34" s="17" t="s">
        <v>84</v>
      </c>
      <c r="F34" s="268">
        <v>19</v>
      </c>
      <c r="G34" s="38"/>
      <c r="H34" s="44"/>
    </row>
    <row r="35" s="2" customFormat="1" ht="16.8" customHeight="1">
      <c r="A35" s="38"/>
      <c r="B35" s="44"/>
      <c r="C35" s="267" t="s">
        <v>475</v>
      </c>
      <c r="D35" s="267" t="s">
        <v>911</v>
      </c>
      <c r="E35" s="17" t="s">
        <v>84</v>
      </c>
      <c r="F35" s="268">
        <v>25.27</v>
      </c>
      <c r="G35" s="38"/>
      <c r="H35" s="44"/>
    </row>
    <row r="36" s="2" customFormat="1" ht="16.8" customHeight="1">
      <c r="A36" s="38"/>
      <c r="B36" s="44"/>
      <c r="C36" s="267" t="s">
        <v>747</v>
      </c>
      <c r="D36" s="267" t="s">
        <v>912</v>
      </c>
      <c r="E36" s="17" t="s">
        <v>84</v>
      </c>
      <c r="F36" s="268">
        <v>19</v>
      </c>
      <c r="G36" s="38"/>
      <c r="H36" s="44"/>
    </row>
    <row r="37" s="2" customFormat="1" ht="16.8" customHeight="1">
      <c r="A37" s="38"/>
      <c r="B37" s="44"/>
      <c r="C37" s="267" t="s">
        <v>481</v>
      </c>
      <c r="D37" s="267" t="s">
        <v>482</v>
      </c>
      <c r="E37" s="17" t="s">
        <v>84</v>
      </c>
      <c r="F37" s="268">
        <v>6.4580000000000002</v>
      </c>
      <c r="G37" s="38"/>
      <c r="H37" s="44"/>
    </row>
    <row r="38" s="2" customFormat="1" ht="16.8" customHeight="1">
      <c r="A38" s="38"/>
      <c r="B38" s="44"/>
      <c r="C38" s="263" t="s">
        <v>92</v>
      </c>
      <c r="D38" s="264" t="s">
        <v>93</v>
      </c>
      <c r="E38" s="265" t="s">
        <v>84</v>
      </c>
      <c r="F38" s="266">
        <v>18</v>
      </c>
      <c r="G38" s="38"/>
      <c r="H38" s="44"/>
    </row>
    <row r="39" s="2" customFormat="1" ht="16.8" customHeight="1">
      <c r="A39" s="38"/>
      <c r="B39" s="44"/>
      <c r="C39" s="267" t="s">
        <v>19</v>
      </c>
      <c r="D39" s="267" t="s">
        <v>913</v>
      </c>
      <c r="E39" s="17" t="s">
        <v>19</v>
      </c>
      <c r="F39" s="268">
        <v>18</v>
      </c>
      <c r="G39" s="38"/>
      <c r="H39" s="44"/>
    </row>
    <row r="40" s="2" customFormat="1" ht="16.8" customHeight="1">
      <c r="A40" s="38"/>
      <c r="B40" s="44"/>
      <c r="C40" s="269" t="s">
        <v>899</v>
      </c>
      <c r="D40" s="38"/>
      <c r="E40" s="38"/>
      <c r="F40" s="38"/>
      <c r="G40" s="38"/>
      <c r="H40" s="44"/>
    </row>
    <row r="41" s="2" customFormat="1" ht="16.8" customHeight="1">
      <c r="A41" s="38"/>
      <c r="B41" s="44"/>
      <c r="C41" s="267" t="s">
        <v>220</v>
      </c>
      <c r="D41" s="267" t="s">
        <v>914</v>
      </c>
      <c r="E41" s="17" t="s">
        <v>84</v>
      </c>
      <c r="F41" s="268">
        <v>18</v>
      </c>
      <c r="G41" s="38"/>
      <c r="H41" s="44"/>
    </row>
    <row r="42" s="2" customFormat="1" ht="16.8" customHeight="1">
      <c r="A42" s="38"/>
      <c r="B42" s="44"/>
      <c r="C42" s="267" t="s">
        <v>470</v>
      </c>
      <c r="D42" s="267" t="s">
        <v>915</v>
      </c>
      <c r="E42" s="17" t="s">
        <v>84</v>
      </c>
      <c r="F42" s="268">
        <v>18</v>
      </c>
      <c r="G42" s="38"/>
      <c r="H42" s="44"/>
    </row>
    <row r="43" s="2" customFormat="1" ht="16.8" customHeight="1">
      <c r="A43" s="38"/>
      <c r="B43" s="44"/>
      <c r="C43" s="267" t="s">
        <v>752</v>
      </c>
      <c r="D43" s="267" t="s">
        <v>916</v>
      </c>
      <c r="E43" s="17" t="s">
        <v>84</v>
      </c>
      <c r="F43" s="268">
        <v>18</v>
      </c>
      <c r="G43" s="38"/>
      <c r="H43" s="44"/>
    </row>
    <row r="44" s="2" customFormat="1" ht="16.8" customHeight="1">
      <c r="A44" s="38"/>
      <c r="B44" s="44"/>
      <c r="C44" s="263" t="s">
        <v>114</v>
      </c>
      <c r="D44" s="264" t="s">
        <v>115</v>
      </c>
      <c r="E44" s="265" t="s">
        <v>103</v>
      </c>
      <c r="F44" s="266">
        <v>30</v>
      </c>
      <c r="G44" s="38"/>
      <c r="H44" s="44"/>
    </row>
    <row r="45" s="2" customFormat="1" ht="16.8" customHeight="1">
      <c r="A45" s="38"/>
      <c r="B45" s="44"/>
      <c r="C45" s="267" t="s">
        <v>19</v>
      </c>
      <c r="D45" s="267" t="s">
        <v>917</v>
      </c>
      <c r="E45" s="17" t="s">
        <v>19</v>
      </c>
      <c r="F45" s="268">
        <v>30</v>
      </c>
      <c r="G45" s="38"/>
      <c r="H45" s="44"/>
    </row>
    <row r="46" s="2" customFormat="1" ht="16.8" customHeight="1">
      <c r="A46" s="38"/>
      <c r="B46" s="44"/>
      <c r="C46" s="269" t="s">
        <v>899</v>
      </c>
      <c r="D46" s="38"/>
      <c r="E46" s="38"/>
      <c r="F46" s="38"/>
      <c r="G46" s="38"/>
      <c r="H46" s="44"/>
    </row>
    <row r="47" s="2" customFormat="1" ht="16.8" customHeight="1">
      <c r="A47" s="38"/>
      <c r="B47" s="44"/>
      <c r="C47" s="267" t="s">
        <v>267</v>
      </c>
      <c r="D47" s="267" t="s">
        <v>918</v>
      </c>
      <c r="E47" s="17" t="s">
        <v>103</v>
      </c>
      <c r="F47" s="268">
        <v>30</v>
      </c>
      <c r="G47" s="38"/>
      <c r="H47" s="44"/>
    </row>
    <row r="48" s="2" customFormat="1" ht="16.8" customHeight="1">
      <c r="A48" s="38"/>
      <c r="B48" s="44"/>
      <c r="C48" s="267" t="s">
        <v>295</v>
      </c>
      <c r="D48" s="267" t="s">
        <v>919</v>
      </c>
      <c r="E48" s="17" t="s">
        <v>119</v>
      </c>
      <c r="F48" s="268">
        <v>65.591999999999999</v>
      </c>
      <c r="G48" s="38"/>
      <c r="H48" s="44"/>
    </row>
    <row r="49" s="2" customFormat="1" ht="16.8" customHeight="1">
      <c r="A49" s="38"/>
      <c r="B49" s="44"/>
      <c r="C49" s="267" t="s">
        <v>820</v>
      </c>
      <c r="D49" s="267" t="s">
        <v>920</v>
      </c>
      <c r="E49" s="17" t="s">
        <v>103</v>
      </c>
      <c r="F49" s="268">
        <v>30</v>
      </c>
      <c r="G49" s="38"/>
      <c r="H49" s="44"/>
    </row>
    <row r="50" s="2" customFormat="1" ht="16.8" customHeight="1">
      <c r="A50" s="38"/>
      <c r="B50" s="44"/>
      <c r="C50" s="263" t="s">
        <v>111</v>
      </c>
      <c r="D50" s="264" t="s">
        <v>112</v>
      </c>
      <c r="E50" s="265" t="s">
        <v>103</v>
      </c>
      <c r="F50" s="266">
        <v>11.699999999999999</v>
      </c>
      <c r="G50" s="38"/>
      <c r="H50" s="44"/>
    </row>
    <row r="51" s="2" customFormat="1" ht="16.8" customHeight="1">
      <c r="A51" s="38"/>
      <c r="B51" s="44"/>
      <c r="C51" s="267" t="s">
        <v>19</v>
      </c>
      <c r="D51" s="267" t="s">
        <v>921</v>
      </c>
      <c r="E51" s="17" t="s">
        <v>19</v>
      </c>
      <c r="F51" s="268">
        <v>11.699999999999999</v>
      </c>
      <c r="G51" s="38"/>
      <c r="H51" s="44"/>
    </row>
    <row r="52" s="2" customFormat="1" ht="16.8" customHeight="1">
      <c r="A52" s="38"/>
      <c r="B52" s="44"/>
      <c r="C52" s="269" t="s">
        <v>899</v>
      </c>
      <c r="D52" s="38"/>
      <c r="E52" s="38"/>
      <c r="F52" s="38"/>
      <c r="G52" s="38"/>
      <c r="H52" s="44"/>
    </row>
    <row r="53" s="2" customFormat="1" ht="16.8" customHeight="1">
      <c r="A53" s="38"/>
      <c r="B53" s="44"/>
      <c r="C53" s="267" t="s">
        <v>263</v>
      </c>
      <c r="D53" s="267" t="s">
        <v>922</v>
      </c>
      <c r="E53" s="17" t="s">
        <v>103</v>
      </c>
      <c r="F53" s="268">
        <v>11.699999999999999</v>
      </c>
      <c r="G53" s="38"/>
      <c r="H53" s="44"/>
    </row>
    <row r="54" s="2" customFormat="1" ht="16.8" customHeight="1">
      <c r="A54" s="38"/>
      <c r="B54" s="44"/>
      <c r="C54" s="267" t="s">
        <v>295</v>
      </c>
      <c r="D54" s="267" t="s">
        <v>919</v>
      </c>
      <c r="E54" s="17" t="s">
        <v>119</v>
      </c>
      <c r="F54" s="268">
        <v>65.591999999999999</v>
      </c>
      <c r="G54" s="38"/>
      <c r="H54" s="44"/>
    </row>
    <row r="55" s="2" customFormat="1" ht="16.8" customHeight="1">
      <c r="A55" s="38"/>
      <c r="B55" s="44"/>
      <c r="C55" s="263" t="s">
        <v>148</v>
      </c>
      <c r="D55" s="264" t="s">
        <v>149</v>
      </c>
      <c r="E55" s="265" t="s">
        <v>119</v>
      </c>
      <c r="F55" s="266">
        <v>47.494999999999997</v>
      </c>
      <c r="G55" s="38"/>
      <c r="H55" s="44"/>
    </row>
    <row r="56" s="2" customFormat="1" ht="16.8" customHeight="1">
      <c r="A56" s="38"/>
      <c r="B56" s="44"/>
      <c r="C56" s="267" t="s">
        <v>19</v>
      </c>
      <c r="D56" s="267" t="s">
        <v>923</v>
      </c>
      <c r="E56" s="17" t="s">
        <v>19</v>
      </c>
      <c r="F56" s="268">
        <v>43.274000000000001</v>
      </c>
      <c r="G56" s="38"/>
      <c r="H56" s="44"/>
    </row>
    <row r="57" s="2" customFormat="1" ht="16.8" customHeight="1">
      <c r="A57" s="38"/>
      <c r="B57" s="44"/>
      <c r="C57" s="267" t="s">
        <v>19</v>
      </c>
      <c r="D57" s="267" t="s">
        <v>924</v>
      </c>
      <c r="E57" s="17" t="s">
        <v>19</v>
      </c>
      <c r="F57" s="268">
        <v>4.2210000000000001</v>
      </c>
      <c r="G57" s="38"/>
      <c r="H57" s="44"/>
    </row>
    <row r="58" s="2" customFormat="1" ht="16.8" customHeight="1">
      <c r="A58" s="38"/>
      <c r="B58" s="44"/>
      <c r="C58" s="267" t="s">
        <v>19</v>
      </c>
      <c r="D58" s="267" t="s">
        <v>301</v>
      </c>
      <c r="E58" s="17" t="s">
        <v>19</v>
      </c>
      <c r="F58" s="268">
        <v>47.494999999999997</v>
      </c>
      <c r="G58" s="38"/>
      <c r="H58" s="44"/>
    </row>
    <row r="59" s="2" customFormat="1" ht="16.8" customHeight="1">
      <c r="A59" s="38"/>
      <c r="B59" s="44"/>
      <c r="C59" s="269" t="s">
        <v>899</v>
      </c>
      <c r="D59" s="38"/>
      <c r="E59" s="38"/>
      <c r="F59" s="38"/>
      <c r="G59" s="38"/>
      <c r="H59" s="44"/>
    </row>
    <row r="60" s="2" customFormat="1" ht="16.8" customHeight="1">
      <c r="A60" s="38"/>
      <c r="B60" s="44"/>
      <c r="C60" s="267" t="s">
        <v>382</v>
      </c>
      <c r="D60" s="267" t="s">
        <v>925</v>
      </c>
      <c r="E60" s="17" t="s">
        <v>119</v>
      </c>
      <c r="F60" s="268">
        <v>47.494999999999997</v>
      </c>
      <c r="G60" s="38"/>
      <c r="H60" s="44"/>
    </row>
    <row r="61" s="2" customFormat="1" ht="16.8" customHeight="1">
      <c r="A61" s="38"/>
      <c r="B61" s="44"/>
      <c r="C61" s="263" t="s">
        <v>105</v>
      </c>
      <c r="D61" s="264" t="s">
        <v>106</v>
      </c>
      <c r="E61" s="265" t="s">
        <v>103</v>
      </c>
      <c r="F61" s="266">
        <v>12</v>
      </c>
      <c r="G61" s="38"/>
      <c r="H61" s="44"/>
    </row>
    <row r="62" s="2" customFormat="1" ht="16.8" customHeight="1">
      <c r="A62" s="38"/>
      <c r="B62" s="44"/>
      <c r="C62" s="267" t="s">
        <v>19</v>
      </c>
      <c r="D62" s="267" t="s">
        <v>926</v>
      </c>
      <c r="E62" s="17" t="s">
        <v>19</v>
      </c>
      <c r="F62" s="268">
        <v>12</v>
      </c>
      <c r="G62" s="38"/>
      <c r="H62" s="44"/>
    </row>
    <row r="63" s="2" customFormat="1" ht="16.8" customHeight="1">
      <c r="A63" s="38"/>
      <c r="B63" s="44"/>
      <c r="C63" s="269" t="s">
        <v>899</v>
      </c>
      <c r="D63" s="38"/>
      <c r="E63" s="38"/>
      <c r="F63" s="38"/>
      <c r="G63" s="38"/>
      <c r="H63" s="44"/>
    </row>
    <row r="64" s="2" customFormat="1" ht="16.8" customHeight="1">
      <c r="A64" s="38"/>
      <c r="B64" s="44"/>
      <c r="C64" s="267" t="s">
        <v>243</v>
      </c>
      <c r="D64" s="267" t="s">
        <v>927</v>
      </c>
      <c r="E64" s="17" t="s">
        <v>103</v>
      </c>
      <c r="F64" s="268">
        <v>103</v>
      </c>
      <c r="G64" s="38"/>
      <c r="H64" s="44"/>
    </row>
    <row r="65" s="2" customFormat="1" ht="16.8" customHeight="1">
      <c r="A65" s="38"/>
      <c r="B65" s="44"/>
      <c r="C65" s="263" t="s">
        <v>101</v>
      </c>
      <c r="D65" s="264" t="s">
        <v>102</v>
      </c>
      <c r="E65" s="265" t="s">
        <v>103</v>
      </c>
      <c r="F65" s="266">
        <v>52</v>
      </c>
      <c r="G65" s="38"/>
      <c r="H65" s="44"/>
    </row>
    <row r="66" s="2" customFormat="1" ht="16.8" customHeight="1">
      <c r="A66" s="38"/>
      <c r="B66" s="44"/>
      <c r="C66" s="267" t="s">
        <v>19</v>
      </c>
      <c r="D66" s="267" t="s">
        <v>928</v>
      </c>
      <c r="E66" s="17" t="s">
        <v>19</v>
      </c>
      <c r="F66" s="268">
        <v>52</v>
      </c>
      <c r="G66" s="38"/>
      <c r="H66" s="44"/>
    </row>
    <row r="67" s="2" customFormat="1" ht="16.8" customHeight="1">
      <c r="A67" s="38"/>
      <c r="B67" s="44"/>
      <c r="C67" s="269" t="s">
        <v>899</v>
      </c>
      <c r="D67" s="38"/>
      <c r="E67" s="38"/>
      <c r="F67" s="38"/>
      <c r="G67" s="38"/>
      <c r="H67" s="44"/>
    </row>
    <row r="68" s="2" customFormat="1" ht="16.8" customHeight="1">
      <c r="A68" s="38"/>
      <c r="B68" s="44"/>
      <c r="C68" s="267" t="s">
        <v>239</v>
      </c>
      <c r="D68" s="267" t="s">
        <v>929</v>
      </c>
      <c r="E68" s="17" t="s">
        <v>103</v>
      </c>
      <c r="F68" s="268">
        <v>52</v>
      </c>
      <c r="G68" s="38"/>
      <c r="H68" s="44"/>
    </row>
    <row r="69" s="2" customFormat="1" ht="16.8" customHeight="1">
      <c r="A69" s="38"/>
      <c r="B69" s="44"/>
      <c r="C69" s="267" t="s">
        <v>687</v>
      </c>
      <c r="D69" s="267" t="s">
        <v>688</v>
      </c>
      <c r="E69" s="17" t="s">
        <v>103</v>
      </c>
      <c r="F69" s="268">
        <v>53.039999999999999</v>
      </c>
      <c r="G69" s="38"/>
      <c r="H69" s="44"/>
    </row>
    <row r="70" s="2" customFormat="1" ht="16.8" customHeight="1">
      <c r="A70" s="38"/>
      <c r="B70" s="44"/>
      <c r="C70" s="263" t="s">
        <v>108</v>
      </c>
      <c r="D70" s="264" t="s">
        <v>109</v>
      </c>
      <c r="E70" s="265" t="s">
        <v>103</v>
      </c>
      <c r="F70" s="266">
        <v>91</v>
      </c>
      <c r="G70" s="38"/>
      <c r="H70" s="44"/>
    </row>
    <row r="71" s="2" customFormat="1" ht="16.8" customHeight="1">
      <c r="A71" s="38"/>
      <c r="B71" s="44"/>
      <c r="C71" s="267" t="s">
        <v>19</v>
      </c>
      <c r="D71" s="267" t="s">
        <v>930</v>
      </c>
      <c r="E71" s="17" t="s">
        <v>19</v>
      </c>
      <c r="F71" s="268">
        <v>91</v>
      </c>
      <c r="G71" s="38"/>
      <c r="H71" s="44"/>
    </row>
    <row r="72" s="2" customFormat="1" ht="16.8" customHeight="1">
      <c r="A72" s="38"/>
      <c r="B72" s="44"/>
      <c r="C72" s="269" t="s">
        <v>899</v>
      </c>
      <c r="D72" s="38"/>
      <c r="E72" s="38"/>
      <c r="F72" s="38"/>
      <c r="G72" s="38"/>
      <c r="H72" s="44"/>
    </row>
    <row r="73" s="2" customFormat="1" ht="16.8" customHeight="1">
      <c r="A73" s="38"/>
      <c r="B73" s="44"/>
      <c r="C73" s="267" t="s">
        <v>243</v>
      </c>
      <c r="D73" s="267" t="s">
        <v>927</v>
      </c>
      <c r="E73" s="17" t="s">
        <v>103</v>
      </c>
      <c r="F73" s="268">
        <v>103</v>
      </c>
      <c r="G73" s="38"/>
      <c r="H73" s="44"/>
    </row>
    <row r="74" s="2" customFormat="1" ht="16.8" customHeight="1">
      <c r="A74" s="38"/>
      <c r="B74" s="44"/>
      <c r="C74" s="267" t="s">
        <v>682</v>
      </c>
      <c r="D74" s="267" t="s">
        <v>931</v>
      </c>
      <c r="E74" s="17" t="s">
        <v>103</v>
      </c>
      <c r="F74" s="268">
        <v>143</v>
      </c>
      <c r="G74" s="38"/>
      <c r="H74" s="44"/>
    </row>
    <row r="75" s="2" customFormat="1" ht="16.8" customHeight="1">
      <c r="A75" s="38"/>
      <c r="B75" s="44"/>
      <c r="C75" s="267" t="s">
        <v>696</v>
      </c>
      <c r="D75" s="267" t="s">
        <v>697</v>
      </c>
      <c r="E75" s="17" t="s">
        <v>103</v>
      </c>
      <c r="F75" s="268">
        <v>80.579999999999998</v>
      </c>
      <c r="G75" s="38"/>
      <c r="H75" s="44"/>
    </row>
    <row r="76" s="2" customFormat="1" ht="16.8" customHeight="1">
      <c r="A76" s="38"/>
      <c r="B76" s="44"/>
      <c r="C76" s="263" t="s">
        <v>136</v>
      </c>
      <c r="D76" s="264" t="s">
        <v>137</v>
      </c>
      <c r="E76" s="265" t="s">
        <v>119</v>
      </c>
      <c r="F76" s="266">
        <v>143.35900000000001</v>
      </c>
      <c r="G76" s="38"/>
      <c r="H76" s="44"/>
    </row>
    <row r="77" s="2" customFormat="1" ht="16.8" customHeight="1">
      <c r="A77" s="38"/>
      <c r="B77" s="44"/>
      <c r="C77" s="267" t="s">
        <v>19</v>
      </c>
      <c r="D77" s="267" t="s">
        <v>932</v>
      </c>
      <c r="E77" s="17" t="s">
        <v>19</v>
      </c>
      <c r="F77" s="268">
        <v>123.08199999999999</v>
      </c>
      <c r="G77" s="38"/>
      <c r="H77" s="44"/>
    </row>
    <row r="78" s="2" customFormat="1" ht="16.8" customHeight="1">
      <c r="A78" s="38"/>
      <c r="B78" s="44"/>
      <c r="C78" s="267" t="s">
        <v>19</v>
      </c>
      <c r="D78" s="267" t="s">
        <v>933</v>
      </c>
      <c r="E78" s="17" t="s">
        <v>19</v>
      </c>
      <c r="F78" s="268">
        <v>20.277000000000001</v>
      </c>
      <c r="G78" s="38"/>
      <c r="H78" s="44"/>
    </row>
    <row r="79" s="2" customFormat="1" ht="16.8" customHeight="1">
      <c r="A79" s="38"/>
      <c r="B79" s="44"/>
      <c r="C79" s="267" t="s">
        <v>19</v>
      </c>
      <c r="D79" s="267" t="s">
        <v>301</v>
      </c>
      <c r="E79" s="17" t="s">
        <v>19</v>
      </c>
      <c r="F79" s="268">
        <v>143.35900000000001</v>
      </c>
      <c r="G79" s="38"/>
      <c r="H79" s="44"/>
    </row>
    <row r="80" s="2" customFormat="1" ht="16.8" customHeight="1">
      <c r="A80" s="38"/>
      <c r="B80" s="44"/>
      <c r="C80" s="269" t="s">
        <v>899</v>
      </c>
      <c r="D80" s="38"/>
      <c r="E80" s="38"/>
      <c r="F80" s="38"/>
      <c r="G80" s="38"/>
      <c r="H80" s="44"/>
    </row>
    <row r="81" s="2" customFormat="1" ht="16.8" customHeight="1">
      <c r="A81" s="38"/>
      <c r="B81" s="44"/>
      <c r="C81" s="267" t="s">
        <v>350</v>
      </c>
      <c r="D81" s="267" t="s">
        <v>934</v>
      </c>
      <c r="E81" s="17" t="s">
        <v>119</v>
      </c>
      <c r="F81" s="268">
        <v>143.35900000000001</v>
      </c>
      <c r="G81" s="38"/>
      <c r="H81" s="44"/>
    </row>
    <row r="82" s="2" customFormat="1" ht="16.8" customHeight="1">
      <c r="A82" s="38"/>
      <c r="B82" s="44"/>
      <c r="C82" s="267" t="s">
        <v>355</v>
      </c>
      <c r="D82" s="267" t="s">
        <v>356</v>
      </c>
      <c r="E82" s="17" t="s">
        <v>329</v>
      </c>
      <c r="F82" s="268">
        <v>301.65600000000001</v>
      </c>
      <c r="G82" s="38"/>
      <c r="H82" s="44"/>
    </row>
    <row r="83" s="2" customFormat="1" ht="16.8" customHeight="1">
      <c r="A83" s="38"/>
      <c r="B83" s="44"/>
      <c r="C83" s="263" t="s">
        <v>154</v>
      </c>
      <c r="D83" s="264" t="s">
        <v>155</v>
      </c>
      <c r="E83" s="265" t="s">
        <v>156</v>
      </c>
      <c r="F83" s="266">
        <v>8</v>
      </c>
      <c r="G83" s="38"/>
      <c r="H83" s="44"/>
    </row>
    <row r="84" s="2" customFormat="1" ht="16.8" customHeight="1">
      <c r="A84" s="38"/>
      <c r="B84" s="44"/>
      <c r="C84" s="267" t="s">
        <v>19</v>
      </c>
      <c r="D84" s="267" t="s">
        <v>935</v>
      </c>
      <c r="E84" s="17" t="s">
        <v>19</v>
      </c>
      <c r="F84" s="268">
        <v>8</v>
      </c>
      <c r="G84" s="38"/>
      <c r="H84" s="44"/>
    </row>
    <row r="85" s="2" customFormat="1" ht="16.8" customHeight="1">
      <c r="A85" s="38"/>
      <c r="B85" s="44"/>
      <c r="C85" s="269" t="s">
        <v>899</v>
      </c>
      <c r="D85" s="38"/>
      <c r="E85" s="38"/>
      <c r="F85" s="38"/>
      <c r="G85" s="38"/>
      <c r="H85" s="44"/>
    </row>
    <row r="86" s="2" customFormat="1" ht="16.8" customHeight="1">
      <c r="A86" s="38"/>
      <c r="B86" s="44"/>
      <c r="C86" s="267" t="s">
        <v>513</v>
      </c>
      <c r="D86" s="267" t="s">
        <v>936</v>
      </c>
      <c r="E86" s="17" t="s">
        <v>156</v>
      </c>
      <c r="F86" s="268">
        <v>7</v>
      </c>
      <c r="G86" s="38"/>
      <c r="H86" s="44"/>
    </row>
    <row r="87" s="2" customFormat="1" ht="16.8" customHeight="1">
      <c r="A87" s="38"/>
      <c r="B87" s="44"/>
      <c r="C87" s="267" t="s">
        <v>646</v>
      </c>
      <c r="D87" s="267" t="s">
        <v>647</v>
      </c>
      <c r="E87" s="17" t="s">
        <v>156</v>
      </c>
      <c r="F87" s="268">
        <v>8</v>
      </c>
      <c r="G87" s="38"/>
      <c r="H87" s="44"/>
    </row>
    <row r="88" s="2" customFormat="1" ht="16.8" customHeight="1">
      <c r="A88" s="38"/>
      <c r="B88" s="44"/>
      <c r="C88" s="267" t="s">
        <v>650</v>
      </c>
      <c r="D88" s="267" t="s">
        <v>651</v>
      </c>
      <c r="E88" s="17" t="s">
        <v>156</v>
      </c>
      <c r="F88" s="268">
        <v>8</v>
      </c>
      <c r="G88" s="38"/>
      <c r="H88" s="44"/>
    </row>
    <row r="89" s="2" customFormat="1" ht="16.8" customHeight="1">
      <c r="A89" s="38"/>
      <c r="B89" s="44"/>
      <c r="C89" s="263" t="s">
        <v>117</v>
      </c>
      <c r="D89" s="264" t="s">
        <v>118</v>
      </c>
      <c r="E89" s="265" t="s">
        <v>119</v>
      </c>
      <c r="F89" s="266">
        <v>170.166</v>
      </c>
      <c r="G89" s="38"/>
      <c r="H89" s="44"/>
    </row>
    <row r="90" s="2" customFormat="1" ht="16.8" customHeight="1">
      <c r="A90" s="38"/>
      <c r="B90" s="44"/>
      <c r="C90" s="267" t="s">
        <v>19</v>
      </c>
      <c r="D90" s="267" t="s">
        <v>937</v>
      </c>
      <c r="E90" s="17" t="s">
        <v>19</v>
      </c>
      <c r="F90" s="268">
        <v>170.166</v>
      </c>
      <c r="G90" s="38"/>
      <c r="H90" s="44"/>
    </row>
    <row r="91" s="2" customFormat="1" ht="16.8" customHeight="1">
      <c r="A91" s="38"/>
      <c r="B91" s="44"/>
      <c r="C91" s="269" t="s">
        <v>899</v>
      </c>
      <c r="D91" s="38"/>
      <c r="E91" s="38"/>
      <c r="F91" s="38"/>
      <c r="G91" s="38"/>
      <c r="H91" s="44"/>
    </row>
    <row r="92" s="2" customFormat="1" ht="16.8" customHeight="1">
      <c r="A92" s="38"/>
      <c r="B92" s="44"/>
      <c r="C92" s="267" t="s">
        <v>281</v>
      </c>
      <c r="D92" s="267" t="s">
        <v>938</v>
      </c>
      <c r="E92" s="17" t="s">
        <v>119</v>
      </c>
      <c r="F92" s="268">
        <v>170.166</v>
      </c>
      <c r="G92" s="38"/>
      <c r="H92" s="44"/>
    </row>
    <row r="93" s="2" customFormat="1" ht="16.8" customHeight="1">
      <c r="A93" s="38"/>
      <c r="B93" s="44"/>
      <c r="C93" s="263" t="s">
        <v>88</v>
      </c>
      <c r="D93" s="264" t="s">
        <v>89</v>
      </c>
      <c r="E93" s="265" t="s">
        <v>84</v>
      </c>
      <c r="F93" s="266">
        <v>640</v>
      </c>
      <c r="G93" s="38"/>
      <c r="H93" s="44"/>
    </row>
    <row r="94" s="2" customFormat="1" ht="16.8" customHeight="1">
      <c r="A94" s="38"/>
      <c r="B94" s="44"/>
      <c r="C94" s="267" t="s">
        <v>19</v>
      </c>
      <c r="D94" s="267" t="s">
        <v>939</v>
      </c>
      <c r="E94" s="17" t="s">
        <v>19</v>
      </c>
      <c r="F94" s="268">
        <v>738</v>
      </c>
      <c r="G94" s="38"/>
      <c r="H94" s="44"/>
    </row>
    <row r="95" s="2" customFormat="1" ht="16.8" customHeight="1">
      <c r="A95" s="38"/>
      <c r="B95" s="44"/>
      <c r="C95" s="267" t="s">
        <v>19</v>
      </c>
      <c r="D95" s="267" t="s">
        <v>940</v>
      </c>
      <c r="E95" s="17" t="s">
        <v>19</v>
      </c>
      <c r="F95" s="268">
        <v>6</v>
      </c>
      <c r="G95" s="38"/>
      <c r="H95" s="44"/>
    </row>
    <row r="96" s="2" customFormat="1" ht="16.8" customHeight="1">
      <c r="A96" s="38"/>
      <c r="B96" s="44"/>
      <c r="C96" s="267" t="s">
        <v>19</v>
      </c>
      <c r="D96" s="267" t="s">
        <v>941</v>
      </c>
      <c r="E96" s="17" t="s">
        <v>19</v>
      </c>
      <c r="F96" s="268">
        <v>-104</v>
      </c>
      <c r="G96" s="38"/>
      <c r="H96" s="44"/>
    </row>
    <row r="97" s="2" customFormat="1" ht="16.8" customHeight="1">
      <c r="A97" s="38"/>
      <c r="B97" s="44"/>
      <c r="C97" s="267" t="s">
        <v>19</v>
      </c>
      <c r="D97" s="267" t="s">
        <v>301</v>
      </c>
      <c r="E97" s="17" t="s">
        <v>19</v>
      </c>
      <c r="F97" s="268">
        <v>640</v>
      </c>
      <c r="G97" s="38"/>
      <c r="H97" s="44"/>
    </row>
    <row r="98" s="2" customFormat="1" ht="16.8" customHeight="1">
      <c r="A98" s="38"/>
      <c r="B98" s="44"/>
      <c r="C98" s="269" t="s">
        <v>899</v>
      </c>
      <c r="D98" s="38"/>
      <c r="E98" s="38"/>
      <c r="F98" s="38"/>
      <c r="G98" s="38"/>
      <c r="H98" s="44"/>
    </row>
    <row r="99" s="2" customFormat="1" ht="16.8" customHeight="1">
      <c r="A99" s="38"/>
      <c r="B99" s="44"/>
      <c r="C99" s="267" t="s">
        <v>224</v>
      </c>
      <c r="D99" s="267" t="s">
        <v>942</v>
      </c>
      <c r="E99" s="17" t="s">
        <v>84</v>
      </c>
      <c r="F99" s="268">
        <v>640</v>
      </c>
      <c r="G99" s="38"/>
      <c r="H99" s="44"/>
    </row>
    <row r="100" s="2" customFormat="1" ht="16.8" customHeight="1">
      <c r="A100" s="38"/>
      <c r="B100" s="44"/>
      <c r="C100" s="263" t="s">
        <v>127</v>
      </c>
      <c r="D100" s="264" t="s">
        <v>128</v>
      </c>
      <c r="E100" s="265" t="s">
        <v>84</v>
      </c>
      <c r="F100" s="266">
        <v>182.249</v>
      </c>
      <c r="G100" s="38"/>
      <c r="H100" s="44"/>
    </row>
    <row r="101" s="2" customFormat="1" ht="16.8" customHeight="1">
      <c r="A101" s="38"/>
      <c r="B101" s="44"/>
      <c r="C101" s="267" t="s">
        <v>19</v>
      </c>
      <c r="D101" s="267" t="s">
        <v>943</v>
      </c>
      <c r="E101" s="17" t="s">
        <v>19</v>
      </c>
      <c r="F101" s="268">
        <v>182.249</v>
      </c>
      <c r="G101" s="38"/>
      <c r="H101" s="44"/>
    </row>
    <row r="102" s="2" customFormat="1" ht="16.8" customHeight="1">
      <c r="A102" s="38"/>
      <c r="B102" s="44"/>
      <c r="C102" s="269" t="s">
        <v>899</v>
      </c>
      <c r="D102" s="38"/>
      <c r="E102" s="38"/>
      <c r="F102" s="38"/>
      <c r="G102" s="38"/>
      <c r="H102" s="44"/>
    </row>
    <row r="103" s="2" customFormat="1" ht="16.8" customHeight="1">
      <c r="A103" s="38"/>
      <c r="B103" s="44"/>
      <c r="C103" s="267" t="s">
        <v>302</v>
      </c>
      <c r="D103" s="267" t="s">
        <v>944</v>
      </c>
      <c r="E103" s="17" t="s">
        <v>84</v>
      </c>
      <c r="F103" s="268">
        <v>182.249</v>
      </c>
      <c r="G103" s="38"/>
      <c r="H103" s="44"/>
    </row>
    <row r="104" s="2" customFormat="1" ht="16.8" customHeight="1">
      <c r="A104" s="38"/>
      <c r="B104" s="44"/>
      <c r="C104" s="267" t="s">
        <v>311</v>
      </c>
      <c r="D104" s="267" t="s">
        <v>945</v>
      </c>
      <c r="E104" s="17" t="s">
        <v>84</v>
      </c>
      <c r="F104" s="268">
        <v>182.249</v>
      </c>
      <c r="G104" s="38"/>
      <c r="H104" s="44"/>
    </row>
    <row r="105" s="2" customFormat="1" ht="16.8" customHeight="1">
      <c r="A105" s="38"/>
      <c r="B105" s="44"/>
      <c r="C105" s="263" t="s">
        <v>130</v>
      </c>
      <c r="D105" s="264" t="s">
        <v>131</v>
      </c>
      <c r="E105" s="265" t="s">
        <v>84</v>
      </c>
      <c r="F105" s="266">
        <v>575.32500000000005</v>
      </c>
      <c r="G105" s="38"/>
      <c r="H105" s="44"/>
    </row>
    <row r="106" s="2" customFormat="1" ht="16.8" customHeight="1">
      <c r="A106" s="38"/>
      <c r="B106" s="44"/>
      <c r="C106" s="267" t="s">
        <v>19</v>
      </c>
      <c r="D106" s="267" t="s">
        <v>946</v>
      </c>
      <c r="E106" s="17" t="s">
        <v>19</v>
      </c>
      <c r="F106" s="268">
        <v>575.32500000000005</v>
      </c>
      <c r="G106" s="38"/>
      <c r="H106" s="44"/>
    </row>
    <row r="107" s="2" customFormat="1" ht="16.8" customHeight="1">
      <c r="A107" s="38"/>
      <c r="B107" s="44"/>
      <c r="C107" s="269" t="s">
        <v>899</v>
      </c>
      <c r="D107" s="38"/>
      <c r="E107" s="38"/>
      <c r="F107" s="38"/>
      <c r="G107" s="38"/>
      <c r="H107" s="44"/>
    </row>
    <row r="108" s="2" customFormat="1" ht="16.8" customHeight="1">
      <c r="A108" s="38"/>
      <c r="B108" s="44"/>
      <c r="C108" s="267" t="s">
        <v>307</v>
      </c>
      <c r="D108" s="267" t="s">
        <v>947</v>
      </c>
      <c r="E108" s="17" t="s">
        <v>84</v>
      </c>
      <c r="F108" s="268">
        <v>575.32500000000005</v>
      </c>
      <c r="G108" s="38"/>
      <c r="H108" s="44"/>
    </row>
    <row r="109" s="2" customFormat="1" ht="16.8" customHeight="1">
      <c r="A109" s="38"/>
      <c r="B109" s="44"/>
      <c r="C109" s="267" t="s">
        <v>316</v>
      </c>
      <c r="D109" s="267" t="s">
        <v>948</v>
      </c>
      <c r="E109" s="17" t="s">
        <v>84</v>
      </c>
      <c r="F109" s="268">
        <v>575.32500000000005</v>
      </c>
      <c r="G109" s="38"/>
      <c r="H109" s="44"/>
    </row>
    <row r="110" s="2" customFormat="1" ht="16.8" customHeight="1">
      <c r="A110" s="38"/>
      <c r="B110" s="44"/>
      <c r="C110" s="263" t="s">
        <v>164</v>
      </c>
      <c r="D110" s="264" t="s">
        <v>165</v>
      </c>
      <c r="E110" s="265" t="s">
        <v>156</v>
      </c>
      <c r="F110" s="266">
        <v>4</v>
      </c>
      <c r="G110" s="38"/>
      <c r="H110" s="44"/>
    </row>
    <row r="111" s="2" customFormat="1" ht="16.8" customHeight="1">
      <c r="A111" s="38"/>
      <c r="B111" s="44"/>
      <c r="C111" s="267" t="s">
        <v>19</v>
      </c>
      <c r="D111" s="267" t="s">
        <v>166</v>
      </c>
      <c r="E111" s="17" t="s">
        <v>19</v>
      </c>
      <c r="F111" s="268">
        <v>4</v>
      </c>
      <c r="G111" s="38"/>
      <c r="H111" s="44"/>
    </row>
    <row r="112" s="2" customFormat="1" ht="16.8" customHeight="1">
      <c r="A112" s="38"/>
      <c r="B112" s="44"/>
      <c r="C112" s="269" t="s">
        <v>899</v>
      </c>
      <c r="D112" s="38"/>
      <c r="E112" s="38"/>
      <c r="F112" s="38"/>
      <c r="G112" s="38"/>
      <c r="H112" s="44"/>
    </row>
    <row r="113" s="2" customFormat="1" ht="16.8" customHeight="1">
      <c r="A113" s="38"/>
      <c r="B113" s="44"/>
      <c r="C113" s="267" t="s">
        <v>528</v>
      </c>
      <c r="D113" s="267" t="s">
        <v>949</v>
      </c>
      <c r="E113" s="17" t="s">
        <v>119</v>
      </c>
      <c r="F113" s="268">
        <v>5.5039999999999996</v>
      </c>
      <c r="G113" s="38"/>
      <c r="H113" s="44"/>
    </row>
    <row r="114" s="2" customFormat="1" ht="16.8" customHeight="1">
      <c r="A114" s="38"/>
      <c r="B114" s="44"/>
      <c r="C114" s="267" t="s">
        <v>618</v>
      </c>
      <c r="D114" s="267" t="s">
        <v>950</v>
      </c>
      <c r="E114" s="17" t="s">
        <v>156</v>
      </c>
      <c r="F114" s="268">
        <v>4</v>
      </c>
      <c r="G114" s="38"/>
      <c r="H114" s="44"/>
    </row>
    <row r="115" s="2" customFormat="1" ht="16.8" customHeight="1">
      <c r="A115" s="38"/>
      <c r="B115" s="44"/>
      <c r="C115" s="263" t="s">
        <v>151</v>
      </c>
      <c r="D115" s="264" t="s">
        <v>152</v>
      </c>
      <c r="E115" s="265" t="s">
        <v>103</v>
      </c>
      <c r="F115" s="266">
        <v>46.899999999999999</v>
      </c>
      <c r="G115" s="38"/>
      <c r="H115" s="44"/>
    </row>
    <row r="116" s="2" customFormat="1" ht="16.8" customHeight="1">
      <c r="A116" s="38"/>
      <c r="B116" s="44"/>
      <c r="C116" s="267" t="s">
        <v>19</v>
      </c>
      <c r="D116" s="267" t="s">
        <v>951</v>
      </c>
      <c r="E116" s="17" t="s">
        <v>19</v>
      </c>
      <c r="F116" s="268">
        <v>46.899999999999999</v>
      </c>
      <c r="G116" s="38"/>
      <c r="H116" s="44"/>
    </row>
    <row r="117" s="2" customFormat="1" ht="16.8" customHeight="1">
      <c r="A117" s="38"/>
      <c r="B117" s="44"/>
      <c r="C117" s="269" t="s">
        <v>899</v>
      </c>
      <c r="D117" s="38"/>
      <c r="E117" s="38"/>
      <c r="F117" s="38"/>
      <c r="G117" s="38"/>
      <c r="H117" s="44"/>
    </row>
    <row r="118" s="2" customFormat="1" ht="16.8" customHeight="1">
      <c r="A118" s="38"/>
      <c r="B118" s="44"/>
      <c r="C118" s="267" t="s">
        <v>488</v>
      </c>
      <c r="D118" s="267" t="s">
        <v>952</v>
      </c>
      <c r="E118" s="17" t="s">
        <v>103</v>
      </c>
      <c r="F118" s="268">
        <v>46.899999999999999</v>
      </c>
      <c r="G118" s="38"/>
      <c r="H118" s="44"/>
    </row>
    <row r="119" s="2" customFormat="1" ht="16.8" customHeight="1">
      <c r="A119" s="38"/>
      <c r="B119" s="44"/>
      <c r="C119" s="267" t="s">
        <v>493</v>
      </c>
      <c r="D119" s="267" t="s">
        <v>953</v>
      </c>
      <c r="E119" s="17" t="s">
        <v>103</v>
      </c>
      <c r="F119" s="268">
        <v>46.899999999999999</v>
      </c>
      <c r="G119" s="38"/>
      <c r="H119" s="44"/>
    </row>
    <row r="120" s="2" customFormat="1" ht="16.8" customHeight="1">
      <c r="A120" s="38"/>
      <c r="B120" s="44"/>
      <c r="C120" s="263" t="s">
        <v>142</v>
      </c>
      <c r="D120" s="264" t="s">
        <v>143</v>
      </c>
      <c r="E120" s="265" t="s">
        <v>103</v>
      </c>
      <c r="F120" s="266">
        <v>138.69999999999999</v>
      </c>
      <c r="G120" s="38"/>
      <c r="H120" s="44"/>
    </row>
    <row r="121" s="2" customFormat="1" ht="16.8" customHeight="1">
      <c r="A121" s="38"/>
      <c r="B121" s="44"/>
      <c r="C121" s="267" t="s">
        <v>19</v>
      </c>
      <c r="D121" s="267" t="s">
        <v>954</v>
      </c>
      <c r="E121" s="17" t="s">
        <v>19</v>
      </c>
      <c r="F121" s="268">
        <v>138.69999999999999</v>
      </c>
      <c r="G121" s="38"/>
      <c r="H121" s="44"/>
    </row>
    <row r="122" s="2" customFormat="1" ht="16.8" customHeight="1">
      <c r="A122" s="38"/>
      <c r="B122" s="44"/>
      <c r="C122" s="269" t="s">
        <v>899</v>
      </c>
      <c r="D122" s="38"/>
      <c r="E122" s="38"/>
      <c r="F122" s="38"/>
      <c r="G122" s="38"/>
      <c r="H122" s="44"/>
    </row>
    <row r="123" s="2" customFormat="1" ht="16.8" customHeight="1">
      <c r="A123" s="38"/>
      <c r="B123" s="44"/>
      <c r="C123" s="267" t="s">
        <v>365</v>
      </c>
      <c r="D123" s="267" t="s">
        <v>955</v>
      </c>
      <c r="E123" s="17" t="s">
        <v>103</v>
      </c>
      <c r="F123" s="268">
        <v>138.69999999999999</v>
      </c>
      <c r="G123" s="38"/>
      <c r="H123" s="44"/>
    </row>
    <row r="124" s="2" customFormat="1" ht="16.8" customHeight="1">
      <c r="A124" s="38"/>
      <c r="B124" s="44"/>
      <c r="C124" s="267" t="s">
        <v>376</v>
      </c>
      <c r="D124" s="267" t="s">
        <v>956</v>
      </c>
      <c r="E124" s="17" t="s">
        <v>103</v>
      </c>
      <c r="F124" s="268">
        <v>138.69999999999999</v>
      </c>
      <c r="G124" s="38"/>
      <c r="H124" s="44"/>
    </row>
    <row r="125" s="2" customFormat="1" ht="16.8" customHeight="1">
      <c r="A125" s="38"/>
      <c r="B125" s="44"/>
      <c r="C125" s="267" t="s">
        <v>503</v>
      </c>
      <c r="D125" s="267" t="s">
        <v>957</v>
      </c>
      <c r="E125" s="17" t="s">
        <v>103</v>
      </c>
      <c r="F125" s="268">
        <v>138.69999999999999</v>
      </c>
      <c r="G125" s="38"/>
      <c r="H125" s="44"/>
    </row>
    <row r="126" s="2" customFormat="1" ht="16.8" customHeight="1">
      <c r="A126" s="38"/>
      <c r="B126" s="44"/>
      <c r="C126" s="267" t="s">
        <v>509</v>
      </c>
      <c r="D126" s="267" t="s">
        <v>510</v>
      </c>
      <c r="E126" s="17" t="s">
        <v>103</v>
      </c>
      <c r="F126" s="268">
        <v>138.69999999999999</v>
      </c>
      <c r="G126" s="38"/>
      <c r="H126" s="44"/>
    </row>
    <row r="127" s="2" customFormat="1" ht="16.8" customHeight="1">
      <c r="A127" s="38"/>
      <c r="B127" s="44"/>
      <c r="C127" s="263" t="s">
        <v>139</v>
      </c>
      <c r="D127" s="264" t="s">
        <v>140</v>
      </c>
      <c r="E127" s="265" t="s">
        <v>84</v>
      </c>
      <c r="F127" s="266">
        <v>738</v>
      </c>
      <c r="G127" s="38"/>
      <c r="H127" s="44"/>
    </row>
    <row r="128" s="2" customFormat="1" ht="16.8" customHeight="1">
      <c r="A128" s="38"/>
      <c r="B128" s="44"/>
      <c r="C128" s="267" t="s">
        <v>19</v>
      </c>
      <c r="D128" s="267" t="s">
        <v>958</v>
      </c>
      <c r="E128" s="17" t="s">
        <v>19</v>
      </c>
      <c r="F128" s="268">
        <v>738</v>
      </c>
      <c r="G128" s="38"/>
      <c r="H128" s="44"/>
    </row>
    <row r="129" s="2" customFormat="1" ht="16.8" customHeight="1">
      <c r="A129" s="38"/>
      <c r="B129" s="44"/>
      <c r="C129" s="269" t="s">
        <v>899</v>
      </c>
      <c r="D129" s="38"/>
      <c r="E129" s="38"/>
      <c r="F129" s="38"/>
      <c r="G129" s="38"/>
      <c r="H129" s="44"/>
    </row>
    <row r="130" s="2" customFormat="1" ht="16.8" customHeight="1">
      <c r="A130" s="38"/>
      <c r="B130" s="44"/>
      <c r="C130" s="267" t="s">
        <v>359</v>
      </c>
      <c r="D130" s="267" t="s">
        <v>959</v>
      </c>
      <c r="E130" s="17" t="s">
        <v>84</v>
      </c>
      <c r="F130" s="268">
        <v>738</v>
      </c>
      <c r="G130" s="38"/>
      <c r="H130" s="44"/>
    </row>
    <row r="131" s="2" customFormat="1" ht="16.8" customHeight="1">
      <c r="A131" s="38"/>
      <c r="B131" s="44"/>
      <c r="C131" s="267" t="s">
        <v>426</v>
      </c>
      <c r="D131" s="267" t="s">
        <v>960</v>
      </c>
      <c r="E131" s="17" t="s">
        <v>84</v>
      </c>
      <c r="F131" s="268">
        <v>738</v>
      </c>
      <c r="G131" s="38"/>
      <c r="H131" s="44"/>
    </row>
    <row r="132" s="2" customFormat="1" ht="16.8" customHeight="1">
      <c r="A132" s="38"/>
      <c r="B132" s="44"/>
      <c r="C132" s="267" t="s">
        <v>431</v>
      </c>
      <c r="D132" s="267" t="s">
        <v>961</v>
      </c>
      <c r="E132" s="17" t="s">
        <v>84</v>
      </c>
      <c r="F132" s="268">
        <v>738</v>
      </c>
      <c r="G132" s="38"/>
      <c r="H132" s="44"/>
    </row>
    <row r="133" s="2" customFormat="1" ht="16.8" customHeight="1">
      <c r="A133" s="38"/>
      <c r="B133" s="44"/>
      <c r="C133" s="267" t="s">
        <v>436</v>
      </c>
      <c r="D133" s="267" t="s">
        <v>962</v>
      </c>
      <c r="E133" s="17" t="s">
        <v>84</v>
      </c>
      <c r="F133" s="268">
        <v>738</v>
      </c>
      <c r="G133" s="38"/>
      <c r="H133" s="44"/>
    </row>
    <row r="134" s="2" customFormat="1" ht="16.8" customHeight="1">
      <c r="A134" s="38"/>
      <c r="B134" s="44"/>
      <c r="C134" s="267" t="s">
        <v>447</v>
      </c>
      <c r="D134" s="267" t="s">
        <v>963</v>
      </c>
      <c r="E134" s="17" t="s">
        <v>84</v>
      </c>
      <c r="F134" s="268">
        <v>738</v>
      </c>
      <c r="G134" s="38"/>
      <c r="H134" s="44"/>
    </row>
    <row r="135" s="2" customFormat="1" ht="16.8" customHeight="1">
      <c r="A135" s="38"/>
      <c r="B135" s="44"/>
      <c r="C135" s="267" t="s">
        <v>452</v>
      </c>
      <c r="D135" s="267" t="s">
        <v>964</v>
      </c>
      <c r="E135" s="17" t="s">
        <v>84</v>
      </c>
      <c r="F135" s="268">
        <v>738</v>
      </c>
      <c r="G135" s="38"/>
      <c r="H135" s="44"/>
    </row>
    <row r="136" s="2" customFormat="1" ht="16.8" customHeight="1">
      <c r="A136" s="38"/>
      <c r="B136" s="44"/>
      <c r="C136" s="267" t="s">
        <v>457</v>
      </c>
      <c r="D136" s="267" t="s">
        <v>965</v>
      </c>
      <c r="E136" s="17" t="s">
        <v>84</v>
      </c>
      <c r="F136" s="268">
        <v>738</v>
      </c>
      <c r="G136" s="38"/>
      <c r="H136" s="44"/>
    </row>
    <row r="137" s="2" customFormat="1" ht="16.8" customHeight="1">
      <c r="A137" s="38"/>
      <c r="B137" s="44"/>
      <c r="C137" s="263" t="s">
        <v>124</v>
      </c>
      <c r="D137" s="264" t="s">
        <v>125</v>
      </c>
      <c r="E137" s="265" t="s">
        <v>119</v>
      </c>
      <c r="F137" s="266">
        <v>373.96100000000001</v>
      </c>
      <c r="G137" s="38"/>
      <c r="H137" s="44"/>
    </row>
    <row r="138" s="2" customFormat="1" ht="16.8" customHeight="1">
      <c r="A138" s="38"/>
      <c r="B138" s="44"/>
      <c r="C138" s="267" t="s">
        <v>19</v>
      </c>
      <c r="D138" s="267" t="s">
        <v>966</v>
      </c>
      <c r="E138" s="17" t="s">
        <v>19</v>
      </c>
      <c r="F138" s="268">
        <v>483.99000000000001</v>
      </c>
      <c r="G138" s="38"/>
      <c r="H138" s="44"/>
    </row>
    <row r="139" s="2" customFormat="1" ht="16.8" customHeight="1">
      <c r="A139" s="38"/>
      <c r="B139" s="44"/>
      <c r="C139" s="267" t="s">
        <v>19</v>
      </c>
      <c r="D139" s="267" t="s">
        <v>967</v>
      </c>
      <c r="E139" s="17" t="s">
        <v>19</v>
      </c>
      <c r="F139" s="268">
        <v>13.103999999999999</v>
      </c>
      <c r="G139" s="38"/>
      <c r="H139" s="44"/>
    </row>
    <row r="140" s="2" customFormat="1" ht="16.8" customHeight="1">
      <c r="A140" s="38"/>
      <c r="B140" s="44"/>
      <c r="C140" s="267" t="s">
        <v>19</v>
      </c>
      <c r="D140" s="267" t="s">
        <v>968</v>
      </c>
      <c r="E140" s="17" t="s">
        <v>19</v>
      </c>
      <c r="F140" s="268">
        <v>7.7599999999999998</v>
      </c>
      <c r="G140" s="38"/>
      <c r="H140" s="44"/>
    </row>
    <row r="141" s="2" customFormat="1" ht="16.8" customHeight="1">
      <c r="A141" s="38"/>
      <c r="B141" s="44"/>
      <c r="C141" s="267" t="s">
        <v>19</v>
      </c>
      <c r="D141" s="267" t="s">
        <v>969</v>
      </c>
      <c r="E141" s="17" t="s">
        <v>19</v>
      </c>
      <c r="F141" s="268">
        <v>-28.408000000000001</v>
      </c>
      <c r="G141" s="38"/>
      <c r="H141" s="44"/>
    </row>
    <row r="142" s="2" customFormat="1" ht="16.8" customHeight="1">
      <c r="A142" s="38"/>
      <c r="B142" s="44"/>
      <c r="C142" s="267" t="s">
        <v>19</v>
      </c>
      <c r="D142" s="267" t="s">
        <v>970</v>
      </c>
      <c r="E142" s="17" t="s">
        <v>19</v>
      </c>
      <c r="F142" s="268">
        <v>-7.8090000000000002</v>
      </c>
      <c r="G142" s="38"/>
      <c r="H142" s="44"/>
    </row>
    <row r="143" s="2" customFormat="1" ht="16.8" customHeight="1">
      <c r="A143" s="38"/>
      <c r="B143" s="44"/>
      <c r="C143" s="267" t="s">
        <v>19</v>
      </c>
      <c r="D143" s="267" t="s">
        <v>971</v>
      </c>
      <c r="E143" s="17" t="s">
        <v>19</v>
      </c>
      <c r="F143" s="268">
        <v>-94.676000000000002</v>
      </c>
      <c r="G143" s="38"/>
      <c r="H143" s="44"/>
    </row>
    <row r="144" s="2" customFormat="1" ht="16.8" customHeight="1">
      <c r="A144" s="38"/>
      <c r="B144" s="44"/>
      <c r="C144" s="267" t="s">
        <v>19</v>
      </c>
      <c r="D144" s="267" t="s">
        <v>301</v>
      </c>
      <c r="E144" s="17" t="s">
        <v>19</v>
      </c>
      <c r="F144" s="268">
        <v>373.96100000000001</v>
      </c>
      <c r="G144" s="38"/>
      <c r="H144" s="44"/>
    </row>
    <row r="145" s="2" customFormat="1" ht="16.8" customHeight="1">
      <c r="A145" s="38"/>
      <c r="B145" s="44"/>
      <c r="C145" s="269" t="s">
        <v>899</v>
      </c>
      <c r="D145" s="38"/>
      <c r="E145" s="38"/>
      <c r="F145" s="38"/>
      <c r="G145" s="38"/>
      <c r="H145" s="44"/>
    </row>
    <row r="146" s="2" customFormat="1" ht="16.8" customHeight="1">
      <c r="A146" s="38"/>
      <c r="B146" s="44"/>
      <c r="C146" s="267" t="s">
        <v>291</v>
      </c>
      <c r="D146" s="267" t="s">
        <v>972</v>
      </c>
      <c r="E146" s="17" t="s">
        <v>119</v>
      </c>
      <c r="F146" s="268">
        <v>373.96100000000001</v>
      </c>
      <c r="G146" s="38"/>
      <c r="H146" s="44"/>
    </row>
    <row r="147" s="2" customFormat="1" ht="16.8" customHeight="1">
      <c r="A147" s="38"/>
      <c r="B147" s="44"/>
      <c r="C147" s="267" t="s">
        <v>321</v>
      </c>
      <c r="D147" s="267" t="s">
        <v>973</v>
      </c>
      <c r="E147" s="17" t="s">
        <v>119</v>
      </c>
      <c r="F147" s="268">
        <v>455.97300000000001</v>
      </c>
      <c r="G147" s="38"/>
      <c r="H147" s="44"/>
    </row>
    <row r="148" s="2" customFormat="1" ht="16.8" customHeight="1">
      <c r="A148" s="38"/>
      <c r="B148" s="44"/>
      <c r="C148" s="267" t="s">
        <v>327</v>
      </c>
      <c r="D148" s="267" t="s">
        <v>974</v>
      </c>
      <c r="E148" s="17" t="s">
        <v>329</v>
      </c>
      <c r="F148" s="268">
        <v>820.75099999999998</v>
      </c>
      <c r="G148" s="38"/>
      <c r="H148" s="44"/>
    </row>
    <row r="149" s="2" customFormat="1" ht="16.8" customHeight="1">
      <c r="A149" s="38"/>
      <c r="B149" s="44"/>
      <c r="C149" s="267" t="s">
        <v>334</v>
      </c>
      <c r="D149" s="267" t="s">
        <v>975</v>
      </c>
      <c r="E149" s="17" t="s">
        <v>119</v>
      </c>
      <c r="F149" s="268">
        <v>455.97300000000001</v>
      </c>
      <c r="G149" s="38"/>
      <c r="H149" s="44"/>
    </row>
    <row r="150" s="2" customFormat="1" ht="16.8" customHeight="1">
      <c r="A150" s="38"/>
      <c r="B150" s="44"/>
      <c r="C150" s="263" t="s">
        <v>121</v>
      </c>
      <c r="D150" s="264" t="s">
        <v>122</v>
      </c>
      <c r="E150" s="265" t="s">
        <v>119</v>
      </c>
      <c r="F150" s="266">
        <v>82.012</v>
      </c>
      <c r="G150" s="38"/>
      <c r="H150" s="44"/>
    </row>
    <row r="151" s="2" customFormat="1" ht="16.8" customHeight="1">
      <c r="A151" s="38"/>
      <c r="B151" s="44"/>
      <c r="C151" s="267" t="s">
        <v>19</v>
      </c>
      <c r="D151" s="267" t="s">
        <v>976</v>
      </c>
      <c r="E151" s="17" t="s">
        <v>19</v>
      </c>
      <c r="F151" s="268">
        <v>12.734999999999999</v>
      </c>
      <c r="G151" s="38"/>
      <c r="H151" s="44"/>
    </row>
    <row r="152" s="2" customFormat="1" ht="16.8" customHeight="1">
      <c r="A152" s="38"/>
      <c r="B152" s="44"/>
      <c r="C152" s="267" t="s">
        <v>19</v>
      </c>
      <c r="D152" s="267" t="s">
        <v>977</v>
      </c>
      <c r="E152" s="17" t="s">
        <v>19</v>
      </c>
      <c r="F152" s="268">
        <v>7.7649999999999997</v>
      </c>
      <c r="G152" s="38"/>
      <c r="H152" s="44"/>
    </row>
    <row r="153" s="2" customFormat="1" ht="16.8" customHeight="1">
      <c r="A153" s="38"/>
      <c r="B153" s="44"/>
      <c r="C153" s="267" t="s">
        <v>19</v>
      </c>
      <c r="D153" s="267" t="s">
        <v>978</v>
      </c>
      <c r="E153" s="17" t="s">
        <v>19</v>
      </c>
      <c r="F153" s="268">
        <v>13.042</v>
      </c>
      <c r="G153" s="38"/>
      <c r="H153" s="44"/>
    </row>
    <row r="154" s="2" customFormat="1" ht="16.8" customHeight="1">
      <c r="A154" s="38"/>
      <c r="B154" s="44"/>
      <c r="C154" s="267" t="s">
        <v>19</v>
      </c>
      <c r="D154" s="267" t="s">
        <v>979</v>
      </c>
      <c r="E154" s="17" t="s">
        <v>19</v>
      </c>
      <c r="F154" s="268">
        <v>12.887000000000001</v>
      </c>
      <c r="G154" s="38"/>
      <c r="H154" s="44"/>
    </row>
    <row r="155" s="2" customFormat="1" ht="16.8" customHeight="1">
      <c r="A155" s="38"/>
      <c r="B155" s="44"/>
      <c r="C155" s="267" t="s">
        <v>19</v>
      </c>
      <c r="D155" s="267" t="s">
        <v>980</v>
      </c>
      <c r="E155" s="17" t="s">
        <v>19</v>
      </c>
      <c r="F155" s="268">
        <v>13.060000000000001</v>
      </c>
      <c r="G155" s="38"/>
      <c r="H155" s="44"/>
    </row>
    <row r="156" s="2" customFormat="1" ht="16.8" customHeight="1">
      <c r="A156" s="38"/>
      <c r="B156" s="44"/>
      <c r="C156" s="267" t="s">
        <v>19</v>
      </c>
      <c r="D156" s="267" t="s">
        <v>981</v>
      </c>
      <c r="E156" s="17" t="s">
        <v>19</v>
      </c>
      <c r="F156" s="268">
        <v>13.523</v>
      </c>
      <c r="G156" s="38"/>
      <c r="H156" s="44"/>
    </row>
    <row r="157" s="2" customFormat="1" ht="16.8" customHeight="1">
      <c r="A157" s="38"/>
      <c r="B157" s="44"/>
      <c r="C157" s="267" t="s">
        <v>19</v>
      </c>
      <c r="D157" s="267" t="s">
        <v>982</v>
      </c>
      <c r="E157" s="17" t="s">
        <v>19</v>
      </c>
      <c r="F157" s="268">
        <v>5.4000000000000004</v>
      </c>
      <c r="G157" s="38"/>
      <c r="H157" s="44"/>
    </row>
    <row r="158" s="2" customFormat="1" ht="16.8" customHeight="1">
      <c r="A158" s="38"/>
      <c r="B158" s="44"/>
      <c r="C158" s="267" t="s">
        <v>19</v>
      </c>
      <c r="D158" s="267" t="s">
        <v>983</v>
      </c>
      <c r="E158" s="17" t="s">
        <v>19</v>
      </c>
      <c r="F158" s="268">
        <v>3.6000000000000001</v>
      </c>
      <c r="G158" s="38"/>
      <c r="H158" s="44"/>
    </row>
    <row r="159" s="2" customFormat="1" ht="16.8" customHeight="1">
      <c r="A159" s="38"/>
      <c r="B159" s="44"/>
      <c r="C159" s="267" t="s">
        <v>19</v>
      </c>
      <c r="D159" s="267" t="s">
        <v>301</v>
      </c>
      <c r="E159" s="17" t="s">
        <v>19</v>
      </c>
      <c r="F159" s="268">
        <v>82.012</v>
      </c>
      <c r="G159" s="38"/>
      <c r="H159" s="44"/>
    </row>
    <row r="160" s="2" customFormat="1" ht="16.8" customHeight="1">
      <c r="A160" s="38"/>
      <c r="B160" s="44"/>
      <c r="C160" s="269" t="s">
        <v>899</v>
      </c>
      <c r="D160" s="38"/>
      <c r="E160" s="38"/>
      <c r="F160" s="38"/>
      <c r="G160" s="38"/>
      <c r="H160" s="44"/>
    </row>
    <row r="161" s="2" customFormat="1" ht="16.8" customHeight="1">
      <c r="A161" s="38"/>
      <c r="B161" s="44"/>
      <c r="C161" s="267" t="s">
        <v>286</v>
      </c>
      <c r="D161" s="267" t="s">
        <v>984</v>
      </c>
      <c r="E161" s="17" t="s">
        <v>119</v>
      </c>
      <c r="F161" s="268">
        <v>82.012</v>
      </c>
      <c r="G161" s="38"/>
      <c r="H161" s="44"/>
    </row>
    <row r="162" s="2" customFormat="1" ht="16.8" customHeight="1">
      <c r="A162" s="38"/>
      <c r="B162" s="44"/>
      <c r="C162" s="267" t="s">
        <v>321</v>
      </c>
      <c r="D162" s="267" t="s">
        <v>973</v>
      </c>
      <c r="E162" s="17" t="s">
        <v>119</v>
      </c>
      <c r="F162" s="268">
        <v>455.97300000000001</v>
      </c>
      <c r="G162" s="38"/>
      <c r="H162" s="44"/>
    </row>
    <row r="163" s="2" customFormat="1" ht="16.8" customHeight="1">
      <c r="A163" s="38"/>
      <c r="B163" s="44"/>
      <c r="C163" s="267" t="s">
        <v>327</v>
      </c>
      <c r="D163" s="267" t="s">
        <v>974</v>
      </c>
      <c r="E163" s="17" t="s">
        <v>329</v>
      </c>
      <c r="F163" s="268">
        <v>820.75099999999998</v>
      </c>
      <c r="G163" s="38"/>
      <c r="H163" s="44"/>
    </row>
    <row r="164" s="2" customFormat="1" ht="16.8" customHeight="1">
      <c r="A164" s="38"/>
      <c r="B164" s="44"/>
      <c r="C164" s="267" t="s">
        <v>334</v>
      </c>
      <c r="D164" s="267" t="s">
        <v>975</v>
      </c>
      <c r="E164" s="17" t="s">
        <v>119</v>
      </c>
      <c r="F164" s="268">
        <v>455.97300000000001</v>
      </c>
      <c r="G164" s="38"/>
      <c r="H164" s="44"/>
    </row>
    <row r="165" s="2" customFormat="1" ht="16.8" customHeight="1">
      <c r="A165" s="38"/>
      <c r="B165" s="44"/>
      <c r="C165" s="263" t="s">
        <v>161</v>
      </c>
      <c r="D165" s="264" t="s">
        <v>162</v>
      </c>
      <c r="E165" s="265" t="s">
        <v>103</v>
      </c>
      <c r="F165" s="266">
        <v>9.3599999999999994</v>
      </c>
      <c r="G165" s="38"/>
      <c r="H165" s="44"/>
    </row>
    <row r="166" s="2" customFormat="1" ht="16.8" customHeight="1">
      <c r="A166" s="38"/>
      <c r="B166" s="44"/>
      <c r="C166" s="267" t="s">
        <v>19</v>
      </c>
      <c r="D166" s="267" t="s">
        <v>985</v>
      </c>
      <c r="E166" s="17" t="s">
        <v>19</v>
      </c>
      <c r="F166" s="268">
        <v>9.3599999999999994</v>
      </c>
      <c r="G166" s="38"/>
      <c r="H166" s="44"/>
    </row>
    <row r="167" s="2" customFormat="1" ht="16.8" customHeight="1">
      <c r="A167" s="38"/>
      <c r="B167" s="44"/>
      <c r="C167" s="269" t="s">
        <v>899</v>
      </c>
      <c r="D167" s="38"/>
      <c r="E167" s="38"/>
      <c r="F167" s="38"/>
      <c r="G167" s="38"/>
      <c r="H167" s="44"/>
    </row>
    <row r="168" s="2" customFormat="1" ht="16.8" customHeight="1">
      <c r="A168" s="38"/>
      <c r="B168" s="44"/>
      <c r="C168" s="267" t="s">
        <v>528</v>
      </c>
      <c r="D168" s="267" t="s">
        <v>949</v>
      </c>
      <c r="E168" s="17" t="s">
        <v>119</v>
      </c>
      <c r="F168" s="268">
        <v>5.5039999999999996</v>
      </c>
      <c r="G168" s="38"/>
      <c r="H168" s="44"/>
    </row>
    <row r="169" s="2" customFormat="1" ht="16.8" customHeight="1">
      <c r="A169" s="38"/>
      <c r="B169" s="44"/>
      <c r="C169" s="263" t="s">
        <v>986</v>
      </c>
      <c r="D169" s="264" t="s">
        <v>987</v>
      </c>
      <c r="E169" s="265" t="s">
        <v>119</v>
      </c>
      <c r="F169" s="266">
        <v>307.48200000000003</v>
      </c>
      <c r="G169" s="38"/>
      <c r="H169" s="44"/>
    </row>
    <row r="170" s="2" customFormat="1" ht="16.8" customHeight="1">
      <c r="A170" s="38"/>
      <c r="B170" s="44"/>
      <c r="C170" s="267" t="s">
        <v>19</v>
      </c>
      <c r="D170" s="267" t="s">
        <v>988</v>
      </c>
      <c r="E170" s="17" t="s">
        <v>19</v>
      </c>
      <c r="F170" s="268">
        <v>205.553</v>
      </c>
      <c r="G170" s="38"/>
      <c r="H170" s="44"/>
    </row>
    <row r="171" s="2" customFormat="1" ht="16.8" customHeight="1">
      <c r="A171" s="38"/>
      <c r="B171" s="44"/>
      <c r="C171" s="267" t="s">
        <v>19</v>
      </c>
      <c r="D171" s="267" t="s">
        <v>989</v>
      </c>
      <c r="E171" s="17" t="s">
        <v>19</v>
      </c>
      <c r="F171" s="268">
        <v>11.539</v>
      </c>
      <c r="G171" s="38"/>
      <c r="H171" s="44"/>
    </row>
    <row r="172" s="2" customFormat="1" ht="16.8" customHeight="1">
      <c r="A172" s="38"/>
      <c r="B172" s="44"/>
      <c r="C172" s="267" t="s">
        <v>19</v>
      </c>
      <c r="D172" s="267" t="s">
        <v>990</v>
      </c>
      <c r="E172" s="17" t="s">
        <v>19</v>
      </c>
      <c r="F172" s="268">
        <v>57.698999999999998</v>
      </c>
      <c r="G172" s="38"/>
      <c r="H172" s="44"/>
    </row>
    <row r="173" s="2" customFormat="1" ht="16.8" customHeight="1">
      <c r="A173" s="38"/>
      <c r="B173" s="44"/>
      <c r="C173" s="267" t="s">
        <v>19</v>
      </c>
      <c r="D173" s="267" t="s">
        <v>991</v>
      </c>
      <c r="E173" s="17" t="s">
        <v>19</v>
      </c>
      <c r="F173" s="268">
        <v>23.216000000000001</v>
      </c>
      <c r="G173" s="38"/>
      <c r="H173" s="44"/>
    </row>
    <row r="174" s="2" customFormat="1" ht="16.8" customHeight="1">
      <c r="A174" s="38"/>
      <c r="B174" s="44"/>
      <c r="C174" s="267" t="s">
        <v>19</v>
      </c>
      <c r="D174" s="267" t="s">
        <v>992</v>
      </c>
      <c r="E174" s="17" t="s">
        <v>19</v>
      </c>
      <c r="F174" s="268">
        <v>9.4749999999999996</v>
      </c>
      <c r="G174" s="38"/>
      <c r="H174" s="44"/>
    </row>
    <row r="175" s="2" customFormat="1" ht="16.8" customHeight="1">
      <c r="A175" s="38"/>
      <c r="B175" s="44"/>
      <c r="C175" s="267" t="s">
        <v>19</v>
      </c>
      <c r="D175" s="267" t="s">
        <v>301</v>
      </c>
      <c r="E175" s="17" t="s">
        <v>19</v>
      </c>
      <c r="F175" s="268">
        <v>307.48200000000003</v>
      </c>
      <c r="G175" s="38"/>
      <c r="H175" s="44"/>
    </row>
    <row r="176" s="2" customFormat="1" ht="16.8" customHeight="1">
      <c r="A176" s="38"/>
      <c r="B176" s="44"/>
      <c r="C176" s="263" t="s">
        <v>133</v>
      </c>
      <c r="D176" s="264" t="s">
        <v>134</v>
      </c>
      <c r="E176" s="265" t="s">
        <v>119</v>
      </c>
      <c r="F176" s="266">
        <v>148.49100000000001</v>
      </c>
      <c r="G176" s="38"/>
      <c r="H176" s="44"/>
    </row>
    <row r="177" s="2" customFormat="1" ht="16.8" customHeight="1">
      <c r="A177" s="38"/>
      <c r="B177" s="44"/>
      <c r="C177" s="267" t="s">
        <v>19</v>
      </c>
      <c r="D177" s="267" t="s">
        <v>993</v>
      </c>
      <c r="E177" s="17" t="s">
        <v>19</v>
      </c>
      <c r="F177" s="268">
        <v>148.49100000000001</v>
      </c>
      <c r="G177" s="38"/>
      <c r="H177" s="44"/>
    </row>
    <row r="178" s="2" customFormat="1" ht="16.8" customHeight="1">
      <c r="A178" s="38"/>
      <c r="B178" s="44"/>
      <c r="C178" s="269" t="s">
        <v>899</v>
      </c>
      <c r="D178" s="38"/>
      <c r="E178" s="38"/>
      <c r="F178" s="38"/>
      <c r="G178" s="38"/>
      <c r="H178" s="44"/>
    </row>
    <row r="179" s="2" customFormat="1" ht="16.8" customHeight="1">
      <c r="A179" s="38"/>
      <c r="B179" s="44"/>
      <c r="C179" s="267" t="s">
        <v>339</v>
      </c>
      <c r="D179" s="267" t="s">
        <v>994</v>
      </c>
      <c r="E179" s="17" t="s">
        <v>119</v>
      </c>
      <c r="F179" s="268">
        <v>148.49100000000001</v>
      </c>
      <c r="G179" s="38"/>
      <c r="H179" s="44"/>
    </row>
    <row r="180" s="2" customFormat="1" ht="16.8" customHeight="1">
      <c r="A180" s="38"/>
      <c r="B180" s="44"/>
      <c r="C180" s="267" t="s">
        <v>345</v>
      </c>
      <c r="D180" s="267" t="s">
        <v>346</v>
      </c>
      <c r="E180" s="17" t="s">
        <v>329</v>
      </c>
      <c r="F180" s="268">
        <v>282.868</v>
      </c>
      <c r="G180" s="38"/>
      <c r="H180" s="44"/>
    </row>
    <row r="181" s="2" customFormat="1" ht="16.8" customHeight="1">
      <c r="A181" s="38"/>
      <c r="B181" s="44"/>
      <c r="C181" s="263" t="s">
        <v>167</v>
      </c>
      <c r="D181" s="264" t="s">
        <v>168</v>
      </c>
      <c r="E181" s="265" t="s">
        <v>103</v>
      </c>
      <c r="F181" s="266">
        <v>107</v>
      </c>
      <c r="G181" s="38"/>
      <c r="H181" s="44"/>
    </row>
    <row r="182" s="2" customFormat="1" ht="16.8" customHeight="1">
      <c r="A182" s="38"/>
      <c r="B182" s="44"/>
      <c r="C182" s="267" t="s">
        <v>19</v>
      </c>
      <c r="D182" s="267" t="s">
        <v>995</v>
      </c>
      <c r="E182" s="17" t="s">
        <v>19</v>
      </c>
      <c r="F182" s="268">
        <v>107</v>
      </c>
      <c r="G182" s="38"/>
      <c r="H182" s="44"/>
    </row>
    <row r="183" s="2" customFormat="1" ht="16.8" customHeight="1">
      <c r="A183" s="38"/>
      <c r="B183" s="44"/>
      <c r="C183" s="269" t="s">
        <v>899</v>
      </c>
      <c r="D183" s="38"/>
      <c r="E183" s="38"/>
      <c r="F183" s="38"/>
      <c r="G183" s="38"/>
      <c r="H183" s="44"/>
    </row>
    <row r="184" s="2" customFormat="1" ht="16.8" customHeight="1">
      <c r="A184" s="38"/>
      <c r="B184" s="44"/>
      <c r="C184" s="267" t="s">
        <v>723</v>
      </c>
      <c r="D184" s="267" t="s">
        <v>996</v>
      </c>
      <c r="E184" s="17" t="s">
        <v>103</v>
      </c>
      <c r="F184" s="268">
        <v>107</v>
      </c>
      <c r="G184" s="38"/>
      <c r="H184" s="44"/>
    </row>
    <row r="185" s="2" customFormat="1" ht="16.8" customHeight="1">
      <c r="A185" s="38"/>
      <c r="B185" s="44"/>
      <c r="C185" s="267" t="s">
        <v>737</v>
      </c>
      <c r="D185" s="267" t="s">
        <v>997</v>
      </c>
      <c r="E185" s="17" t="s">
        <v>103</v>
      </c>
      <c r="F185" s="268">
        <v>107</v>
      </c>
      <c r="G185" s="38"/>
      <c r="H185" s="44"/>
    </row>
    <row r="186" s="2" customFormat="1" ht="16.8" customHeight="1">
      <c r="A186" s="38"/>
      <c r="B186" s="44"/>
      <c r="C186" s="267" t="s">
        <v>728</v>
      </c>
      <c r="D186" s="267" t="s">
        <v>729</v>
      </c>
      <c r="E186" s="17" t="s">
        <v>103</v>
      </c>
      <c r="F186" s="268">
        <v>109.14</v>
      </c>
      <c r="G186" s="38"/>
      <c r="H186" s="44"/>
    </row>
    <row r="187" s="2" customFormat="1" ht="7.44" customHeight="1">
      <c r="A187" s="38"/>
      <c r="B187" s="152"/>
      <c r="C187" s="153"/>
      <c r="D187" s="153"/>
      <c r="E187" s="153"/>
      <c r="F187" s="153"/>
      <c r="G187" s="153"/>
      <c r="H187" s="44"/>
    </row>
    <row r="188" s="2" customFormat="1">
      <c r="A188" s="38"/>
      <c r="B188" s="38"/>
      <c r="C188" s="38"/>
      <c r="D188" s="38"/>
      <c r="E188" s="38"/>
      <c r="F188" s="38"/>
      <c r="G188" s="38"/>
      <c r="H188" s="38"/>
    </row>
  </sheetData>
  <sheetProtection sheet="1" formatColumns="0" formatRows="0" objects="1" scenarios="1" spinCount="100000" saltValue="lLbsOAxMeAVJX3Y1qpYIulH9g/V9IdqjEUMbYTmjOilOoJL6eXgseunAN16jtf+ZwvWxkq5p4PV007To5qE4ug==" hashValue="3PGrLadvxIuhfiJFjlYln+wKbs86Jiyp7vLqLZqp2+XlaRixWrUAtzjTTlqPC63teegNN+JHRrgREXDz+Wn2y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5" customFormat="1" ht="45" customHeight="1">
      <c r="B3" s="274"/>
      <c r="C3" s="275" t="s">
        <v>998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999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1000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1001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1002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1003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1004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1005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1006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1007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1008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79</v>
      </c>
      <c r="F18" s="281" t="s">
        <v>1009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1010</v>
      </c>
      <c r="F19" s="281" t="s">
        <v>1011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1012</v>
      </c>
      <c r="F20" s="281" t="s">
        <v>1013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1014</v>
      </c>
      <c r="F21" s="281" t="s">
        <v>1015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1016</v>
      </c>
      <c r="F22" s="281" t="s">
        <v>1017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1018</v>
      </c>
      <c r="F23" s="281" t="s">
        <v>1019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1020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1021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1022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1023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1024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1025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1026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1027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1028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191</v>
      </c>
      <c r="F36" s="281"/>
      <c r="G36" s="281" t="s">
        <v>1029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1030</v>
      </c>
      <c r="F37" s="281"/>
      <c r="G37" s="281" t="s">
        <v>1031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56</v>
      </c>
      <c r="F38" s="281"/>
      <c r="G38" s="281" t="s">
        <v>1032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57</v>
      </c>
      <c r="F39" s="281"/>
      <c r="G39" s="281" t="s">
        <v>1033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192</v>
      </c>
      <c r="F40" s="281"/>
      <c r="G40" s="281" t="s">
        <v>1034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193</v>
      </c>
      <c r="F41" s="281"/>
      <c r="G41" s="281" t="s">
        <v>1035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1036</v>
      </c>
      <c r="F42" s="281"/>
      <c r="G42" s="281" t="s">
        <v>1037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1038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1039</v>
      </c>
      <c r="F44" s="281"/>
      <c r="G44" s="281" t="s">
        <v>1040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195</v>
      </c>
      <c r="F45" s="281"/>
      <c r="G45" s="281" t="s">
        <v>1041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1042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1043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1044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1045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1046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1047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1048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1049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1050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1051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1052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1053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1054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1055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1056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1057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1058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1059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1060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1061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1062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1063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1064</v>
      </c>
      <c r="D76" s="299"/>
      <c r="E76" s="299"/>
      <c r="F76" s="299" t="s">
        <v>1065</v>
      </c>
      <c r="G76" s="300"/>
      <c r="H76" s="299" t="s">
        <v>57</v>
      </c>
      <c r="I76" s="299" t="s">
        <v>60</v>
      </c>
      <c r="J76" s="299" t="s">
        <v>1066</v>
      </c>
      <c r="K76" s="298"/>
    </row>
    <row r="77" s="1" customFormat="1" ht="17.25" customHeight="1">
      <c r="B77" s="296"/>
      <c r="C77" s="301" t="s">
        <v>1067</v>
      </c>
      <c r="D77" s="301"/>
      <c r="E77" s="301"/>
      <c r="F77" s="302" t="s">
        <v>1068</v>
      </c>
      <c r="G77" s="303"/>
      <c r="H77" s="301"/>
      <c r="I77" s="301"/>
      <c r="J77" s="301" t="s">
        <v>1069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56</v>
      </c>
      <c r="D79" s="306"/>
      <c r="E79" s="306"/>
      <c r="F79" s="307" t="s">
        <v>1070</v>
      </c>
      <c r="G79" s="308"/>
      <c r="H79" s="284" t="s">
        <v>1071</v>
      </c>
      <c r="I79" s="284" t="s">
        <v>1072</v>
      </c>
      <c r="J79" s="284">
        <v>20</v>
      </c>
      <c r="K79" s="298"/>
    </row>
    <row r="80" s="1" customFormat="1" ht="15" customHeight="1">
      <c r="B80" s="296"/>
      <c r="C80" s="284" t="s">
        <v>1073</v>
      </c>
      <c r="D80" s="284"/>
      <c r="E80" s="284"/>
      <c r="F80" s="307" t="s">
        <v>1070</v>
      </c>
      <c r="G80" s="308"/>
      <c r="H80" s="284" t="s">
        <v>1074</v>
      </c>
      <c r="I80" s="284" t="s">
        <v>1072</v>
      </c>
      <c r="J80" s="284">
        <v>120</v>
      </c>
      <c r="K80" s="298"/>
    </row>
    <row r="81" s="1" customFormat="1" ht="15" customHeight="1">
      <c r="B81" s="309"/>
      <c r="C81" s="284" t="s">
        <v>1075</v>
      </c>
      <c r="D81" s="284"/>
      <c r="E81" s="284"/>
      <c r="F81" s="307" t="s">
        <v>1076</v>
      </c>
      <c r="G81" s="308"/>
      <c r="H81" s="284" t="s">
        <v>1077</v>
      </c>
      <c r="I81" s="284" t="s">
        <v>1072</v>
      </c>
      <c r="J81" s="284">
        <v>50</v>
      </c>
      <c r="K81" s="298"/>
    </row>
    <row r="82" s="1" customFormat="1" ht="15" customHeight="1">
      <c r="B82" s="309"/>
      <c r="C82" s="284" t="s">
        <v>1078</v>
      </c>
      <c r="D82" s="284"/>
      <c r="E82" s="284"/>
      <c r="F82" s="307" t="s">
        <v>1070</v>
      </c>
      <c r="G82" s="308"/>
      <c r="H82" s="284" t="s">
        <v>1079</v>
      </c>
      <c r="I82" s="284" t="s">
        <v>1080</v>
      </c>
      <c r="J82" s="284"/>
      <c r="K82" s="298"/>
    </row>
    <row r="83" s="1" customFormat="1" ht="15" customHeight="1">
      <c r="B83" s="309"/>
      <c r="C83" s="310" t="s">
        <v>1081</v>
      </c>
      <c r="D83" s="310"/>
      <c r="E83" s="310"/>
      <c r="F83" s="311" t="s">
        <v>1076</v>
      </c>
      <c r="G83" s="310"/>
      <c r="H83" s="310" t="s">
        <v>1082</v>
      </c>
      <c r="I83" s="310" t="s">
        <v>1072</v>
      </c>
      <c r="J83" s="310">
        <v>15</v>
      </c>
      <c r="K83" s="298"/>
    </row>
    <row r="84" s="1" customFormat="1" ht="15" customHeight="1">
      <c r="B84" s="309"/>
      <c r="C84" s="310" t="s">
        <v>1083</v>
      </c>
      <c r="D84" s="310"/>
      <c r="E84" s="310"/>
      <c r="F84" s="311" t="s">
        <v>1076</v>
      </c>
      <c r="G84" s="310"/>
      <c r="H84" s="310" t="s">
        <v>1084</v>
      </c>
      <c r="I84" s="310" t="s">
        <v>1072</v>
      </c>
      <c r="J84" s="310">
        <v>15</v>
      </c>
      <c r="K84" s="298"/>
    </row>
    <row r="85" s="1" customFormat="1" ht="15" customHeight="1">
      <c r="B85" s="309"/>
      <c r="C85" s="310" t="s">
        <v>1085</v>
      </c>
      <c r="D85" s="310"/>
      <c r="E85" s="310"/>
      <c r="F85" s="311" t="s">
        <v>1076</v>
      </c>
      <c r="G85" s="310"/>
      <c r="H85" s="310" t="s">
        <v>1086</v>
      </c>
      <c r="I85" s="310" t="s">
        <v>1072</v>
      </c>
      <c r="J85" s="310">
        <v>20</v>
      </c>
      <c r="K85" s="298"/>
    </row>
    <row r="86" s="1" customFormat="1" ht="15" customHeight="1">
      <c r="B86" s="309"/>
      <c r="C86" s="310" t="s">
        <v>1087</v>
      </c>
      <c r="D86" s="310"/>
      <c r="E86" s="310"/>
      <c r="F86" s="311" t="s">
        <v>1076</v>
      </c>
      <c r="G86" s="310"/>
      <c r="H86" s="310" t="s">
        <v>1088</v>
      </c>
      <c r="I86" s="310" t="s">
        <v>1072</v>
      </c>
      <c r="J86" s="310">
        <v>20</v>
      </c>
      <c r="K86" s="298"/>
    </row>
    <row r="87" s="1" customFormat="1" ht="15" customHeight="1">
      <c r="B87" s="309"/>
      <c r="C87" s="284" t="s">
        <v>1089</v>
      </c>
      <c r="D87" s="284"/>
      <c r="E87" s="284"/>
      <c r="F87" s="307" t="s">
        <v>1076</v>
      </c>
      <c r="G87" s="308"/>
      <c r="H87" s="284" t="s">
        <v>1090</v>
      </c>
      <c r="I87" s="284" t="s">
        <v>1072</v>
      </c>
      <c r="J87" s="284">
        <v>50</v>
      </c>
      <c r="K87" s="298"/>
    </row>
    <row r="88" s="1" customFormat="1" ht="15" customHeight="1">
      <c r="B88" s="309"/>
      <c r="C88" s="284" t="s">
        <v>1091</v>
      </c>
      <c r="D88" s="284"/>
      <c r="E88" s="284"/>
      <c r="F88" s="307" t="s">
        <v>1076</v>
      </c>
      <c r="G88" s="308"/>
      <c r="H88" s="284" t="s">
        <v>1092</v>
      </c>
      <c r="I88" s="284" t="s">
        <v>1072</v>
      </c>
      <c r="J88" s="284">
        <v>20</v>
      </c>
      <c r="K88" s="298"/>
    </row>
    <row r="89" s="1" customFormat="1" ht="15" customHeight="1">
      <c r="B89" s="309"/>
      <c r="C89" s="284" t="s">
        <v>1093</v>
      </c>
      <c r="D89" s="284"/>
      <c r="E89" s="284"/>
      <c r="F89" s="307" t="s">
        <v>1076</v>
      </c>
      <c r="G89" s="308"/>
      <c r="H89" s="284" t="s">
        <v>1094</v>
      </c>
      <c r="I89" s="284" t="s">
        <v>1072</v>
      </c>
      <c r="J89" s="284">
        <v>20</v>
      </c>
      <c r="K89" s="298"/>
    </row>
    <row r="90" s="1" customFormat="1" ht="15" customHeight="1">
      <c r="B90" s="309"/>
      <c r="C90" s="284" t="s">
        <v>1095</v>
      </c>
      <c r="D90" s="284"/>
      <c r="E90" s="284"/>
      <c r="F90" s="307" t="s">
        <v>1076</v>
      </c>
      <c r="G90" s="308"/>
      <c r="H90" s="284" t="s">
        <v>1096</v>
      </c>
      <c r="I90" s="284" t="s">
        <v>1072</v>
      </c>
      <c r="J90" s="284">
        <v>50</v>
      </c>
      <c r="K90" s="298"/>
    </row>
    <row r="91" s="1" customFormat="1" ht="15" customHeight="1">
      <c r="B91" s="309"/>
      <c r="C91" s="284" t="s">
        <v>1097</v>
      </c>
      <c r="D91" s="284"/>
      <c r="E91" s="284"/>
      <c r="F91" s="307" t="s">
        <v>1076</v>
      </c>
      <c r="G91" s="308"/>
      <c r="H91" s="284" t="s">
        <v>1097</v>
      </c>
      <c r="I91" s="284" t="s">
        <v>1072</v>
      </c>
      <c r="J91" s="284">
        <v>50</v>
      </c>
      <c r="K91" s="298"/>
    </row>
    <row r="92" s="1" customFormat="1" ht="15" customHeight="1">
      <c r="B92" s="309"/>
      <c r="C92" s="284" t="s">
        <v>1098</v>
      </c>
      <c r="D92" s="284"/>
      <c r="E92" s="284"/>
      <c r="F92" s="307" t="s">
        <v>1076</v>
      </c>
      <c r="G92" s="308"/>
      <c r="H92" s="284" t="s">
        <v>1099</v>
      </c>
      <c r="I92" s="284" t="s">
        <v>1072</v>
      </c>
      <c r="J92" s="284">
        <v>255</v>
      </c>
      <c r="K92" s="298"/>
    </row>
    <row r="93" s="1" customFormat="1" ht="15" customHeight="1">
      <c r="B93" s="309"/>
      <c r="C93" s="284" t="s">
        <v>1100</v>
      </c>
      <c r="D93" s="284"/>
      <c r="E93" s="284"/>
      <c r="F93" s="307" t="s">
        <v>1070</v>
      </c>
      <c r="G93" s="308"/>
      <c r="H93" s="284" t="s">
        <v>1101</v>
      </c>
      <c r="I93" s="284" t="s">
        <v>1102</v>
      </c>
      <c r="J93" s="284"/>
      <c r="K93" s="298"/>
    </row>
    <row r="94" s="1" customFormat="1" ht="15" customHeight="1">
      <c r="B94" s="309"/>
      <c r="C94" s="284" t="s">
        <v>1103</v>
      </c>
      <c r="D94" s="284"/>
      <c r="E94" s="284"/>
      <c r="F94" s="307" t="s">
        <v>1070</v>
      </c>
      <c r="G94" s="308"/>
      <c r="H94" s="284" t="s">
        <v>1104</v>
      </c>
      <c r="I94" s="284" t="s">
        <v>1105</v>
      </c>
      <c r="J94" s="284"/>
      <c r="K94" s="298"/>
    </row>
    <row r="95" s="1" customFormat="1" ht="15" customHeight="1">
      <c r="B95" s="309"/>
      <c r="C95" s="284" t="s">
        <v>1106</v>
      </c>
      <c r="D95" s="284"/>
      <c r="E95" s="284"/>
      <c r="F95" s="307" t="s">
        <v>1070</v>
      </c>
      <c r="G95" s="308"/>
      <c r="H95" s="284" t="s">
        <v>1106</v>
      </c>
      <c r="I95" s="284" t="s">
        <v>1105</v>
      </c>
      <c r="J95" s="284"/>
      <c r="K95" s="298"/>
    </row>
    <row r="96" s="1" customFormat="1" ht="15" customHeight="1">
      <c r="B96" s="309"/>
      <c r="C96" s="284" t="s">
        <v>41</v>
      </c>
      <c r="D96" s="284"/>
      <c r="E96" s="284"/>
      <c r="F96" s="307" t="s">
        <v>1070</v>
      </c>
      <c r="G96" s="308"/>
      <c r="H96" s="284" t="s">
        <v>1107</v>
      </c>
      <c r="I96" s="284" t="s">
        <v>1105</v>
      </c>
      <c r="J96" s="284"/>
      <c r="K96" s="298"/>
    </row>
    <row r="97" s="1" customFormat="1" ht="15" customHeight="1">
      <c r="B97" s="309"/>
      <c r="C97" s="284" t="s">
        <v>51</v>
      </c>
      <c r="D97" s="284"/>
      <c r="E97" s="284"/>
      <c r="F97" s="307" t="s">
        <v>1070</v>
      </c>
      <c r="G97" s="308"/>
      <c r="H97" s="284" t="s">
        <v>1108</v>
      </c>
      <c r="I97" s="284" t="s">
        <v>1105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1109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1064</v>
      </c>
      <c r="D103" s="299"/>
      <c r="E103" s="299"/>
      <c r="F103" s="299" t="s">
        <v>1065</v>
      </c>
      <c r="G103" s="300"/>
      <c r="H103" s="299" t="s">
        <v>57</v>
      </c>
      <c r="I103" s="299" t="s">
        <v>60</v>
      </c>
      <c r="J103" s="299" t="s">
        <v>1066</v>
      </c>
      <c r="K103" s="298"/>
    </row>
    <row r="104" s="1" customFormat="1" ht="17.25" customHeight="1">
      <c r="B104" s="296"/>
      <c r="C104" s="301" t="s">
        <v>1067</v>
      </c>
      <c r="D104" s="301"/>
      <c r="E104" s="301"/>
      <c r="F104" s="302" t="s">
        <v>1068</v>
      </c>
      <c r="G104" s="303"/>
      <c r="H104" s="301"/>
      <c r="I104" s="301"/>
      <c r="J104" s="301" t="s">
        <v>1069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56</v>
      </c>
      <c r="D106" s="306"/>
      <c r="E106" s="306"/>
      <c r="F106" s="307" t="s">
        <v>1070</v>
      </c>
      <c r="G106" s="284"/>
      <c r="H106" s="284" t="s">
        <v>1110</v>
      </c>
      <c r="I106" s="284" t="s">
        <v>1072</v>
      </c>
      <c r="J106" s="284">
        <v>20</v>
      </c>
      <c r="K106" s="298"/>
    </row>
    <row r="107" s="1" customFormat="1" ht="15" customHeight="1">
      <c r="B107" s="296"/>
      <c r="C107" s="284" t="s">
        <v>1073</v>
      </c>
      <c r="D107" s="284"/>
      <c r="E107" s="284"/>
      <c r="F107" s="307" t="s">
        <v>1070</v>
      </c>
      <c r="G107" s="284"/>
      <c r="H107" s="284" t="s">
        <v>1110</v>
      </c>
      <c r="I107" s="284" t="s">
        <v>1072</v>
      </c>
      <c r="J107" s="284">
        <v>120</v>
      </c>
      <c r="K107" s="298"/>
    </row>
    <row r="108" s="1" customFormat="1" ht="15" customHeight="1">
      <c r="B108" s="309"/>
      <c r="C108" s="284" t="s">
        <v>1075</v>
      </c>
      <c r="D108" s="284"/>
      <c r="E108" s="284"/>
      <c r="F108" s="307" t="s">
        <v>1076</v>
      </c>
      <c r="G108" s="284"/>
      <c r="H108" s="284" t="s">
        <v>1110</v>
      </c>
      <c r="I108" s="284" t="s">
        <v>1072</v>
      </c>
      <c r="J108" s="284">
        <v>50</v>
      </c>
      <c r="K108" s="298"/>
    </row>
    <row r="109" s="1" customFormat="1" ht="15" customHeight="1">
      <c r="B109" s="309"/>
      <c r="C109" s="284" t="s">
        <v>1078</v>
      </c>
      <c r="D109" s="284"/>
      <c r="E109" s="284"/>
      <c r="F109" s="307" t="s">
        <v>1070</v>
      </c>
      <c r="G109" s="284"/>
      <c r="H109" s="284" t="s">
        <v>1110</v>
      </c>
      <c r="I109" s="284" t="s">
        <v>1080</v>
      </c>
      <c r="J109" s="284"/>
      <c r="K109" s="298"/>
    </row>
    <row r="110" s="1" customFormat="1" ht="15" customHeight="1">
      <c r="B110" s="309"/>
      <c r="C110" s="284" t="s">
        <v>1089</v>
      </c>
      <c r="D110" s="284"/>
      <c r="E110" s="284"/>
      <c r="F110" s="307" t="s">
        <v>1076</v>
      </c>
      <c r="G110" s="284"/>
      <c r="H110" s="284" t="s">
        <v>1110</v>
      </c>
      <c r="I110" s="284" t="s">
        <v>1072</v>
      </c>
      <c r="J110" s="284">
        <v>50</v>
      </c>
      <c r="K110" s="298"/>
    </row>
    <row r="111" s="1" customFormat="1" ht="15" customHeight="1">
      <c r="B111" s="309"/>
      <c r="C111" s="284" t="s">
        <v>1097</v>
      </c>
      <c r="D111" s="284"/>
      <c r="E111" s="284"/>
      <c r="F111" s="307" t="s">
        <v>1076</v>
      </c>
      <c r="G111" s="284"/>
      <c r="H111" s="284" t="s">
        <v>1110</v>
      </c>
      <c r="I111" s="284" t="s">
        <v>1072</v>
      </c>
      <c r="J111" s="284">
        <v>50</v>
      </c>
      <c r="K111" s="298"/>
    </row>
    <row r="112" s="1" customFormat="1" ht="15" customHeight="1">
      <c r="B112" s="309"/>
      <c r="C112" s="284" t="s">
        <v>1095</v>
      </c>
      <c r="D112" s="284"/>
      <c r="E112" s="284"/>
      <c r="F112" s="307" t="s">
        <v>1076</v>
      </c>
      <c r="G112" s="284"/>
      <c r="H112" s="284" t="s">
        <v>1110</v>
      </c>
      <c r="I112" s="284" t="s">
        <v>1072</v>
      </c>
      <c r="J112" s="284">
        <v>50</v>
      </c>
      <c r="K112" s="298"/>
    </row>
    <row r="113" s="1" customFormat="1" ht="15" customHeight="1">
      <c r="B113" s="309"/>
      <c r="C113" s="284" t="s">
        <v>56</v>
      </c>
      <c r="D113" s="284"/>
      <c r="E113" s="284"/>
      <c r="F113" s="307" t="s">
        <v>1070</v>
      </c>
      <c r="G113" s="284"/>
      <c r="H113" s="284" t="s">
        <v>1111</v>
      </c>
      <c r="I113" s="284" t="s">
        <v>1072</v>
      </c>
      <c r="J113" s="284">
        <v>20</v>
      </c>
      <c r="K113" s="298"/>
    </row>
    <row r="114" s="1" customFormat="1" ht="15" customHeight="1">
      <c r="B114" s="309"/>
      <c r="C114" s="284" t="s">
        <v>1112</v>
      </c>
      <c r="D114" s="284"/>
      <c r="E114" s="284"/>
      <c r="F114" s="307" t="s">
        <v>1070</v>
      </c>
      <c r="G114" s="284"/>
      <c r="H114" s="284" t="s">
        <v>1113</v>
      </c>
      <c r="I114" s="284" t="s">
        <v>1072</v>
      </c>
      <c r="J114" s="284">
        <v>120</v>
      </c>
      <c r="K114" s="298"/>
    </row>
    <row r="115" s="1" customFormat="1" ht="15" customHeight="1">
      <c r="B115" s="309"/>
      <c r="C115" s="284" t="s">
        <v>41</v>
      </c>
      <c r="D115" s="284"/>
      <c r="E115" s="284"/>
      <c r="F115" s="307" t="s">
        <v>1070</v>
      </c>
      <c r="G115" s="284"/>
      <c r="H115" s="284" t="s">
        <v>1114</v>
      </c>
      <c r="I115" s="284" t="s">
        <v>1105</v>
      </c>
      <c r="J115" s="284"/>
      <c r="K115" s="298"/>
    </row>
    <row r="116" s="1" customFormat="1" ht="15" customHeight="1">
      <c r="B116" s="309"/>
      <c r="C116" s="284" t="s">
        <v>51</v>
      </c>
      <c r="D116" s="284"/>
      <c r="E116" s="284"/>
      <c r="F116" s="307" t="s">
        <v>1070</v>
      </c>
      <c r="G116" s="284"/>
      <c r="H116" s="284" t="s">
        <v>1115</v>
      </c>
      <c r="I116" s="284" t="s">
        <v>1105</v>
      </c>
      <c r="J116" s="284"/>
      <c r="K116" s="298"/>
    </row>
    <row r="117" s="1" customFormat="1" ht="15" customHeight="1">
      <c r="B117" s="309"/>
      <c r="C117" s="284" t="s">
        <v>60</v>
      </c>
      <c r="D117" s="284"/>
      <c r="E117" s="284"/>
      <c r="F117" s="307" t="s">
        <v>1070</v>
      </c>
      <c r="G117" s="284"/>
      <c r="H117" s="284" t="s">
        <v>1116</v>
      </c>
      <c r="I117" s="284" t="s">
        <v>1117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1118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1064</v>
      </c>
      <c r="D123" s="299"/>
      <c r="E123" s="299"/>
      <c r="F123" s="299" t="s">
        <v>1065</v>
      </c>
      <c r="G123" s="300"/>
      <c r="H123" s="299" t="s">
        <v>57</v>
      </c>
      <c r="I123" s="299" t="s">
        <v>60</v>
      </c>
      <c r="J123" s="299" t="s">
        <v>1066</v>
      </c>
      <c r="K123" s="328"/>
    </row>
    <row r="124" s="1" customFormat="1" ht="17.25" customHeight="1">
      <c r="B124" s="327"/>
      <c r="C124" s="301" t="s">
        <v>1067</v>
      </c>
      <c r="D124" s="301"/>
      <c r="E124" s="301"/>
      <c r="F124" s="302" t="s">
        <v>1068</v>
      </c>
      <c r="G124" s="303"/>
      <c r="H124" s="301"/>
      <c r="I124" s="301"/>
      <c r="J124" s="301" t="s">
        <v>1069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1073</v>
      </c>
      <c r="D126" s="306"/>
      <c r="E126" s="306"/>
      <c r="F126" s="307" t="s">
        <v>1070</v>
      </c>
      <c r="G126" s="284"/>
      <c r="H126" s="284" t="s">
        <v>1110</v>
      </c>
      <c r="I126" s="284" t="s">
        <v>1072</v>
      </c>
      <c r="J126" s="284">
        <v>120</v>
      </c>
      <c r="K126" s="332"/>
    </row>
    <row r="127" s="1" customFormat="1" ht="15" customHeight="1">
      <c r="B127" s="329"/>
      <c r="C127" s="284" t="s">
        <v>1119</v>
      </c>
      <c r="D127" s="284"/>
      <c r="E127" s="284"/>
      <c r="F127" s="307" t="s">
        <v>1070</v>
      </c>
      <c r="G127" s="284"/>
      <c r="H127" s="284" t="s">
        <v>1120</v>
      </c>
      <c r="I127" s="284" t="s">
        <v>1072</v>
      </c>
      <c r="J127" s="284" t="s">
        <v>1121</v>
      </c>
      <c r="K127" s="332"/>
    </row>
    <row r="128" s="1" customFormat="1" ht="15" customHeight="1">
      <c r="B128" s="329"/>
      <c r="C128" s="284" t="s">
        <v>1018</v>
      </c>
      <c r="D128" s="284"/>
      <c r="E128" s="284"/>
      <c r="F128" s="307" t="s">
        <v>1070</v>
      </c>
      <c r="G128" s="284"/>
      <c r="H128" s="284" t="s">
        <v>1122</v>
      </c>
      <c r="I128" s="284" t="s">
        <v>1072</v>
      </c>
      <c r="J128" s="284" t="s">
        <v>1121</v>
      </c>
      <c r="K128" s="332"/>
    </row>
    <row r="129" s="1" customFormat="1" ht="15" customHeight="1">
      <c r="B129" s="329"/>
      <c r="C129" s="284" t="s">
        <v>1081</v>
      </c>
      <c r="D129" s="284"/>
      <c r="E129" s="284"/>
      <c r="F129" s="307" t="s">
        <v>1076</v>
      </c>
      <c r="G129" s="284"/>
      <c r="H129" s="284" t="s">
        <v>1082</v>
      </c>
      <c r="I129" s="284" t="s">
        <v>1072</v>
      </c>
      <c r="J129" s="284">
        <v>15</v>
      </c>
      <c r="K129" s="332"/>
    </row>
    <row r="130" s="1" customFormat="1" ht="15" customHeight="1">
      <c r="B130" s="329"/>
      <c r="C130" s="310" t="s">
        <v>1083</v>
      </c>
      <c r="D130" s="310"/>
      <c r="E130" s="310"/>
      <c r="F130" s="311" t="s">
        <v>1076</v>
      </c>
      <c r="G130" s="310"/>
      <c r="H130" s="310" t="s">
        <v>1084</v>
      </c>
      <c r="I130" s="310" t="s">
        <v>1072</v>
      </c>
      <c r="J130" s="310">
        <v>15</v>
      </c>
      <c r="K130" s="332"/>
    </row>
    <row r="131" s="1" customFormat="1" ht="15" customHeight="1">
      <c r="B131" s="329"/>
      <c r="C131" s="310" t="s">
        <v>1085</v>
      </c>
      <c r="D131" s="310"/>
      <c r="E131" s="310"/>
      <c r="F131" s="311" t="s">
        <v>1076</v>
      </c>
      <c r="G131" s="310"/>
      <c r="H131" s="310" t="s">
        <v>1086</v>
      </c>
      <c r="I131" s="310" t="s">
        <v>1072</v>
      </c>
      <c r="J131" s="310">
        <v>20</v>
      </c>
      <c r="K131" s="332"/>
    </row>
    <row r="132" s="1" customFormat="1" ht="15" customHeight="1">
      <c r="B132" s="329"/>
      <c r="C132" s="310" t="s">
        <v>1087</v>
      </c>
      <c r="D132" s="310"/>
      <c r="E132" s="310"/>
      <c r="F132" s="311" t="s">
        <v>1076</v>
      </c>
      <c r="G132" s="310"/>
      <c r="H132" s="310" t="s">
        <v>1088</v>
      </c>
      <c r="I132" s="310" t="s">
        <v>1072</v>
      </c>
      <c r="J132" s="310">
        <v>20</v>
      </c>
      <c r="K132" s="332"/>
    </row>
    <row r="133" s="1" customFormat="1" ht="15" customHeight="1">
      <c r="B133" s="329"/>
      <c r="C133" s="284" t="s">
        <v>1075</v>
      </c>
      <c r="D133" s="284"/>
      <c r="E133" s="284"/>
      <c r="F133" s="307" t="s">
        <v>1076</v>
      </c>
      <c r="G133" s="284"/>
      <c r="H133" s="284" t="s">
        <v>1110</v>
      </c>
      <c r="I133" s="284" t="s">
        <v>1072</v>
      </c>
      <c r="J133" s="284">
        <v>50</v>
      </c>
      <c r="K133" s="332"/>
    </row>
    <row r="134" s="1" customFormat="1" ht="15" customHeight="1">
      <c r="B134" s="329"/>
      <c r="C134" s="284" t="s">
        <v>1089</v>
      </c>
      <c r="D134" s="284"/>
      <c r="E134" s="284"/>
      <c r="F134" s="307" t="s">
        <v>1076</v>
      </c>
      <c r="G134" s="284"/>
      <c r="H134" s="284" t="s">
        <v>1110</v>
      </c>
      <c r="I134" s="284" t="s">
        <v>1072</v>
      </c>
      <c r="J134" s="284">
        <v>50</v>
      </c>
      <c r="K134" s="332"/>
    </row>
    <row r="135" s="1" customFormat="1" ht="15" customHeight="1">
      <c r="B135" s="329"/>
      <c r="C135" s="284" t="s">
        <v>1095</v>
      </c>
      <c r="D135" s="284"/>
      <c r="E135" s="284"/>
      <c r="F135" s="307" t="s">
        <v>1076</v>
      </c>
      <c r="G135" s="284"/>
      <c r="H135" s="284" t="s">
        <v>1110</v>
      </c>
      <c r="I135" s="284" t="s">
        <v>1072</v>
      </c>
      <c r="J135" s="284">
        <v>50</v>
      </c>
      <c r="K135" s="332"/>
    </row>
    <row r="136" s="1" customFormat="1" ht="15" customHeight="1">
      <c r="B136" s="329"/>
      <c r="C136" s="284" t="s">
        <v>1097</v>
      </c>
      <c r="D136" s="284"/>
      <c r="E136" s="284"/>
      <c r="F136" s="307" t="s">
        <v>1076</v>
      </c>
      <c r="G136" s="284"/>
      <c r="H136" s="284" t="s">
        <v>1110</v>
      </c>
      <c r="I136" s="284" t="s">
        <v>1072</v>
      </c>
      <c r="J136" s="284">
        <v>50</v>
      </c>
      <c r="K136" s="332"/>
    </row>
    <row r="137" s="1" customFormat="1" ht="15" customHeight="1">
      <c r="B137" s="329"/>
      <c r="C137" s="284" t="s">
        <v>1098</v>
      </c>
      <c r="D137" s="284"/>
      <c r="E137" s="284"/>
      <c r="F137" s="307" t="s">
        <v>1076</v>
      </c>
      <c r="G137" s="284"/>
      <c r="H137" s="284" t="s">
        <v>1123</v>
      </c>
      <c r="I137" s="284" t="s">
        <v>1072</v>
      </c>
      <c r="J137" s="284">
        <v>255</v>
      </c>
      <c r="K137" s="332"/>
    </row>
    <row r="138" s="1" customFormat="1" ht="15" customHeight="1">
      <c r="B138" s="329"/>
      <c r="C138" s="284" t="s">
        <v>1100</v>
      </c>
      <c r="D138" s="284"/>
      <c r="E138" s="284"/>
      <c r="F138" s="307" t="s">
        <v>1070</v>
      </c>
      <c r="G138" s="284"/>
      <c r="H138" s="284" t="s">
        <v>1124</v>
      </c>
      <c r="I138" s="284" t="s">
        <v>1102</v>
      </c>
      <c r="J138" s="284"/>
      <c r="K138" s="332"/>
    </row>
    <row r="139" s="1" customFormat="1" ht="15" customHeight="1">
      <c r="B139" s="329"/>
      <c r="C139" s="284" t="s">
        <v>1103</v>
      </c>
      <c r="D139" s="284"/>
      <c r="E139" s="284"/>
      <c r="F139" s="307" t="s">
        <v>1070</v>
      </c>
      <c r="G139" s="284"/>
      <c r="H139" s="284" t="s">
        <v>1125</v>
      </c>
      <c r="I139" s="284" t="s">
        <v>1105</v>
      </c>
      <c r="J139" s="284"/>
      <c r="K139" s="332"/>
    </row>
    <row r="140" s="1" customFormat="1" ht="15" customHeight="1">
      <c r="B140" s="329"/>
      <c r="C140" s="284" t="s">
        <v>1106</v>
      </c>
      <c r="D140" s="284"/>
      <c r="E140" s="284"/>
      <c r="F140" s="307" t="s">
        <v>1070</v>
      </c>
      <c r="G140" s="284"/>
      <c r="H140" s="284" t="s">
        <v>1106</v>
      </c>
      <c r="I140" s="284" t="s">
        <v>1105</v>
      </c>
      <c r="J140" s="284"/>
      <c r="K140" s="332"/>
    </row>
    <row r="141" s="1" customFormat="1" ht="15" customHeight="1">
      <c r="B141" s="329"/>
      <c r="C141" s="284" t="s">
        <v>41</v>
      </c>
      <c r="D141" s="284"/>
      <c r="E141" s="284"/>
      <c r="F141" s="307" t="s">
        <v>1070</v>
      </c>
      <c r="G141" s="284"/>
      <c r="H141" s="284" t="s">
        <v>1126</v>
      </c>
      <c r="I141" s="284" t="s">
        <v>1105</v>
      </c>
      <c r="J141" s="284"/>
      <c r="K141" s="332"/>
    </row>
    <row r="142" s="1" customFormat="1" ht="15" customHeight="1">
      <c r="B142" s="329"/>
      <c r="C142" s="284" t="s">
        <v>1127</v>
      </c>
      <c r="D142" s="284"/>
      <c r="E142" s="284"/>
      <c r="F142" s="307" t="s">
        <v>1070</v>
      </c>
      <c r="G142" s="284"/>
      <c r="H142" s="284" t="s">
        <v>1128</v>
      </c>
      <c r="I142" s="284" t="s">
        <v>1105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1129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1064</v>
      </c>
      <c r="D148" s="299"/>
      <c r="E148" s="299"/>
      <c r="F148" s="299" t="s">
        <v>1065</v>
      </c>
      <c r="G148" s="300"/>
      <c r="H148" s="299" t="s">
        <v>57</v>
      </c>
      <c r="I148" s="299" t="s">
        <v>60</v>
      </c>
      <c r="J148" s="299" t="s">
        <v>1066</v>
      </c>
      <c r="K148" s="298"/>
    </row>
    <row r="149" s="1" customFormat="1" ht="17.25" customHeight="1">
      <c r="B149" s="296"/>
      <c r="C149" s="301" t="s">
        <v>1067</v>
      </c>
      <c r="D149" s="301"/>
      <c r="E149" s="301"/>
      <c r="F149" s="302" t="s">
        <v>1068</v>
      </c>
      <c r="G149" s="303"/>
      <c r="H149" s="301"/>
      <c r="I149" s="301"/>
      <c r="J149" s="301" t="s">
        <v>1069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1073</v>
      </c>
      <c r="D151" s="284"/>
      <c r="E151" s="284"/>
      <c r="F151" s="337" t="s">
        <v>1070</v>
      </c>
      <c r="G151" s="284"/>
      <c r="H151" s="336" t="s">
        <v>1110</v>
      </c>
      <c r="I151" s="336" t="s">
        <v>1072</v>
      </c>
      <c r="J151" s="336">
        <v>120</v>
      </c>
      <c r="K151" s="332"/>
    </row>
    <row r="152" s="1" customFormat="1" ht="15" customHeight="1">
      <c r="B152" s="309"/>
      <c r="C152" s="336" t="s">
        <v>1119</v>
      </c>
      <c r="D152" s="284"/>
      <c r="E152" s="284"/>
      <c r="F152" s="337" t="s">
        <v>1070</v>
      </c>
      <c r="G152" s="284"/>
      <c r="H152" s="336" t="s">
        <v>1130</v>
      </c>
      <c r="I152" s="336" t="s">
        <v>1072</v>
      </c>
      <c r="J152" s="336" t="s">
        <v>1121</v>
      </c>
      <c r="K152" s="332"/>
    </row>
    <row r="153" s="1" customFormat="1" ht="15" customHeight="1">
      <c r="B153" s="309"/>
      <c r="C153" s="336" t="s">
        <v>1018</v>
      </c>
      <c r="D153" s="284"/>
      <c r="E153" s="284"/>
      <c r="F153" s="337" t="s">
        <v>1070</v>
      </c>
      <c r="G153" s="284"/>
      <c r="H153" s="336" t="s">
        <v>1131</v>
      </c>
      <c r="I153" s="336" t="s">
        <v>1072</v>
      </c>
      <c r="J153" s="336" t="s">
        <v>1121</v>
      </c>
      <c r="K153" s="332"/>
    </row>
    <row r="154" s="1" customFormat="1" ht="15" customHeight="1">
      <c r="B154" s="309"/>
      <c r="C154" s="336" t="s">
        <v>1075</v>
      </c>
      <c r="D154" s="284"/>
      <c r="E154" s="284"/>
      <c r="F154" s="337" t="s">
        <v>1076</v>
      </c>
      <c r="G154" s="284"/>
      <c r="H154" s="336" t="s">
        <v>1110</v>
      </c>
      <c r="I154" s="336" t="s">
        <v>1072</v>
      </c>
      <c r="J154" s="336">
        <v>50</v>
      </c>
      <c r="K154" s="332"/>
    </row>
    <row r="155" s="1" customFormat="1" ht="15" customHeight="1">
      <c r="B155" s="309"/>
      <c r="C155" s="336" t="s">
        <v>1078</v>
      </c>
      <c r="D155" s="284"/>
      <c r="E155" s="284"/>
      <c r="F155" s="337" t="s">
        <v>1070</v>
      </c>
      <c r="G155" s="284"/>
      <c r="H155" s="336" t="s">
        <v>1110</v>
      </c>
      <c r="I155" s="336" t="s">
        <v>1080</v>
      </c>
      <c r="J155" s="336"/>
      <c r="K155" s="332"/>
    </row>
    <row r="156" s="1" customFormat="1" ht="15" customHeight="1">
      <c r="B156" s="309"/>
      <c r="C156" s="336" t="s">
        <v>1089</v>
      </c>
      <c r="D156" s="284"/>
      <c r="E156" s="284"/>
      <c r="F156" s="337" t="s">
        <v>1076</v>
      </c>
      <c r="G156" s="284"/>
      <c r="H156" s="336" t="s">
        <v>1110</v>
      </c>
      <c r="I156" s="336" t="s">
        <v>1072</v>
      </c>
      <c r="J156" s="336">
        <v>50</v>
      </c>
      <c r="K156" s="332"/>
    </row>
    <row r="157" s="1" customFormat="1" ht="15" customHeight="1">
      <c r="B157" s="309"/>
      <c r="C157" s="336" t="s">
        <v>1097</v>
      </c>
      <c r="D157" s="284"/>
      <c r="E157" s="284"/>
      <c r="F157" s="337" t="s">
        <v>1076</v>
      </c>
      <c r="G157" s="284"/>
      <c r="H157" s="336" t="s">
        <v>1110</v>
      </c>
      <c r="I157" s="336" t="s">
        <v>1072</v>
      </c>
      <c r="J157" s="336">
        <v>50</v>
      </c>
      <c r="K157" s="332"/>
    </row>
    <row r="158" s="1" customFormat="1" ht="15" customHeight="1">
      <c r="B158" s="309"/>
      <c r="C158" s="336" t="s">
        <v>1095</v>
      </c>
      <c r="D158" s="284"/>
      <c r="E158" s="284"/>
      <c r="F158" s="337" t="s">
        <v>1076</v>
      </c>
      <c r="G158" s="284"/>
      <c r="H158" s="336" t="s">
        <v>1110</v>
      </c>
      <c r="I158" s="336" t="s">
        <v>1072</v>
      </c>
      <c r="J158" s="336">
        <v>50</v>
      </c>
      <c r="K158" s="332"/>
    </row>
    <row r="159" s="1" customFormat="1" ht="15" customHeight="1">
      <c r="B159" s="309"/>
      <c r="C159" s="336" t="s">
        <v>171</v>
      </c>
      <c r="D159" s="284"/>
      <c r="E159" s="284"/>
      <c r="F159" s="337" t="s">
        <v>1070</v>
      </c>
      <c r="G159" s="284"/>
      <c r="H159" s="336" t="s">
        <v>1132</v>
      </c>
      <c r="I159" s="336" t="s">
        <v>1072</v>
      </c>
      <c r="J159" s="336" t="s">
        <v>1133</v>
      </c>
      <c r="K159" s="332"/>
    </row>
    <row r="160" s="1" customFormat="1" ht="15" customHeight="1">
      <c r="B160" s="309"/>
      <c r="C160" s="336" t="s">
        <v>1134</v>
      </c>
      <c r="D160" s="284"/>
      <c r="E160" s="284"/>
      <c r="F160" s="337" t="s">
        <v>1070</v>
      </c>
      <c r="G160" s="284"/>
      <c r="H160" s="336" t="s">
        <v>1135</v>
      </c>
      <c r="I160" s="336" t="s">
        <v>1105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1136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1064</v>
      </c>
      <c r="D166" s="299"/>
      <c r="E166" s="299"/>
      <c r="F166" s="299" t="s">
        <v>1065</v>
      </c>
      <c r="G166" s="341"/>
      <c r="H166" s="342" t="s">
        <v>57</v>
      </c>
      <c r="I166" s="342" t="s">
        <v>60</v>
      </c>
      <c r="J166" s="299" t="s">
        <v>1066</v>
      </c>
      <c r="K166" s="276"/>
    </row>
    <row r="167" s="1" customFormat="1" ht="17.25" customHeight="1">
      <c r="B167" s="277"/>
      <c r="C167" s="301" t="s">
        <v>1067</v>
      </c>
      <c r="D167" s="301"/>
      <c r="E167" s="301"/>
      <c r="F167" s="302" t="s">
        <v>1068</v>
      </c>
      <c r="G167" s="343"/>
      <c r="H167" s="344"/>
      <c r="I167" s="344"/>
      <c r="J167" s="301" t="s">
        <v>1069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1073</v>
      </c>
      <c r="D169" s="284"/>
      <c r="E169" s="284"/>
      <c r="F169" s="307" t="s">
        <v>1070</v>
      </c>
      <c r="G169" s="284"/>
      <c r="H169" s="284" t="s">
        <v>1110</v>
      </c>
      <c r="I169" s="284" t="s">
        <v>1072</v>
      </c>
      <c r="J169" s="284">
        <v>120</v>
      </c>
      <c r="K169" s="332"/>
    </row>
    <row r="170" s="1" customFormat="1" ht="15" customHeight="1">
      <c r="B170" s="309"/>
      <c r="C170" s="284" t="s">
        <v>1119</v>
      </c>
      <c r="D170" s="284"/>
      <c r="E170" s="284"/>
      <c r="F170" s="307" t="s">
        <v>1070</v>
      </c>
      <c r="G170" s="284"/>
      <c r="H170" s="284" t="s">
        <v>1120</v>
      </c>
      <c r="I170" s="284" t="s">
        <v>1072</v>
      </c>
      <c r="J170" s="284" t="s">
        <v>1121</v>
      </c>
      <c r="K170" s="332"/>
    </row>
    <row r="171" s="1" customFormat="1" ht="15" customHeight="1">
      <c r="B171" s="309"/>
      <c r="C171" s="284" t="s">
        <v>1018</v>
      </c>
      <c r="D171" s="284"/>
      <c r="E171" s="284"/>
      <c r="F171" s="307" t="s">
        <v>1070</v>
      </c>
      <c r="G171" s="284"/>
      <c r="H171" s="284" t="s">
        <v>1137</v>
      </c>
      <c r="I171" s="284" t="s">
        <v>1072</v>
      </c>
      <c r="J171" s="284" t="s">
        <v>1121</v>
      </c>
      <c r="K171" s="332"/>
    </row>
    <row r="172" s="1" customFormat="1" ht="15" customHeight="1">
      <c r="B172" s="309"/>
      <c r="C172" s="284" t="s">
        <v>1075</v>
      </c>
      <c r="D172" s="284"/>
      <c r="E172" s="284"/>
      <c r="F172" s="307" t="s">
        <v>1076</v>
      </c>
      <c r="G172" s="284"/>
      <c r="H172" s="284" t="s">
        <v>1137</v>
      </c>
      <c r="I172" s="284" t="s">
        <v>1072</v>
      </c>
      <c r="J172" s="284">
        <v>50</v>
      </c>
      <c r="K172" s="332"/>
    </row>
    <row r="173" s="1" customFormat="1" ht="15" customHeight="1">
      <c r="B173" s="309"/>
      <c r="C173" s="284" t="s">
        <v>1078</v>
      </c>
      <c r="D173" s="284"/>
      <c r="E173" s="284"/>
      <c r="F173" s="307" t="s">
        <v>1070</v>
      </c>
      <c r="G173" s="284"/>
      <c r="H173" s="284" t="s">
        <v>1137</v>
      </c>
      <c r="I173" s="284" t="s">
        <v>1080</v>
      </c>
      <c r="J173" s="284"/>
      <c r="K173" s="332"/>
    </row>
    <row r="174" s="1" customFormat="1" ht="15" customHeight="1">
      <c r="B174" s="309"/>
      <c r="C174" s="284" t="s">
        <v>1089</v>
      </c>
      <c r="D174" s="284"/>
      <c r="E174" s="284"/>
      <c r="F174" s="307" t="s">
        <v>1076</v>
      </c>
      <c r="G174" s="284"/>
      <c r="H174" s="284" t="s">
        <v>1137</v>
      </c>
      <c r="I174" s="284" t="s">
        <v>1072</v>
      </c>
      <c r="J174" s="284">
        <v>50</v>
      </c>
      <c r="K174" s="332"/>
    </row>
    <row r="175" s="1" customFormat="1" ht="15" customHeight="1">
      <c r="B175" s="309"/>
      <c r="C175" s="284" t="s">
        <v>1097</v>
      </c>
      <c r="D175" s="284"/>
      <c r="E175" s="284"/>
      <c r="F175" s="307" t="s">
        <v>1076</v>
      </c>
      <c r="G175" s="284"/>
      <c r="H175" s="284" t="s">
        <v>1137</v>
      </c>
      <c r="I175" s="284" t="s">
        <v>1072</v>
      </c>
      <c r="J175" s="284">
        <v>50</v>
      </c>
      <c r="K175" s="332"/>
    </row>
    <row r="176" s="1" customFormat="1" ht="15" customHeight="1">
      <c r="B176" s="309"/>
      <c r="C176" s="284" t="s">
        <v>1095</v>
      </c>
      <c r="D176" s="284"/>
      <c r="E176" s="284"/>
      <c r="F176" s="307" t="s">
        <v>1076</v>
      </c>
      <c r="G176" s="284"/>
      <c r="H176" s="284" t="s">
        <v>1137</v>
      </c>
      <c r="I176" s="284" t="s">
        <v>1072</v>
      </c>
      <c r="J176" s="284">
        <v>50</v>
      </c>
      <c r="K176" s="332"/>
    </row>
    <row r="177" s="1" customFormat="1" ht="15" customHeight="1">
      <c r="B177" s="309"/>
      <c r="C177" s="284" t="s">
        <v>191</v>
      </c>
      <c r="D177" s="284"/>
      <c r="E177" s="284"/>
      <c r="F177" s="307" t="s">
        <v>1070</v>
      </c>
      <c r="G177" s="284"/>
      <c r="H177" s="284" t="s">
        <v>1138</v>
      </c>
      <c r="I177" s="284" t="s">
        <v>1139</v>
      </c>
      <c r="J177" s="284"/>
      <c r="K177" s="332"/>
    </row>
    <row r="178" s="1" customFormat="1" ht="15" customHeight="1">
      <c r="B178" s="309"/>
      <c r="C178" s="284" t="s">
        <v>60</v>
      </c>
      <c r="D178" s="284"/>
      <c r="E178" s="284"/>
      <c r="F178" s="307" t="s">
        <v>1070</v>
      </c>
      <c r="G178" s="284"/>
      <c r="H178" s="284" t="s">
        <v>1140</v>
      </c>
      <c r="I178" s="284" t="s">
        <v>1141</v>
      </c>
      <c r="J178" s="284">
        <v>1</v>
      </c>
      <c r="K178" s="332"/>
    </row>
    <row r="179" s="1" customFormat="1" ht="15" customHeight="1">
      <c r="B179" s="309"/>
      <c r="C179" s="284" t="s">
        <v>56</v>
      </c>
      <c r="D179" s="284"/>
      <c r="E179" s="284"/>
      <c r="F179" s="307" t="s">
        <v>1070</v>
      </c>
      <c r="G179" s="284"/>
      <c r="H179" s="284" t="s">
        <v>1142</v>
      </c>
      <c r="I179" s="284" t="s">
        <v>1072</v>
      </c>
      <c r="J179" s="284">
        <v>20</v>
      </c>
      <c r="K179" s="332"/>
    </row>
    <row r="180" s="1" customFormat="1" ht="15" customHeight="1">
      <c r="B180" s="309"/>
      <c r="C180" s="284" t="s">
        <v>57</v>
      </c>
      <c r="D180" s="284"/>
      <c r="E180" s="284"/>
      <c r="F180" s="307" t="s">
        <v>1070</v>
      </c>
      <c r="G180" s="284"/>
      <c r="H180" s="284" t="s">
        <v>1143</v>
      </c>
      <c r="I180" s="284" t="s">
        <v>1072</v>
      </c>
      <c r="J180" s="284">
        <v>255</v>
      </c>
      <c r="K180" s="332"/>
    </row>
    <row r="181" s="1" customFormat="1" ht="15" customHeight="1">
      <c r="B181" s="309"/>
      <c r="C181" s="284" t="s">
        <v>192</v>
      </c>
      <c r="D181" s="284"/>
      <c r="E181" s="284"/>
      <c r="F181" s="307" t="s">
        <v>1070</v>
      </c>
      <c r="G181" s="284"/>
      <c r="H181" s="284" t="s">
        <v>1034</v>
      </c>
      <c r="I181" s="284" t="s">
        <v>1072</v>
      </c>
      <c r="J181" s="284">
        <v>10</v>
      </c>
      <c r="K181" s="332"/>
    </row>
    <row r="182" s="1" customFormat="1" ht="15" customHeight="1">
      <c r="B182" s="309"/>
      <c r="C182" s="284" t="s">
        <v>193</v>
      </c>
      <c r="D182" s="284"/>
      <c r="E182" s="284"/>
      <c r="F182" s="307" t="s">
        <v>1070</v>
      </c>
      <c r="G182" s="284"/>
      <c r="H182" s="284" t="s">
        <v>1144</v>
      </c>
      <c r="I182" s="284" t="s">
        <v>1105</v>
      </c>
      <c r="J182" s="284"/>
      <c r="K182" s="332"/>
    </row>
    <row r="183" s="1" customFormat="1" ht="15" customHeight="1">
      <c r="B183" s="309"/>
      <c r="C183" s="284" t="s">
        <v>1145</v>
      </c>
      <c r="D183" s="284"/>
      <c r="E183" s="284"/>
      <c r="F183" s="307" t="s">
        <v>1070</v>
      </c>
      <c r="G183" s="284"/>
      <c r="H183" s="284" t="s">
        <v>1146</v>
      </c>
      <c r="I183" s="284" t="s">
        <v>1105</v>
      </c>
      <c r="J183" s="284"/>
      <c r="K183" s="332"/>
    </row>
    <row r="184" s="1" customFormat="1" ht="15" customHeight="1">
      <c r="B184" s="309"/>
      <c r="C184" s="284" t="s">
        <v>1134</v>
      </c>
      <c r="D184" s="284"/>
      <c r="E184" s="284"/>
      <c r="F184" s="307" t="s">
        <v>1070</v>
      </c>
      <c r="G184" s="284"/>
      <c r="H184" s="284" t="s">
        <v>1147</v>
      </c>
      <c r="I184" s="284" t="s">
        <v>1105</v>
      </c>
      <c r="J184" s="284"/>
      <c r="K184" s="332"/>
    </row>
    <row r="185" s="1" customFormat="1" ht="15" customHeight="1">
      <c r="B185" s="309"/>
      <c r="C185" s="284" t="s">
        <v>195</v>
      </c>
      <c r="D185" s="284"/>
      <c r="E185" s="284"/>
      <c r="F185" s="307" t="s">
        <v>1076</v>
      </c>
      <c r="G185" s="284"/>
      <c r="H185" s="284" t="s">
        <v>1148</v>
      </c>
      <c r="I185" s="284" t="s">
        <v>1072</v>
      </c>
      <c r="J185" s="284">
        <v>50</v>
      </c>
      <c r="K185" s="332"/>
    </row>
    <row r="186" s="1" customFormat="1" ht="15" customHeight="1">
      <c r="B186" s="309"/>
      <c r="C186" s="284" t="s">
        <v>1149</v>
      </c>
      <c r="D186" s="284"/>
      <c r="E186" s="284"/>
      <c r="F186" s="307" t="s">
        <v>1076</v>
      </c>
      <c r="G186" s="284"/>
      <c r="H186" s="284" t="s">
        <v>1150</v>
      </c>
      <c r="I186" s="284" t="s">
        <v>1151</v>
      </c>
      <c r="J186" s="284"/>
      <c r="K186" s="332"/>
    </row>
    <row r="187" s="1" customFormat="1" ht="15" customHeight="1">
      <c r="B187" s="309"/>
      <c r="C187" s="284" t="s">
        <v>1152</v>
      </c>
      <c r="D187" s="284"/>
      <c r="E187" s="284"/>
      <c r="F187" s="307" t="s">
        <v>1076</v>
      </c>
      <c r="G187" s="284"/>
      <c r="H187" s="284" t="s">
        <v>1153</v>
      </c>
      <c r="I187" s="284" t="s">
        <v>1151</v>
      </c>
      <c r="J187" s="284"/>
      <c r="K187" s="332"/>
    </row>
    <row r="188" s="1" customFormat="1" ht="15" customHeight="1">
      <c r="B188" s="309"/>
      <c r="C188" s="284" t="s">
        <v>1154</v>
      </c>
      <c r="D188" s="284"/>
      <c r="E188" s="284"/>
      <c r="F188" s="307" t="s">
        <v>1076</v>
      </c>
      <c r="G188" s="284"/>
      <c r="H188" s="284" t="s">
        <v>1155</v>
      </c>
      <c r="I188" s="284" t="s">
        <v>1151</v>
      </c>
      <c r="J188" s="284"/>
      <c r="K188" s="332"/>
    </row>
    <row r="189" s="1" customFormat="1" ht="15" customHeight="1">
      <c r="B189" s="309"/>
      <c r="C189" s="345" t="s">
        <v>1156</v>
      </c>
      <c r="D189" s="284"/>
      <c r="E189" s="284"/>
      <c r="F189" s="307" t="s">
        <v>1076</v>
      </c>
      <c r="G189" s="284"/>
      <c r="H189" s="284" t="s">
        <v>1157</v>
      </c>
      <c r="I189" s="284" t="s">
        <v>1158</v>
      </c>
      <c r="J189" s="346" t="s">
        <v>1159</v>
      </c>
      <c r="K189" s="332"/>
    </row>
    <row r="190" s="1" customFormat="1" ht="15" customHeight="1">
      <c r="B190" s="309"/>
      <c r="C190" s="345" t="s">
        <v>45</v>
      </c>
      <c r="D190" s="284"/>
      <c r="E190" s="284"/>
      <c r="F190" s="307" t="s">
        <v>1070</v>
      </c>
      <c r="G190" s="284"/>
      <c r="H190" s="281" t="s">
        <v>1160</v>
      </c>
      <c r="I190" s="284" t="s">
        <v>1161</v>
      </c>
      <c r="J190" s="284"/>
      <c r="K190" s="332"/>
    </row>
    <row r="191" s="1" customFormat="1" ht="15" customHeight="1">
      <c r="B191" s="309"/>
      <c r="C191" s="345" t="s">
        <v>1162</v>
      </c>
      <c r="D191" s="284"/>
      <c r="E191" s="284"/>
      <c r="F191" s="307" t="s">
        <v>1070</v>
      </c>
      <c r="G191" s="284"/>
      <c r="H191" s="284" t="s">
        <v>1163</v>
      </c>
      <c r="I191" s="284" t="s">
        <v>1105</v>
      </c>
      <c r="J191" s="284"/>
      <c r="K191" s="332"/>
    </row>
    <row r="192" s="1" customFormat="1" ht="15" customHeight="1">
      <c r="B192" s="309"/>
      <c r="C192" s="345" t="s">
        <v>1164</v>
      </c>
      <c r="D192" s="284"/>
      <c r="E192" s="284"/>
      <c r="F192" s="307" t="s">
        <v>1070</v>
      </c>
      <c r="G192" s="284"/>
      <c r="H192" s="284" t="s">
        <v>1165</v>
      </c>
      <c r="I192" s="284" t="s">
        <v>1105</v>
      </c>
      <c r="J192" s="284"/>
      <c r="K192" s="332"/>
    </row>
    <row r="193" s="1" customFormat="1" ht="15" customHeight="1">
      <c r="B193" s="309"/>
      <c r="C193" s="345" t="s">
        <v>1166</v>
      </c>
      <c r="D193" s="284"/>
      <c r="E193" s="284"/>
      <c r="F193" s="307" t="s">
        <v>1076</v>
      </c>
      <c r="G193" s="284"/>
      <c r="H193" s="284" t="s">
        <v>1167</v>
      </c>
      <c r="I193" s="284" t="s">
        <v>1105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1168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1169</v>
      </c>
      <c r="D200" s="348"/>
      <c r="E200" s="348"/>
      <c r="F200" s="348" t="s">
        <v>1170</v>
      </c>
      <c r="G200" s="349"/>
      <c r="H200" s="348" t="s">
        <v>1171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1161</v>
      </c>
      <c r="D202" s="284"/>
      <c r="E202" s="284"/>
      <c r="F202" s="307" t="s">
        <v>46</v>
      </c>
      <c r="G202" s="284"/>
      <c r="H202" s="284" t="s">
        <v>1172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47</v>
      </c>
      <c r="G203" s="284"/>
      <c r="H203" s="284" t="s">
        <v>1173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50</v>
      </c>
      <c r="G204" s="284"/>
      <c r="H204" s="284" t="s">
        <v>1174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48</v>
      </c>
      <c r="G205" s="284"/>
      <c r="H205" s="284" t="s">
        <v>1175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49</v>
      </c>
      <c r="G206" s="284"/>
      <c r="H206" s="284" t="s">
        <v>1176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1117</v>
      </c>
      <c r="D208" s="284"/>
      <c r="E208" s="284"/>
      <c r="F208" s="307" t="s">
        <v>79</v>
      </c>
      <c r="G208" s="284"/>
      <c r="H208" s="284" t="s">
        <v>1177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1012</v>
      </c>
      <c r="G209" s="284"/>
      <c r="H209" s="284" t="s">
        <v>1013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1010</v>
      </c>
      <c r="G210" s="284"/>
      <c r="H210" s="284" t="s">
        <v>1178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1014</v>
      </c>
      <c r="G211" s="345"/>
      <c r="H211" s="336" t="s">
        <v>1015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1016</v>
      </c>
      <c r="G212" s="345"/>
      <c r="H212" s="336" t="s">
        <v>1179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1141</v>
      </c>
      <c r="D214" s="284"/>
      <c r="E214" s="284"/>
      <c r="F214" s="307">
        <v>1</v>
      </c>
      <c r="G214" s="345"/>
      <c r="H214" s="336" t="s">
        <v>1180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1181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1182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1183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FIREMNI\Karel-st</dc:creator>
  <cp:lastModifiedBy>FIREMNI\Karel-st</cp:lastModifiedBy>
  <dcterms:created xsi:type="dcterms:W3CDTF">2023-05-31T07:00:29Z</dcterms:created>
  <dcterms:modified xsi:type="dcterms:W3CDTF">2023-05-31T07:00:33Z</dcterms:modified>
</cp:coreProperties>
</file>