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VRN - HZ HEŘMANICE" sheetId="2" r:id="rId2"/>
    <sheet name="SO 02 - 8-KOMUNIKACE - KO..." sheetId="3" r:id="rId3"/>
    <sheet name="SO 01 - 5-OBJEKT HZ - ELE..." sheetId="4" r:id="rId4"/>
    <sheet name="SO 01 - 6-OBJEKT HZ - VZD..." sheetId="5" r:id="rId5"/>
    <sheet name="SO 01 - 4-OBJEKT HZ - ÚST..." sheetId="6" r:id="rId6"/>
    <sheet name="SO 01 - 3-OBJEKT HZ - ZDR..." sheetId="7" r:id="rId7"/>
    <sheet name="SO 01 - 2-OBJEKT HZ - HSV..." sheetId="8" r:id="rId8"/>
    <sheet name="SO 01 - 1-OBJEKT HZ - 1. ..." sheetId="9" r:id="rId9"/>
    <sheet name="SO 01- 7-OBJEKT HZ - MaR" sheetId="10" r:id="rId10"/>
    <sheet name="SO 03 - 10 - PŘELOŽKA VODY" sheetId="11" r:id="rId11"/>
    <sheet name="SO 04 - 10 - PŘELOŽKA PLY..." sheetId="12" r:id="rId12"/>
    <sheet name="SO 06 - 11 - KANALIZACE D..." sheetId="13" r:id="rId13"/>
    <sheet name="SO 07 - 12 - PŘELOŽKS SPL..." sheetId="14" r:id="rId14"/>
    <sheet name="SO 08 - 13 - ČOV" sheetId="15" r:id="rId15"/>
    <sheet name="Pokyny pro vyplnění" sheetId="16" r:id="rId16"/>
  </sheets>
  <definedNames>
    <definedName name="_xlnm.Print_Area" localSheetId="0">'Rekapitulace stavby'!$D$4:$AO$33,'Rekapitulace stavby'!$C$39:$AQ$66</definedName>
    <definedName name="_xlnm.Print_Titles" localSheetId="0">'Rekapitulace stavby'!$49:$49</definedName>
    <definedName name="_xlnm._FilterDatabase" localSheetId="1" hidden="1">'VRN - HZ HEŘMANICE'!$C$77:$K$105</definedName>
    <definedName name="_xlnm.Print_Area" localSheetId="1">'VRN - HZ HEŘMANICE'!$C$4:$J$36,'VRN - HZ HEŘMANICE'!$C$42:$J$59,'VRN - HZ HEŘMANICE'!$C$65:$K$105</definedName>
    <definedName name="_xlnm.Print_Titles" localSheetId="1">'VRN - HZ HEŘMANICE'!$77:$77</definedName>
    <definedName name="_xlnm._FilterDatabase" localSheetId="2" hidden="1">'SO 02 - 8-KOMUNIKACE - KO...'!$C$89:$K$243</definedName>
    <definedName name="_xlnm.Print_Area" localSheetId="2">'SO 02 - 8-KOMUNIKACE - KO...'!$C$4:$J$36,'SO 02 - 8-KOMUNIKACE - KO...'!$C$42:$J$71,'SO 02 - 8-KOMUNIKACE - KO...'!$C$77:$K$243</definedName>
    <definedName name="_xlnm.Print_Titles" localSheetId="2">'SO 02 - 8-KOMUNIKACE - KO...'!$89:$89</definedName>
    <definedName name="_xlnm._FilterDatabase" localSheetId="3" hidden="1">'SO 01 - 5-OBJEKT HZ - ELE...'!$C$102:$K$462</definedName>
    <definedName name="_xlnm.Print_Area" localSheetId="3">'SO 01 - 5-OBJEKT HZ - ELE...'!$C$4:$J$36,'SO 01 - 5-OBJEKT HZ - ELE...'!$C$42:$J$84,'SO 01 - 5-OBJEKT HZ - ELE...'!$C$90:$K$462</definedName>
    <definedName name="_xlnm.Print_Titles" localSheetId="3">'SO 01 - 5-OBJEKT HZ - ELE...'!$102:$102</definedName>
    <definedName name="_xlnm._FilterDatabase" localSheetId="4" hidden="1">'SO 01 - 6-OBJEKT HZ - VZD...'!$C$89:$K$252</definedName>
    <definedName name="_xlnm.Print_Area" localSheetId="4">'SO 01 - 6-OBJEKT HZ - VZD...'!$C$4:$J$36,'SO 01 - 6-OBJEKT HZ - VZD...'!$C$42:$J$71,'SO 01 - 6-OBJEKT HZ - VZD...'!$C$77:$K$252</definedName>
    <definedName name="_xlnm.Print_Titles" localSheetId="4">'SO 01 - 6-OBJEKT HZ - VZD...'!$89:$89</definedName>
    <definedName name="_xlnm._FilterDatabase" localSheetId="5" hidden="1">'SO 01 - 4-OBJEKT HZ - ÚST...'!$C$92:$K$238</definedName>
    <definedName name="_xlnm.Print_Area" localSheetId="5">'SO 01 - 4-OBJEKT HZ - ÚST...'!$C$4:$J$36,'SO 01 - 4-OBJEKT HZ - ÚST...'!$C$42:$J$74,'SO 01 - 4-OBJEKT HZ - ÚST...'!$C$80:$K$238</definedName>
    <definedName name="_xlnm.Print_Titles" localSheetId="5">'SO 01 - 4-OBJEKT HZ - ÚST...'!$92:$92</definedName>
    <definedName name="_xlnm._FilterDatabase" localSheetId="6" hidden="1">'SO 01 - 3-OBJEKT HZ - ZDR...'!$C$85:$K$223</definedName>
    <definedName name="_xlnm.Print_Area" localSheetId="6">'SO 01 - 3-OBJEKT HZ - ZDR...'!$C$4:$J$36,'SO 01 - 3-OBJEKT HZ - ZDR...'!$C$42:$J$67,'SO 01 - 3-OBJEKT HZ - ZDR...'!$C$73:$K$223</definedName>
    <definedName name="_xlnm.Print_Titles" localSheetId="6">'SO 01 - 3-OBJEKT HZ - ZDR...'!$85:$85</definedName>
    <definedName name="_xlnm._FilterDatabase" localSheetId="7" hidden="1">'SO 01 - 2-OBJEKT HZ - HSV...'!$C$132:$K$794</definedName>
    <definedName name="_xlnm.Print_Area" localSheetId="7">'SO 01 - 2-OBJEKT HZ - HSV...'!$C$4:$J$36,'SO 01 - 2-OBJEKT HZ - HSV...'!$C$42:$J$114,'SO 01 - 2-OBJEKT HZ - HSV...'!$C$120:$K$794</definedName>
    <definedName name="_xlnm.Print_Titles" localSheetId="7">'SO 01 - 2-OBJEKT HZ - HSV...'!$132:$132</definedName>
    <definedName name="_xlnm._FilterDatabase" localSheetId="8" hidden="1">'SO 01 - 1-OBJEKT HZ - 1. ...'!$C$93:$K$328</definedName>
    <definedName name="_xlnm.Print_Area" localSheetId="8">'SO 01 - 1-OBJEKT HZ - 1. ...'!$C$4:$J$36,'SO 01 - 1-OBJEKT HZ - 1. ...'!$C$42:$J$75,'SO 01 - 1-OBJEKT HZ - 1. ...'!$C$81:$K$328</definedName>
    <definedName name="_xlnm.Print_Titles" localSheetId="8">'SO 01 - 1-OBJEKT HZ - 1. ...'!$93:$93</definedName>
    <definedName name="_xlnm._FilterDatabase" localSheetId="9" hidden="1">'SO 01- 7-OBJEKT HZ - MaR'!$C$82:$K$192</definedName>
    <definedName name="_xlnm.Print_Area" localSheetId="9">'SO 01- 7-OBJEKT HZ - MaR'!$C$4:$J$36,'SO 01- 7-OBJEKT HZ - MaR'!$C$42:$J$64,'SO 01- 7-OBJEKT HZ - MaR'!$C$70:$K$192</definedName>
    <definedName name="_xlnm.Print_Titles" localSheetId="9">'SO 01- 7-OBJEKT HZ - MaR'!$82:$82</definedName>
    <definedName name="_xlnm._FilterDatabase" localSheetId="10" hidden="1">'SO 03 - 10 - PŘELOŽKA VODY'!$C$78:$K$278</definedName>
    <definedName name="_xlnm.Print_Area" localSheetId="10">'SO 03 - 10 - PŘELOŽKA VODY'!$C$4:$J$36,'SO 03 - 10 - PŘELOŽKA VODY'!$C$42:$J$60,'SO 03 - 10 - PŘELOŽKA VODY'!$C$66:$K$278</definedName>
    <definedName name="_xlnm.Print_Titles" localSheetId="10">'SO 03 - 10 - PŘELOŽKA VODY'!$78:$78</definedName>
    <definedName name="_xlnm._FilterDatabase" localSheetId="11" hidden="1">'SO 04 - 10 - PŘELOŽKA PLY...'!$C$77:$K$248</definedName>
    <definedName name="_xlnm.Print_Area" localSheetId="11">'SO 04 - 10 - PŘELOŽKA PLY...'!$C$4:$J$36,'SO 04 - 10 - PŘELOŽKA PLY...'!$C$42:$J$59,'SO 04 - 10 - PŘELOŽKA PLY...'!$C$65:$K$248</definedName>
    <definedName name="_xlnm.Print_Titles" localSheetId="11">'SO 04 - 10 - PŘELOŽKA PLY...'!$77:$77</definedName>
    <definedName name="_xlnm._FilterDatabase" localSheetId="12" hidden="1">'SO 06 - 11 - KANALIZACE D...'!$C$83:$K$330</definedName>
    <definedName name="_xlnm.Print_Area" localSheetId="12">'SO 06 - 11 - KANALIZACE D...'!$C$4:$J$36,'SO 06 - 11 - KANALIZACE D...'!$C$42:$J$65,'SO 06 - 11 - KANALIZACE D...'!$C$71:$K$330</definedName>
    <definedName name="_xlnm.Print_Titles" localSheetId="12">'SO 06 - 11 - KANALIZACE D...'!$83:$83</definedName>
    <definedName name="_xlnm._FilterDatabase" localSheetId="13" hidden="1">'SO 07 - 12 - PŘELOŽKS SPL...'!$C$81:$K$212</definedName>
    <definedName name="_xlnm.Print_Area" localSheetId="13">'SO 07 - 12 - PŘELOŽKS SPL...'!$C$4:$J$36,'SO 07 - 12 - PŘELOŽKS SPL...'!$C$42:$J$63,'SO 07 - 12 - PŘELOŽKS SPL...'!$C$69:$K$212</definedName>
    <definedName name="_xlnm.Print_Titles" localSheetId="13">'SO 07 - 12 - PŘELOŽKS SPL...'!$81:$81</definedName>
    <definedName name="_xlnm._FilterDatabase" localSheetId="14" hidden="1">'SO 08 - 13 - ČOV'!$C$90:$K$256</definedName>
    <definedName name="_xlnm.Print_Area" localSheetId="14">'SO 08 - 13 - ČOV'!$C$4:$J$36,'SO 08 - 13 - ČOV'!$C$42:$J$72,'SO 08 - 13 - ČOV'!$C$78:$K$256</definedName>
    <definedName name="_xlnm.Print_Titles" localSheetId="14">'SO 08 - 13 - ČOV'!$90:$90</definedName>
    <definedName name="_xlnm.Print_Area" localSheetId="15">'Pokyny pro vyplnění'!$B$2:$K$69,'Pokyny pro vyplnění'!$B$72:$K$116,'Pokyny pro vyplnění'!$B$119:$K$188,'Pokyny pro vyplnění'!$B$196:$K$216</definedName>
  </definedNames>
  <calcPr/>
</workbook>
</file>

<file path=xl/calcChain.xml><?xml version="1.0" encoding="utf-8"?>
<calcChain xmlns="http://schemas.openxmlformats.org/spreadsheetml/2006/main">
  <c i="15" r="J92"/>
  <c i="1" r="AY65"/>
  <c r="AX65"/>
  <c i="15" r="BI255"/>
  <c r="BH255"/>
  <c r="BG255"/>
  <c r="BF255"/>
  <c r="T255"/>
  <c r="T254"/>
  <c r="R255"/>
  <c r="R254"/>
  <c r="P255"/>
  <c r="P254"/>
  <c r="BK255"/>
  <c r="BK254"/>
  <c r="J254"/>
  <c r="J255"/>
  <c r="BE255"/>
  <c r="J71"/>
  <c r="BI252"/>
  <c r="BH252"/>
  <c r="BG252"/>
  <c r="BF252"/>
  <c r="T252"/>
  <c r="T251"/>
  <c r="T250"/>
  <c r="R252"/>
  <c r="R251"/>
  <c r="R250"/>
  <c r="P252"/>
  <c r="P251"/>
  <c r="P250"/>
  <c r="BK252"/>
  <c r="BK251"/>
  <c r="J251"/>
  <c r="BK250"/>
  <c r="J250"/>
  <c r="J252"/>
  <c r="BE252"/>
  <c r="J70"/>
  <c r="J69"/>
  <c r="BI248"/>
  <c r="BH248"/>
  <c r="BG248"/>
  <c r="BF248"/>
  <c r="T248"/>
  <c r="T247"/>
  <c r="R248"/>
  <c r="R247"/>
  <c r="P248"/>
  <c r="P247"/>
  <c r="BK248"/>
  <c r="BK247"/>
  <c r="J247"/>
  <c r="J248"/>
  <c r="BE248"/>
  <c r="J68"/>
  <c r="BI245"/>
  <c r="BH245"/>
  <c r="BG245"/>
  <c r="BF245"/>
  <c r="T245"/>
  <c r="T244"/>
  <c r="R245"/>
  <c r="R244"/>
  <c r="P245"/>
  <c r="P244"/>
  <c r="BK245"/>
  <c r="BK244"/>
  <c r="J244"/>
  <c r="J245"/>
  <c r="BE245"/>
  <c r="J67"/>
  <c r="BI242"/>
  <c r="BH242"/>
  <c r="BG242"/>
  <c r="BF242"/>
  <c r="T242"/>
  <c r="R242"/>
  <c r="P242"/>
  <c r="BK242"/>
  <c r="J242"/>
  <c r="BE242"/>
  <c r="BI240"/>
  <c r="BH240"/>
  <c r="BG240"/>
  <c r="BF240"/>
  <c r="T240"/>
  <c r="R240"/>
  <c r="P240"/>
  <c r="BK240"/>
  <c r="J240"/>
  <c r="BE240"/>
  <c r="BI238"/>
  <c r="BH238"/>
  <c r="BG238"/>
  <c r="BF238"/>
  <c r="T238"/>
  <c r="R238"/>
  <c r="P238"/>
  <c r="BK238"/>
  <c r="J238"/>
  <c r="BE238"/>
  <c r="BI236"/>
  <c r="BH236"/>
  <c r="BG236"/>
  <c r="BF236"/>
  <c r="T236"/>
  <c r="R236"/>
  <c r="P236"/>
  <c r="BK236"/>
  <c r="J236"/>
  <c r="BE236"/>
  <c r="BI234"/>
  <c r="BH234"/>
  <c r="BG234"/>
  <c r="BF234"/>
  <c r="T234"/>
  <c r="R234"/>
  <c r="P234"/>
  <c r="BK234"/>
  <c r="J234"/>
  <c r="BE234"/>
  <c r="BI232"/>
  <c r="BH232"/>
  <c r="BG232"/>
  <c r="BF232"/>
  <c r="T232"/>
  <c r="R232"/>
  <c r="P232"/>
  <c r="BK232"/>
  <c r="J232"/>
  <c r="BE232"/>
  <c r="BI230"/>
  <c r="BH230"/>
  <c r="BG230"/>
  <c r="BF230"/>
  <c r="T230"/>
  <c r="R230"/>
  <c r="P230"/>
  <c r="BK230"/>
  <c r="J230"/>
  <c r="BE230"/>
  <c r="BI228"/>
  <c r="BH228"/>
  <c r="BG228"/>
  <c r="BF228"/>
  <c r="T228"/>
  <c r="R228"/>
  <c r="P228"/>
  <c r="BK228"/>
  <c r="J228"/>
  <c r="BE228"/>
  <c r="BI226"/>
  <c r="BH226"/>
  <c r="BG226"/>
  <c r="BF226"/>
  <c r="T226"/>
  <c r="R226"/>
  <c r="P226"/>
  <c r="BK226"/>
  <c r="J226"/>
  <c r="BE226"/>
  <c r="BI224"/>
  <c r="BH224"/>
  <c r="BG224"/>
  <c r="BF224"/>
  <c r="T224"/>
  <c r="R224"/>
  <c r="P224"/>
  <c r="BK224"/>
  <c r="J224"/>
  <c r="BE224"/>
  <c r="BI222"/>
  <c r="BH222"/>
  <c r="BG222"/>
  <c r="BF222"/>
  <c r="T222"/>
  <c r="T221"/>
  <c r="R222"/>
  <c r="R221"/>
  <c r="P222"/>
  <c r="P221"/>
  <c r="BK222"/>
  <c r="BK221"/>
  <c r="J221"/>
  <c r="J222"/>
  <c r="BE222"/>
  <c r="J66"/>
  <c r="BI219"/>
  <c r="BH219"/>
  <c r="BG219"/>
  <c r="BF219"/>
  <c r="T219"/>
  <c r="R219"/>
  <c r="P219"/>
  <c r="BK219"/>
  <c r="J219"/>
  <c r="BE219"/>
  <c r="BI217"/>
  <c r="BH217"/>
  <c r="BG217"/>
  <c r="BF217"/>
  <c r="T217"/>
  <c r="R217"/>
  <c r="P217"/>
  <c r="BK217"/>
  <c r="J217"/>
  <c r="BE217"/>
  <c r="BI215"/>
  <c r="BH215"/>
  <c r="BG215"/>
  <c r="BF215"/>
  <c r="T215"/>
  <c r="T214"/>
  <c r="R215"/>
  <c r="R214"/>
  <c r="P215"/>
  <c r="P214"/>
  <c r="BK215"/>
  <c r="BK214"/>
  <c r="J214"/>
  <c r="J215"/>
  <c r="BE215"/>
  <c r="J65"/>
  <c r="BI212"/>
  <c r="BH212"/>
  <c r="BG212"/>
  <c r="BF212"/>
  <c r="T212"/>
  <c r="R212"/>
  <c r="P212"/>
  <c r="BK212"/>
  <c r="J212"/>
  <c r="BE212"/>
  <c r="BI210"/>
  <c r="BH210"/>
  <c r="BG210"/>
  <c r="BF210"/>
  <c r="T210"/>
  <c r="R210"/>
  <c r="P210"/>
  <c r="BK210"/>
  <c r="J210"/>
  <c r="BE210"/>
  <c r="BI208"/>
  <c r="BH208"/>
  <c r="BG208"/>
  <c r="BF208"/>
  <c r="T208"/>
  <c r="R208"/>
  <c r="P208"/>
  <c r="BK208"/>
  <c r="J208"/>
  <c r="BE208"/>
  <c r="BI206"/>
  <c r="BH206"/>
  <c r="BG206"/>
  <c r="BF206"/>
  <c r="T206"/>
  <c r="R206"/>
  <c r="P206"/>
  <c r="BK206"/>
  <c r="J206"/>
  <c r="BE206"/>
  <c r="BI204"/>
  <c r="BH204"/>
  <c r="BG204"/>
  <c r="BF204"/>
  <c r="T204"/>
  <c r="R204"/>
  <c r="P204"/>
  <c r="BK204"/>
  <c r="J204"/>
  <c r="BE204"/>
  <c r="BI202"/>
  <c r="BH202"/>
  <c r="BG202"/>
  <c r="BF202"/>
  <c r="T202"/>
  <c r="T201"/>
  <c r="R202"/>
  <c r="R201"/>
  <c r="P202"/>
  <c r="P201"/>
  <c r="BK202"/>
  <c r="BK201"/>
  <c r="J201"/>
  <c r="J202"/>
  <c r="BE202"/>
  <c r="J64"/>
  <c r="BI199"/>
  <c r="BH199"/>
  <c r="BG199"/>
  <c r="BF199"/>
  <c r="T199"/>
  <c r="R199"/>
  <c r="P199"/>
  <c r="BK199"/>
  <c r="J199"/>
  <c r="BE199"/>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T188"/>
  <c r="R189"/>
  <c r="R188"/>
  <c r="P189"/>
  <c r="P188"/>
  <c r="BK189"/>
  <c r="BK188"/>
  <c r="J188"/>
  <c r="J189"/>
  <c r="BE189"/>
  <c r="J63"/>
  <c r="BI186"/>
  <c r="BH186"/>
  <c r="BG186"/>
  <c r="BF186"/>
  <c r="T186"/>
  <c r="R186"/>
  <c r="P186"/>
  <c r="BK186"/>
  <c r="J186"/>
  <c r="BE186"/>
  <c r="BI184"/>
  <c r="BH184"/>
  <c r="BG184"/>
  <c r="BF184"/>
  <c r="T184"/>
  <c r="R184"/>
  <c r="P184"/>
  <c r="BK184"/>
  <c r="J184"/>
  <c r="BE184"/>
  <c r="BI182"/>
  <c r="BH182"/>
  <c r="BG182"/>
  <c r="BF182"/>
  <c r="T182"/>
  <c r="R182"/>
  <c r="P182"/>
  <c r="BK182"/>
  <c r="J182"/>
  <c r="BE182"/>
  <c r="BI180"/>
  <c r="BH180"/>
  <c r="BG180"/>
  <c r="BF180"/>
  <c r="T180"/>
  <c r="T179"/>
  <c r="R180"/>
  <c r="R179"/>
  <c r="P180"/>
  <c r="P179"/>
  <c r="BK180"/>
  <c r="BK179"/>
  <c r="J179"/>
  <c r="J180"/>
  <c r="BE180"/>
  <c r="J62"/>
  <c r="BI177"/>
  <c r="BH177"/>
  <c r="BG177"/>
  <c r="BF177"/>
  <c r="T177"/>
  <c r="R177"/>
  <c r="P177"/>
  <c r="BK177"/>
  <c r="J177"/>
  <c r="BE177"/>
  <c r="BI175"/>
  <c r="BH175"/>
  <c r="BG175"/>
  <c r="BF175"/>
  <c r="T175"/>
  <c r="R175"/>
  <c r="P175"/>
  <c r="BK175"/>
  <c r="J175"/>
  <c r="BE175"/>
  <c r="BI173"/>
  <c r="BH173"/>
  <c r="BG173"/>
  <c r="BF173"/>
  <c r="T173"/>
  <c r="T172"/>
  <c r="R173"/>
  <c r="R172"/>
  <c r="P173"/>
  <c r="P172"/>
  <c r="BK173"/>
  <c r="BK172"/>
  <c r="J172"/>
  <c r="J173"/>
  <c r="BE173"/>
  <c r="J61"/>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R122"/>
  <c r="P122"/>
  <c r="BK122"/>
  <c r="J122"/>
  <c r="BE122"/>
  <c r="BI120"/>
  <c r="BH120"/>
  <c r="BG120"/>
  <c r="BF120"/>
  <c r="T120"/>
  <c r="R120"/>
  <c r="P120"/>
  <c r="BK120"/>
  <c r="J120"/>
  <c r="BE120"/>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F34"/>
  <c i="1" r="BD65"/>
  <c i="15" r="BH96"/>
  <c r="F33"/>
  <c i="1" r="BC65"/>
  <c i="15" r="BG96"/>
  <c r="F32"/>
  <c i="1" r="BB65"/>
  <c i="15" r="BF96"/>
  <c r="J31"/>
  <c i="1" r="AW65"/>
  <c i="15" r="F31"/>
  <c i="1" r="BA65"/>
  <c i="15" r="T96"/>
  <c r="T95"/>
  <c r="T94"/>
  <c r="T93"/>
  <c r="T91"/>
  <c r="R96"/>
  <c r="R95"/>
  <c r="R94"/>
  <c r="R93"/>
  <c r="R91"/>
  <c r="P96"/>
  <c r="P95"/>
  <c r="P94"/>
  <c r="P93"/>
  <c r="P91"/>
  <c i="1" r="AU65"/>
  <c i="15" r="BK96"/>
  <c r="BK95"/>
  <c r="J95"/>
  <c r="BK94"/>
  <c r="J94"/>
  <c r="BK93"/>
  <c r="J93"/>
  <c r="BK91"/>
  <c r="J91"/>
  <c r="J56"/>
  <c r="J27"/>
  <c i="1" r="AG65"/>
  <c i="15" r="J96"/>
  <c r="BE96"/>
  <c r="J30"/>
  <c i="1" r="AV65"/>
  <c i="15" r="F30"/>
  <c i="1" r="AZ65"/>
  <c i="15" r="J60"/>
  <c r="J59"/>
  <c r="J58"/>
  <c r="J57"/>
  <c r="J87"/>
  <c r="F85"/>
  <c r="E83"/>
  <c r="J51"/>
  <c r="F49"/>
  <c r="E47"/>
  <c r="J36"/>
  <c r="J18"/>
  <c r="E18"/>
  <c r="F88"/>
  <c r="F52"/>
  <c r="J17"/>
  <c r="J15"/>
  <c r="E15"/>
  <c r="F87"/>
  <c r="F51"/>
  <c r="J14"/>
  <c r="J12"/>
  <c r="J85"/>
  <c r="J49"/>
  <c r="E7"/>
  <c r="E81"/>
  <c r="E45"/>
  <c i="14" r="J212"/>
  <c r="J211"/>
  <c r="T210"/>
  <c r="R210"/>
  <c r="P210"/>
  <c r="BK210"/>
  <c r="J210"/>
  <c i="1" r="AY64"/>
  <c r="AX64"/>
  <c i="14" r="J62"/>
  <c r="J61"/>
  <c r="J60"/>
  <c r="BI208"/>
  <c r="BH208"/>
  <c r="BG208"/>
  <c r="BF208"/>
  <c r="T208"/>
  <c r="R208"/>
  <c r="P208"/>
  <c r="BK208"/>
  <c r="J208"/>
  <c r="BE208"/>
  <c r="BI206"/>
  <c r="BH206"/>
  <c r="BG206"/>
  <c r="BF206"/>
  <c r="T206"/>
  <c r="R206"/>
  <c r="P206"/>
  <c r="BK206"/>
  <c r="J206"/>
  <c r="BE206"/>
  <c r="BI204"/>
  <c r="BH204"/>
  <c r="BG204"/>
  <c r="BF204"/>
  <c r="T204"/>
  <c r="R204"/>
  <c r="P204"/>
  <c r="BK204"/>
  <c r="J204"/>
  <c r="BE204"/>
  <c r="BI202"/>
  <c r="BH202"/>
  <c r="BG202"/>
  <c r="BF202"/>
  <c r="T202"/>
  <c r="R202"/>
  <c r="P202"/>
  <c r="BK202"/>
  <c r="J202"/>
  <c r="BE202"/>
  <c r="BI200"/>
  <c r="BH200"/>
  <c r="BG200"/>
  <c r="BF200"/>
  <c r="T200"/>
  <c r="R200"/>
  <c r="P200"/>
  <c r="BK200"/>
  <c r="J200"/>
  <c r="BE200"/>
  <c r="BI198"/>
  <c r="BH198"/>
  <c r="BG198"/>
  <c r="BF198"/>
  <c r="T198"/>
  <c r="R198"/>
  <c r="P198"/>
  <c r="BK198"/>
  <c r="J198"/>
  <c r="BE198"/>
  <c r="BI196"/>
  <c r="BH196"/>
  <c r="BG196"/>
  <c r="BF196"/>
  <c r="T196"/>
  <c r="R196"/>
  <c r="P196"/>
  <c r="BK196"/>
  <c r="J196"/>
  <c r="BE196"/>
  <c r="BI194"/>
  <c r="BH194"/>
  <c r="BG194"/>
  <c r="BF194"/>
  <c r="T194"/>
  <c r="R194"/>
  <c r="P194"/>
  <c r="BK194"/>
  <c r="J194"/>
  <c r="BE194"/>
  <c r="BI192"/>
  <c r="BH192"/>
  <c r="BG192"/>
  <c r="BF192"/>
  <c r="T192"/>
  <c r="R192"/>
  <c r="P192"/>
  <c r="BK192"/>
  <c r="J192"/>
  <c r="BE192"/>
  <c r="BI190"/>
  <c r="BH190"/>
  <c r="BG190"/>
  <c r="BF190"/>
  <c r="T190"/>
  <c r="R190"/>
  <c r="P190"/>
  <c r="BK190"/>
  <c r="J190"/>
  <c r="BE190"/>
  <c r="BI188"/>
  <c r="BH188"/>
  <c r="BG188"/>
  <c r="BF188"/>
  <c r="T188"/>
  <c r="R188"/>
  <c r="P188"/>
  <c r="BK188"/>
  <c r="J188"/>
  <c r="BE188"/>
  <c r="BI186"/>
  <c r="BH186"/>
  <c r="BG186"/>
  <c r="BF186"/>
  <c r="T186"/>
  <c r="R186"/>
  <c r="P186"/>
  <c r="BK186"/>
  <c r="J186"/>
  <c r="BE186"/>
  <c r="BI184"/>
  <c r="BH184"/>
  <c r="BG184"/>
  <c r="BF184"/>
  <c r="T184"/>
  <c r="R184"/>
  <c r="P184"/>
  <c r="BK184"/>
  <c r="J184"/>
  <c r="BE184"/>
  <c r="BI182"/>
  <c r="BH182"/>
  <c r="BG182"/>
  <c r="BF182"/>
  <c r="T182"/>
  <c r="R182"/>
  <c r="P182"/>
  <c r="BK182"/>
  <c r="J182"/>
  <c r="BE182"/>
  <c r="BI180"/>
  <c r="BH180"/>
  <c r="BG180"/>
  <c r="BF180"/>
  <c r="T180"/>
  <c r="R180"/>
  <c r="P180"/>
  <c r="BK180"/>
  <c r="J180"/>
  <c r="BE180"/>
  <c r="BI178"/>
  <c r="BH178"/>
  <c r="BG178"/>
  <c r="BF178"/>
  <c r="T178"/>
  <c r="R178"/>
  <c r="P178"/>
  <c r="BK178"/>
  <c r="J178"/>
  <c r="BE178"/>
  <c r="BI176"/>
  <c r="BH176"/>
  <c r="BG176"/>
  <c r="BF176"/>
  <c r="T176"/>
  <c r="R176"/>
  <c r="P176"/>
  <c r="BK176"/>
  <c r="J176"/>
  <c r="BE176"/>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R122"/>
  <c r="P122"/>
  <c r="BK122"/>
  <c r="J122"/>
  <c r="BE122"/>
  <c r="BI120"/>
  <c r="BH120"/>
  <c r="BG120"/>
  <c r="BF120"/>
  <c r="T120"/>
  <c r="R120"/>
  <c r="P120"/>
  <c r="BK120"/>
  <c r="J120"/>
  <c r="BE120"/>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F34"/>
  <c i="1" r="BD64"/>
  <c i="14" r="BH86"/>
  <c r="F33"/>
  <c i="1" r="BC64"/>
  <c i="14" r="BG86"/>
  <c r="F32"/>
  <c i="1" r="BB64"/>
  <c i="14" r="BF86"/>
  <c r="J31"/>
  <c i="1" r="AW64"/>
  <c i="14" r="F31"/>
  <c i="1" r="BA64"/>
  <c i="14" r="T86"/>
  <c r="T85"/>
  <c r="T84"/>
  <c r="T83"/>
  <c r="T82"/>
  <c r="R86"/>
  <c r="R85"/>
  <c r="R84"/>
  <c r="R83"/>
  <c r="R82"/>
  <c r="P86"/>
  <c r="P85"/>
  <c r="P84"/>
  <c r="P83"/>
  <c r="P82"/>
  <c i="1" r="AU64"/>
  <c i="14" r="BK86"/>
  <c r="BK85"/>
  <c r="J85"/>
  <c r="BK84"/>
  <c r="J84"/>
  <c r="BK83"/>
  <c r="J83"/>
  <c r="BK82"/>
  <c r="J82"/>
  <c r="J56"/>
  <c r="J27"/>
  <c i="1" r="AG64"/>
  <c i="14" r="J86"/>
  <c r="BE86"/>
  <c r="J30"/>
  <c i="1" r="AV64"/>
  <c i="14" r="F30"/>
  <c i="1" r="AZ64"/>
  <c i="14" r="J59"/>
  <c r="J58"/>
  <c r="J57"/>
  <c r="J78"/>
  <c r="F76"/>
  <c r="E74"/>
  <c r="J51"/>
  <c r="F49"/>
  <c r="E47"/>
  <c r="J36"/>
  <c r="J18"/>
  <c r="E18"/>
  <c r="F79"/>
  <c r="F52"/>
  <c r="J17"/>
  <c r="J15"/>
  <c r="E15"/>
  <c r="F78"/>
  <c r="F51"/>
  <c r="J14"/>
  <c r="J12"/>
  <c r="J76"/>
  <c r="J49"/>
  <c r="E7"/>
  <c r="E72"/>
  <c r="E45"/>
  <c i="1" r="AY63"/>
  <c r="AX63"/>
  <c i="13" r="BI329"/>
  <c r="BH329"/>
  <c r="BG329"/>
  <c r="BF329"/>
  <c r="T329"/>
  <c r="T328"/>
  <c r="R329"/>
  <c r="R328"/>
  <c r="P329"/>
  <c r="P328"/>
  <c r="BK329"/>
  <c r="BK328"/>
  <c r="J328"/>
  <c r="J329"/>
  <c r="BE329"/>
  <c r="J64"/>
  <c r="BI326"/>
  <c r="BH326"/>
  <c r="BG326"/>
  <c r="BF326"/>
  <c r="T326"/>
  <c r="T325"/>
  <c r="T324"/>
  <c r="R326"/>
  <c r="R325"/>
  <c r="R324"/>
  <c r="P326"/>
  <c r="P325"/>
  <c r="P324"/>
  <c r="BK326"/>
  <c r="BK325"/>
  <c r="J325"/>
  <c r="BK324"/>
  <c r="J324"/>
  <c r="J326"/>
  <c r="BE326"/>
  <c r="J63"/>
  <c r="J62"/>
  <c r="BI322"/>
  <c r="BH322"/>
  <c r="BG322"/>
  <c r="BF322"/>
  <c r="T322"/>
  <c r="R322"/>
  <c r="P322"/>
  <c r="BK322"/>
  <c r="J322"/>
  <c r="BE322"/>
  <c r="BI320"/>
  <c r="BH320"/>
  <c r="BG320"/>
  <c r="BF320"/>
  <c r="T320"/>
  <c r="R320"/>
  <c r="P320"/>
  <c r="BK320"/>
  <c r="J320"/>
  <c r="BE320"/>
  <c r="BI318"/>
  <c r="BH318"/>
  <c r="BG318"/>
  <c r="BF318"/>
  <c r="T318"/>
  <c r="R318"/>
  <c r="P318"/>
  <c r="BK318"/>
  <c r="J318"/>
  <c r="BE318"/>
  <c r="BI316"/>
  <c r="BH316"/>
  <c r="BG316"/>
  <c r="BF316"/>
  <c r="T316"/>
  <c r="R316"/>
  <c r="P316"/>
  <c r="BK316"/>
  <c r="J316"/>
  <c r="BE316"/>
  <c r="BI314"/>
  <c r="BH314"/>
  <c r="BG314"/>
  <c r="BF314"/>
  <c r="T314"/>
  <c r="R314"/>
  <c r="P314"/>
  <c r="BK314"/>
  <c r="J314"/>
  <c r="BE314"/>
  <c r="BI312"/>
  <c r="BH312"/>
  <c r="BG312"/>
  <c r="BF312"/>
  <c r="T312"/>
  <c r="R312"/>
  <c r="P312"/>
  <c r="BK312"/>
  <c r="J312"/>
  <c r="BE312"/>
  <c r="BI310"/>
  <c r="BH310"/>
  <c r="BG310"/>
  <c r="BF310"/>
  <c r="T310"/>
  <c r="R310"/>
  <c r="P310"/>
  <c r="BK310"/>
  <c r="J310"/>
  <c r="BE310"/>
  <c r="BI308"/>
  <c r="BH308"/>
  <c r="BG308"/>
  <c r="BF308"/>
  <c r="T308"/>
  <c r="R308"/>
  <c r="P308"/>
  <c r="BK308"/>
  <c r="J308"/>
  <c r="BE308"/>
  <c r="BI306"/>
  <c r="BH306"/>
  <c r="BG306"/>
  <c r="BF306"/>
  <c r="T306"/>
  <c r="R306"/>
  <c r="P306"/>
  <c r="BK306"/>
  <c r="J306"/>
  <c r="BE306"/>
  <c r="BI304"/>
  <c r="BH304"/>
  <c r="BG304"/>
  <c r="BF304"/>
  <c r="T304"/>
  <c r="R304"/>
  <c r="P304"/>
  <c r="BK304"/>
  <c r="J304"/>
  <c r="BE304"/>
  <c r="BI302"/>
  <c r="BH302"/>
  <c r="BG302"/>
  <c r="BF302"/>
  <c r="T302"/>
  <c r="R302"/>
  <c r="P302"/>
  <c r="BK302"/>
  <c r="J302"/>
  <c r="BE302"/>
  <c r="BI300"/>
  <c r="BH300"/>
  <c r="BG300"/>
  <c r="BF300"/>
  <c r="T300"/>
  <c r="R300"/>
  <c r="P300"/>
  <c r="BK300"/>
  <c r="J300"/>
  <c r="BE300"/>
  <c r="BI298"/>
  <c r="BH298"/>
  <c r="BG298"/>
  <c r="BF298"/>
  <c r="T298"/>
  <c r="R298"/>
  <c r="P298"/>
  <c r="BK298"/>
  <c r="J298"/>
  <c r="BE298"/>
  <c r="BI296"/>
  <c r="BH296"/>
  <c r="BG296"/>
  <c r="BF296"/>
  <c r="T296"/>
  <c r="R296"/>
  <c r="P296"/>
  <c r="BK296"/>
  <c r="J296"/>
  <c r="BE296"/>
  <c r="BI294"/>
  <c r="BH294"/>
  <c r="BG294"/>
  <c r="BF294"/>
  <c r="T294"/>
  <c r="R294"/>
  <c r="P294"/>
  <c r="BK294"/>
  <c r="J294"/>
  <c r="BE294"/>
  <c r="BI292"/>
  <c r="BH292"/>
  <c r="BG292"/>
  <c r="BF292"/>
  <c r="T292"/>
  <c r="R292"/>
  <c r="P292"/>
  <c r="BK292"/>
  <c r="J292"/>
  <c r="BE292"/>
  <c r="BI290"/>
  <c r="BH290"/>
  <c r="BG290"/>
  <c r="BF290"/>
  <c r="T290"/>
  <c r="R290"/>
  <c r="P290"/>
  <c r="BK290"/>
  <c r="J290"/>
  <c r="BE290"/>
  <c r="BI288"/>
  <c r="BH288"/>
  <c r="BG288"/>
  <c r="BF288"/>
  <c r="T288"/>
  <c r="R288"/>
  <c r="P288"/>
  <c r="BK288"/>
  <c r="J288"/>
  <c r="BE288"/>
  <c r="BI286"/>
  <c r="BH286"/>
  <c r="BG286"/>
  <c r="BF286"/>
  <c r="T286"/>
  <c r="R286"/>
  <c r="P286"/>
  <c r="BK286"/>
  <c r="J286"/>
  <c r="BE286"/>
  <c r="BI284"/>
  <c r="BH284"/>
  <c r="BG284"/>
  <c r="BF284"/>
  <c r="T284"/>
  <c r="R284"/>
  <c r="P284"/>
  <c r="BK284"/>
  <c r="J284"/>
  <c r="BE284"/>
  <c r="BI282"/>
  <c r="BH282"/>
  <c r="BG282"/>
  <c r="BF282"/>
  <c r="T282"/>
  <c r="R282"/>
  <c r="P282"/>
  <c r="BK282"/>
  <c r="J282"/>
  <c r="BE282"/>
  <c r="BI280"/>
  <c r="BH280"/>
  <c r="BG280"/>
  <c r="BF280"/>
  <c r="T280"/>
  <c r="R280"/>
  <c r="P280"/>
  <c r="BK280"/>
  <c r="J280"/>
  <c r="BE280"/>
  <c r="BI278"/>
  <c r="BH278"/>
  <c r="BG278"/>
  <c r="BF278"/>
  <c r="T278"/>
  <c r="R278"/>
  <c r="P278"/>
  <c r="BK278"/>
  <c r="J278"/>
  <c r="BE278"/>
  <c r="BI276"/>
  <c r="BH276"/>
  <c r="BG276"/>
  <c r="BF276"/>
  <c r="T276"/>
  <c r="R276"/>
  <c r="P276"/>
  <c r="BK276"/>
  <c r="J276"/>
  <c r="BE276"/>
  <c r="BI274"/>
  <c r="BH274"/>
  <c r="BG274"/>
  <c r="BF274"/>
  <c r="T274"/>
  <c r="R274"/>
  <c r="P274"/>
  <c r="BK274"/>
  <c r="J274"/>
  <c r="BE274"/>
  <c r="BI272"/>
  <c r="BH272"/>
  <c r="BG272"/>
  <c r="BF272"/>
  <c r="T272"/>
  <c r="R272"/>
  <c r="P272"/>
  <c r="BK272"/>
  <c r="J272"/>
  <c r="BE272"/>
  <c r="BI270"/>
  <c r="BH270"/>
  <c r="BG270"/>
  <c r="BF270"/>
  <c r="T270"/>
  <c r="R270"/>
  <c r="P270"/>
  <c r="BK270"/>
  <c r="J270"/>
  <c r="BE270"/>
  <c r="BI268"/>
  <c r="BH268"/>
  <c r="BG268"/>
  <c r="BF268"/>
  <c r="T268"/>
  <c r="R268"/>
  <c r="P268"/>
  <c r="BK268"/>
  <c r="J268"/>
  <c r="BE268"/>
  <c r="BI266"/>
  <c r="BH266"/>
  <c r="BG266"/>
  <c r="BF266"/>
  <c r="T266"/>
  <c r="R266"/>
  <c r="P266"/>
  <c r="BK266"/>
  <c r="J266"/>
  <c r="BE266"/>
  <c r="BI264"/>
  <c r="BH264"/>
  <c r="BG264"/>
  <c r="BF264"/>
  <c r="T264"/>
  <c r="R264"/>
  <c r="P264"/>
  <c r="BK264"/>
  <c r="J264"/>
  <c r="BE264"/>
  <c r="BI262"/>
  <c r="BH262"/>
  <c r="BG262"/>
  <c r="BF262"/>
  <c r="T262"/>
  <c r="T261"/>
  <c r="R262"/>
  <c r="R261"/>
  <c r="P262"/>
  <c r="P261"/>
  <c r="BK262"/>
  <c r="BK261"/>
  <c r="J261"/>
  <c r="J262"/>
  <c r="BE262"/>
  <c r="J61"/>
  <c r="BI259"/>
  <c r="BH259"/>
  <c r="BG259"/>
  <c r="BF259"/>
  <c r="T259"/>
  <c r="R259"/>
  <c r="P259"/>
  <c r="BK259"/>
  <c r="J259"/>
  <c r="BE259"/>
  <c r="BI257"/>
  <c r="BH257"/>
  <c r="BG257"/>
  <c r="BF257"/>
  <c r="T257"/>
  <c r="R257"/>
  <c r="P257"/>
  <c r="BK257"/>
  <c r="J257"/>
  <c r="BE257"/>
  <c r="BI255"/>
  <c r="BH255"/>
  <c r="BG255"/>
  <c r="BF255"/>
  <c r="T255"/>
  <c r="T254"/>
  <c r="R255"/>
  <c r="R254"/>
  <c r="P255"/>
  <c r="P254"/>
  <c r="BK255"/>
  <c r="BK254"/>
  <c r="J254"/>
  <c r="J255"/>
  <c r="BE255"/>
  <c r="J60"/>
  <c r="BI252"/>
  <c r="BH252"/>
  <c r="BG252"/>
  <c r="BF252"/>
  <c r="T252"/>
  <c r="R252"/>
  <c r="P252"/>
  <c r="BK252"/>
  <c r="J252"/>
  <c r="BE252"/>
  <c r="BI250"/>
  <c r="BH250"/>
  <c r="BG250"/>
  <c r="BF250"/>
  <c r="T250"/>
  <c r="R250"/>
  <c r="P250"/>
  <c r="BK250"/>
  <c r="J250"/>
  <c r="BE250"/>
  <c r="BI248"/>
  <c r="BH248"/>
  <c r="BG248"/>
  <c r="BF248"/>
  <c r="T248"/>
  <c r="R248"/>
  <c r="P248"/>
  <c r="BK248"/>
  <c r="J248"/>
  <c r="BE248"/>
  <c r="BI246"/>
  <c r="BH246"/>
  <c r="BG246"/>
  <c r="BF246"/>
  <c r="T246"/>
  <c r="R246"/>
  <c r="P246"/>
  <c r="BK246"/>
  <c r="J246"/>
  <c r="BE246"/>
  <c r="BI244"/>
  <c r="BH244"/>
  <c r="BG244"/>
  <c r="BF244"/>
  <c r="T244"/>
  <c r="R244"/>
  <c r="P244"/>
  <c r="BK244"/>
  <c r="J244"/>
  <c r="BE244"/>
  <c r="BI242"/>
  <c r="BH242"/>
  <c r="BG242"/>
  <c r="BF242"/>
  <c r="T242"/>
  <c r="T241"/>
  <c r="R242"/>
  <c r="R241"/>
  <c r="P242"/>
  <c r="P241"/>
  <c r="BK242"/>
  <c r="BK241"/>
  <c r="J241"/>
  <c r="J242"/>
  <c r="BE242"/>
  <c r="J59"/>
  <c r="BI239"/>
  <c r="BH239"/>
  <c r="BG239"/>
  <c r="BF239"/>
  <c r="T239"/>
  <c r="R239"/>
  <c r="P239"/>
  <c r="BK239"/>
  <c r="J239"/>
  <c r="BE239"/>
  <c r="BI237"/>
  <c r="BH237"/>
  <c r="BG237"/>
  <c r="BF237"/>
  <c r="T237"/>
  <c r="R237"/>
  <c r="P237"/>
  <c r="BK237"/>
  <c r="J237"/>
  <c r="BE237"/>
  <c r="BI235"/>
  <c r="BH235"/>
  <c r="BG235"/>
  <c r="BF235"/>
  <c r="T235"/>
  <c r="R235"/>
  <c r="P235"/>
  <c r="BK235"/>
  <c r="J235"/>
  <c r="BE235"/>
  <c r="BI233"/>
  <c r="BH233"/>
  <c r="BG233"/>
  <c r="BF233"/>
  <c r="T233"/>
  <c r="R233"/>
  <c r="P233"/>
  <c r="BK233"/>
  <c r="J233"/>
  <c r="BE233"/>
  <c r="BI231"/>
  <c r="BH231"/>
  <c r="BG231"/>
  <c r="BF231"/>
  <c r="T231"/>
  <c r="R231"/>
  <c r="P231"/>
  <c r="BK231"/>
  <c r="J231"/>
  <c r="BE231"/>
  <c r="BI229"/>
  <c r="BH229"/>
  <c r="BG229"/>
  <c r="BF229"/>
  <c r="T229"/>
  <c r="R229"/>
  <c r="P229"/>
  <c r="BK229"/>
  <c r="J229"/>
  <c r="BE229"/>
  <c r="BI227"/>
  <c r="BH227"/>
  <c r="BG227"/>
  <c r="BF227"/>
  <c r="T227"/>
  <c r="R227"/>
  <c r="P227"/>
  <c r="BK227"/>
  <c r="J227"/>
  <c r="BE227"/>
  <c r="BI225"/>
  <c r="BH225"/>
  <c r="BG225"/>
  <c r="BF225"/>
  <c r="T225"/>
  <c r="R225"/>
  <c r="P225"/>
  <c r="BK225"/>
  <c r="J225"/>
  <c r="BE225"/>
  <c r="BI223"/>
  <c r="BH223"/>
  <c r="BG223"/>
  <c r="BF223"/>
  <c r="T223"/>
  <c r="R223"/>
  <c r="P223"/>
  <c r="BK223"/>
  <c r="J223"/>
  <c r="BE223"/>
  <c r="BI221"/>
  <c r="BH221"/>
  <c r="BG221"/>
  <c r="BF221"/>
  <c r="T221"/>
  <c r="R221"/>
  <c r="P221"/>
  <c r="BK221"/>
  <c r="J221"/>
  <c r="BE221"/>
  <c r="BI219"/>
  <c r="BH219"/>
  <c r="BG219"/>
  <c r="BF219"/>
  <c r="T219"/>
  <c r="R219"/>
  <c r="P219"/>
  <c r="BK219"/>
  <c r="J219"/>
  <c r="BE219"/>
  <c r="BI217"/>
  <c r="BH217"/>
  <c r="BG217"/>
  <c r="BF217"/>
  <c r="T217"/>
  <c r="R217"/>
  <c r="P217"/>
  <c r="BK217"/>
  <c r="J217"/>
  <c r="BE217"/>
  <c r="BI215"/>
  <c r="BH215"/>
  <c r="BG215"/>
  <c r="BF215"/>
  <c r="T215"/>
  <c r="R215"/>
  <c r="P215"/>
  <c r="BK215"/>
  <c r="J215"/>
  <c r="BE215"/>
  <c r="BI213"/>
  <c r="BH213"/>
  <c r="BG213"/>
  <c r="BF213"/>
  <c r="T213"/>
  <c r="R213"/>
  <c r="P213"/>
  <c r="BK213"/>
  <c r="J213"/>
  <c r="BE213"/>
  <c r="BI211"/>
  <c r="BH211"/>
  <c r="BG211"/>
  <c r="BF211"/>
  <c r="T211"/>
  <c r="R211"/>
  <c r="P211"/>
  <c r="BK211"/>
  <c r="J211"/>
  <c r="BE211"/>
  <c r="BI209"/>
  <c r="BH209"/>
  <c r="BG209"/>
  <c r="BF209"/>
  <c r="T209"/>
  <c r="R209"/>
  <c r="P209"/>
  <c r="BK209"/>
  <c r="J209"/>
  <c r="BE209"/>
  <c r="BI207"/>
  <c r="BH207"/>
  <c r="BG207"/>
  <c r="BF207"/>
  <c r="T207"/>
  <c r="R207"/>
  <c r="P207"/>
  <c r="BK207"/>
  <c r="J207"/>
  <c r="BE207"/>
  <c r="BI205"/>
  <c r="BH205"/>
  <c r="BG205"/>
  <c r="BF205"/>
  <c r="T205"/>
  <c r="R205"/>
  <c r="P205"/>
  <c r="BK205"/>
  <c r="J205"/>
  <c r="BE205"/>
  <c r="BI203"/>
  <c r="BH203"/>
  <c r="BG203"/>
  <c r="BF203"/>
  <c r="T203"/>
  <c r="R203"/>
  <c r="P203"/>
  <c r="BK203"/>
  <c r="J203"/>
  <c r="BE203"/>
  <c r="BI201"/>
  <c r="BH201"/>
  <c r="BG201"/>
  <c r="BF201"/>
  <c r="T201"/>
  <c r="R201"/>
  <c r="P201"/>
  <c r="BK201"/>
  <c r="J201"/>
  <c r="BE201"/>
  <c r="BI199"/>
  <c r="BH199"/>
  <c r="BG199"/>
  <c r="BF199"/>
  <c r="T199"/>
  <c r="R199"/>
  <c r="P199"/>
  <c r="BK199"/>
  <c r="J199"/>
  <c r="BE199"/>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R189"/>
  <c r="P189"/>
  <c r="BK189"/>
  <c r="J189"/>
  <c r="BE189"/>
  <c r="BI187"/>
  <c r="BH187"/>
  <c r="BG187"/>
  <c r="BF187"/>
  <c r="T187"/>
  <c r="R187"/>
  <c r="P187"/>
  <c r="BK187"/>
  <c r="J187"/>
  <c r="BE187"/>
  <c r="BI185"/>
  <c r="BH185"/>
  <c r="BG185"/>
  <c r="BF185"/>
  <c r="T185"/>
  <c r="R185"/>
  <c r="P185"/>
  <c r="BK185"/>
  <c r="J185"/>
  <c r="BE185"/>
  <c r="BI183"/>
  <c r="BH183"/>
  <c r="BG183"/>
  <c r="BF183"/>
  <c r="T183"/>
  <c r="R183"/>
  <c r="P183"/>
  <c r="BK183"/>
  <c r="J183"/>
  <c r="BE183"/>
  <c r="BI181"/>
  <c r="BH181"/>
  <c r="BG181"/>
  <c r="BF181"/>
  <c r="T181"/>
  <c r="R181"/>
  <c r="P181"/>
  <c r="BK181"/>
  <c r="J181"/>
  <c r="BE181"/>
  <c r="BI179"/>
  <c r="BH179"/>
  <c r="BG179"/>
  <c r="BF179"/>
  <c r="T179"/>
  <c r="R179"/>
  <c r="P179"/>
  <c r="BK179"/>
  <c r="J179"/>
  <c r="BE179"/>
  <c r="BI177"/>
  <c r="BH177"/>
  <c r="BG177"/>
  <c r="BF177"/>
  <c r="T177"/>
  <c r="R177"/>
  <c r="P177"/>
  <c r="BK177"/>
  <c r="J177"/>
  <c r="BE177"/>
  <c r="BI175"/>
  <c r="BH175"/>
  <c r="BG175"/>
  <c r="BF175"/>
  <c r="T175"/>
  <c r="R175"/>
  <c r="P175"/>
  <c r="BK175"/>
  <c r="J175"/>
  <c r="BE175"/>
  <c r="BI173"/>
  <c r="BH173"/>
  <c r="BG173"/>
  <c r="BF173"/>
  <c r="T173"/>
  <c r="R173"/>
  <c r="P173"/>
  <c r="BK173"/>
  <c r="J173"/>
  <c r="BE173"/>
  <c r="BI171"/>
  <c r="BH171"/>
  <c r="BG171"/>
  <c r="BF171"/>
  <c r="T171"/>
  <c r="R171"/>
  <c r="P171"/>
  <c r="BK171"/>
  <c r="J171"/>
  <c r="BE171"/>
  <c r="BI169"/>
  <c r="BH169"/>
  <c r="BG169"/>
  <c r="BF169"/>
  <c r="T169"/>
  <c r="R169"/>
  <c r="P169"/>
  <c r="BK169"/>
  <c r="J169"/>
  <c r="BE169"/>
  <c r="BI167"/>
  <c r="BH167"/>
  <c r="BG167"/>
  <c r="BF167"/>
  <c r="T167"/>
  <c r="R167"/>
  <c r="P167"/>
  <c r="BK167"/>
  <c r="J167"/>
  <c r="BE167"/>
  <c r="BI165"/>
  <c r="BH165"/>
  <c r="BG165"/>
  <c r="BF165"/>
  <c r="T165"/>
  <c r="R165"/>
  <c r="P165"/>
  <c r="BK165"/>
  <c r="J165"/>
  <c r="BE165"/>
  <c r="BI163"/>
  <c r="BH163"/>
  <c r="BG163"/>
  <c r="BF163"/>
  <c r="T163"/>
  <c r="R163"/>
  <c r="P163"/>
  <c r="BK163"/>
  <c r="J163"/>
  <c r="BE163"/>
  <c r="BI161"/>
  <c r="BH161"/>
  <c r="BG161"/>
  <c r="BF161"/>
  <c r="T161"/>
  <c r="R161"/>
  <c r="P161"/>
  <c r="BK161"/>
  <c r="J161"/>
  <c r="BE161"/>
  <c r="BI159"/>
  <c r="BH159"/>
  <c r="BG159"/>
  <c r="BF159"/>
  <c r="T159"/>
  <c r="R159"/>
  <c r="P159"/>
  <c r="BK159"/>
  <c r="J159"/>
  <c r="BE159"/>
  <c r="BI157"/>
  <c r="BH157"/>
  <c r="BG157"/>
  <c r="BF157"/>
  <c r="T157"/>
  <c r="R157"/>
  <c r="P157"/>
  <c r="BK157"/>
  <c r="J157"/>
  <c r="BE157"/>
  <c r="BI155"/>
  <c r="BH155"/>
  <c r="BG155"/>
  <c r="BF155"/>
  <c r="T155"/>
  <c r="R155"/>
  <c r="P155"/>
  <c r="BK155"/>
  <c r="J155"/>
  <c r="BE155"/>
  <c r="BI153"/>
  <c r="BH153"/>
  <c r="BG153"/>
  <c r="BF153"/>
  <c r="T153"/>
  <c r="R153"/>
  <c r="P153"/>
  <c r="BK153"/>
  <c r="J153"/>
  <c r="BE153"/>
  <c r="BI151"/>
  <c r="BH151"/>
  <c r="BG151"/>
  <c r="BF151"/>
  <c r="T151"/>
  <c r="R151"/>
  <c r="P151"/>
  <c r="BK151"/>
  <c r="J151"/>
  <c r="BE151"/>
  <c r="BI149"/>
  <c r="BH149"/>
  <c r="BG149"/>
  <c r="BF149"/>
  <c r="T149"/>
  <c r="R149"/>
  <c r="P149"/>
  <c r="BK149"/>
  <c r="J149"/>
  <c r="BE149"/>
  <c r="BI147"/>
  <c r="BH147"/>
  <c r="BG147"/>
  <c r="BF147"/>
  <c r="T147"/>
  <c r="R147"/>
  <c r="P147"/>
  <c r="BK147"/>
  <c r="J147"/>
  <c r="BE147"/>
  <c r="BI145"/>
  <c r="BH145"/>
  <c r="BG145"/>
  <c r="BF145"/>
  <c r="T145"/>
  <c r="R145"/>
  <c r="P145"/>
  <c r="BK145"/>
  <c r="J145"/>
  <c r="BE145"/>
  <c r="BI143"/>
  <c r="BH143"/>
  <c r="BG143"/>
  <c r="BF143"/>
  <c r="T143"/>
  <c r="R143"/>
  <c r="P143"/>
  <c r="BK143"/>
  <c r="J143"/>
  <c r="BE143"/>
  <c r="BI141"/>
  <c r="BH141"/>
  <c r="BG141"/>
  <c r="BF141"/>
  <c r="T141"/>
  <c r="R141"/>
  <c r="P141"/>
  <c r="BK141"/>
  <c r="J141"/>
  <c r="BE141"/>
  <c r="BI139"/>
  <c r="BH139"/>
  <c r="BG139"/>
  <c r="BF139"/>
  <c r="T139"/>
  <c r="R139"/>
  <c r="P139"/>
  <c r="BK139"/>
  <c r="J139"/>
  <c r="BE139"/>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BH89"/>
  <c r="BG89"/>
  <c r="BF89"/>
  <c r="T89"/>
  <c r="R89"/>
  <c r="P89"/>
  <c r="BK89"/>
  <c r="J89"/>
  <c r="BE89"/>
  <c r="BI87"/>
  <c r="F34"/>
  <c i="1" r="BD63"/>
  <c i="13" r="BH87"/>
  <c r="F33"/>
  <c i="1" r="BC63"/>
  <c i="13" r="BG87"/>
  <c r="F32"/>
  <c i="1" r="BB63"/>
  <c i="13" r="BF87"/>
  <c r="J31"/>
  <c i="1" r="AW63"/>
  <c i="13" r="F31"/>
  <c i="1" r="BA63"/>
  <c i="13" r="T87"/>
  <c r="T86"/>
  <c r="T85"/>
  <c r="T84"/>
  <c r="R87"/>
  <c r="R86"/>
  <c r="R85"/>
  <c r="R84"/>
  <c r="P87"/>
  <c r="P86"/>
  <c r="P85"/>
  <c r="P84"/>
  <c i="1" r="AU63"/>
  <c i="13" r="BK87"/>
  <c r="BK86"/>
  <c r="J86"/>
  <c r="BK85"/>
  <c r="J85"/>
  <c r="BK84"/>
  <c r="J84"/>
  <c r="J56"/>
  <c r="J27"/>
  <c i="1" r="AG63"/>
  <c i="13" r="J87"/>
  <c r="BE87"/>
  <c r="J30"/>
  <c i="1" r="AV63"/>
  <c i="13" r="F30"/>
  <c i="1" r="AZ63"/>
  <c i="13" r="J58"/>
  <c r="J57"/>
  <c r="J80"/>
  <c r="F78"/>
  <c r="E76"/>
  <c r="J51"/>
  <c r="F49"/>
  <c r="E47"/>
  <c r="J36"/>
  <c r="J18"/>
  <c r="E18"/>
  <c r="F81"/>
  <c r="F52"/>
  <c r="J17"/>
  <c r="J15"/>
  <c r="E15"/>
  <c r="F80"/>
  <c r="F51"/>
  <c r="J14"/>
  <c r="J12"/>
  <c r="J78"/>
  <c r="J49"/>
  <c r="E7"/>
  <c r="E74"/>
  <c r="E45"/>
  <c i="1" r="AY62"/>
  <c r="AX62"/>
  <c i="12" r="BI247"/>
  <c r="BH247"/>
  <c r="BG247"/>
  <c r="BF247"/>
  <c r="T247"/>
  <c r="R247"/>
  <c r="P247"/>
  <c r="BK247"/>
  <c r="J247"/>
  <c r="BE247"/>
  <c r="BI245"/>
  <c r="BH245"/>
  <c r="BG245"/>
  <c r="BF245"/>
  <c r="T245"/>
  <c r="R245"/>
  <c r="P245"/>
  <c r="BK245"/>
  <c r="J245"/>
  <c r="BE245"/>
  <c r="BI243"/>
  <c r="BH243"/>
  <c r="BG243"/>
  <c r="BF243"/>
  <c r="T243"/>
  <c r="R243"/>
  <c r="P243"/>
  <c r="BK243"/>
  <c r="J243"/>
  <c r="BE243"/>
  <c r="BI241"/>
  <c r="BH241"/>
  <c r="BG241"/>
  <c r="BF241"/>
  <c r="T241"/>
  <c r="R241"/>
  <c r="P241"/>
  <c r="BK241"/>
  <c r="J241"/>
  <c r="BE241"/>
  <c r="BI239"/>
  <c r="BH239"/>
  <c r="BG239"/>
  <c r="BF239"/>
  <c r="T239"/>
  <c r="R239"/>
  <c r="P239"/>
  <c r="BK239"/>
  <c r="J239"/>
  <c r="BE239"/>
  <c r="BI237"/>
  <c r="BH237"/>
  <c r="BG237"/>
  <c r="BF237"/>
  <c r="T237"/>
  <c r="R237"/>
  <c r="P237"/>
  <c r="BK237"/>
  <c r="J237"/>
  <c r="BE237"/>
  <c r="BI235"/>
  <c r="BH235"/>
  <c r="BG235"/>
  <c r="BF235"/>
  <c r="T235"/>
  <c r="R235"/>
  <c r="P235"/>
  <c r="BK235"/>
  <c r="J235"/>
  <c r="BE235"/>
  <c r="BI233"/>
  <c r="BH233"/>
  <c r="BG233"/>
  <c r="BF233"/>
  <c r="T233"/>
  <c r="R233"/>
  <c r="P233"/>
  <c r="BK233"/>
  <c r="J233"/>
  <c r="BE233"/>
  <c r="BI231"/>
  <c r="BH231"/>
  <c r="BG231"/>
  <c r="BF231"/>
  <c r="T231"/>
  <c r="R231"/>
  <c r="P231"/>
  <c r="BK231"/>
  <c r="J231"/>
  <c r="BE231"/>
  <c r="BI229"/>
  <c r="BH229"/>
  <c r="BG229"/>
  <c r="BF229"/>
  <c r="T229"/>
  <c r="R229"/>
  <c r="P229"/>
  <c r="BK229"/>
  <c r="J229"/>
  <c r="BE229"/>
  <c r="BI227"/>
  <c r="BH227"/>
  <c r="BG227"/>
  <c r="BF227"/>
  <c r="T227"/>
  <c r="R227"/>
  <c r="P227"/>
  <c r="BK227"/>
  <c r="J227"/>
  <c r="BE227"/>
  <c r="BI225"/>
  <c r="BH225"/>
  <c r="BG225"/>
  <c r="BF225"/>
  <c r="T225"/>
  <c r="R225"/>
  <c r="P225"/>
  <c r="BK225"/>
  <c r="J225"/>
  <c r="BE225"/>
  <c r="BI223"/>
  <c r="BH223"/>
  <c r="BG223"/>
  <c r="BF223"/>
  <c r="T223"/>
  <c r="R223"/>
  <c r="P223"/>
  <c r="BK223"/>
  <c r="J223"/>
  <c r="BE223"/>
  <c r="BI221"/>
  <c r="BH221"/>
  <c r="BG221"/>
  <c r="BF221"/>
  <c r="T221"/>
  <c r="R221"/>
  <c r="P221"/>
  <c r="BK221"/>
  <c r="J221"/>
  <c r="BE221"/>
  <c r="BI219"/>
  <c r="BH219"/>
  <c r="BG219"/>
  <c r="BF219"/>
  <c r="T219"/>
  <c r="R219"/>
  <c r="P219"/>
  <c r="BK219"/>
  <c r="J219"/>
  <c r="BE219"/>
  <c r="BI217"/>
  <c r="BH217"/>
  <c r="BG217"/>
  <c r="BF217"/>
  <c r="T217"/>
  <c r="R217"/>
  <c r="P217"/>
  <c r="BK217"/>
  <c r="J217"/>
  <c r="BE217"/>
  <c r="BI215"/>
  <c r="BH215"/>
  <c r="BG215"/>
  <c r="BF215"/>
  <c r="T215"/>
  <c r="R215"/>
  <c r="P215"/>
  <c r="BK215"/>
  <c r="J215"/>
  <c r="BE215"/>
  <c r="BI213"/>
  <c r="BH213"/>
  <c r="BG213"/>
  <c r="BF213"/>
  <c r="T213"/>
  <c r="R213"/>
  <c r="P213"/>
  <c r="BK213"/>
  <c r="J213"/>
  <c r="BE213"/>
  <c r="BI211"/>
  <c r="BH211"/>
  <c r="BG211"/>
  <c r="BF211"/>
  <c r="T211"/>
  <c r="R211"/>
  <c r="P211"/>
  <c r="BK211"/>
  <c r="J211"/>
  <c r="BE211"/>
  <c r="BI209"/>
  <c r="BH209"/>
  <c r="BG209"/>
  <c r="BF209"/>
  <c r="T209"/>
  <c r="R209"/>
  <c r="P209"/>
  <c r="BK209"/>
  <c r="J209"/>
  <c r="BE209"/>
  <c r="BI207"/>
  <c r="BH207"/>
  <c r="BG207"/>
  <c r="BF207"/>
  <c r="T207"/>
  <c r="R207"/>
  <c r="P207"/>
  <c r="BK207"/>
  <c r="J207"/>
  <c r="BE207"/>
  <c r="BI205"/>
  <c r="BH205"/>
  <c r="BG205"/>
  <c r="BF205"/>
  <c r="T205"/>
  <c r="R205"/>
  <c r="P205"/>
  <c r="BK205"/>
  <c r="J205"/>
  <c r="BE205"/>
  <c r="BI203"/>
  <c r="BH203"/>
  <c r="BG203"/>
  <c r="BF203"/>
  <c r="T203"/>
  <c r="R203"/>
  <c r="P203"/>
  <c r="BK203"/>
  <c r="J203"/>
  <c r="BE203"/>
  <c r="BI201"/>
  <c r="BH201"/>
  <c r="BG201"/>
  <c r="BF201"/>
  <c r="T201"/>
  <c r="R201"/>
  <c r="P201"/>
  <c r="BK201"/>
  <c r="J201"/>
  <c r="BE201"/>
  <c r="BI199"/>
  <c r="BH199"/>
  <c r="BG199"/>
  <c r="BF199"/>
  <c r="T199"/>
  <c r="R199"/>
  <c r="P199"/>
  <c r="BK199"/>
  <c r="J199"/>
  <c r="BE199"/>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R189"/>
  <c r="P189"/>
  <c r="BK189"/>
  <c r="J189"/>
  <c r="BE189"/>
  <c r="BI187"/>
  <c r="BH187"/>
  <c r="BG187"/>
  <c r="BF187"/>
  <c r="T187"/>
  <c r="R187"/>
  <c r="P187"/>
  <c r="BK187"/>
  <c r="J187"/>
  <c r="BE187"/>
  <c r="BI185"/>
  <c r="BH185"/>
  <c r="BG185"/>
  <c r="BF185"/>
  <c r="T185"/>
  <c r="R185"/>
  <c r="P185"/>
  <c r="BK185"/>
  <c r="J185"/>
  <c r="BE185"/>
  <c r="BI183"/>
  <c r="BH183"/>
  <c r="BG183"/>
  <c r="BF183"/>
  <c r="T183"/>
  <c r="R183"/>
  <c r="P183"/>
  <c r="BK183"/>
  <c r="J183"/>
  <c r="BE183"/>
  <c r="BI181"/>
  <c r="BH181"/>
  <c r="BG181"/>
  <c r="BF181"/>
  <c r="T181"/>
  <c r="R181"/>
  <c r="P181"/>
  <c r="BK181"/>
  <c r="J181"/>
  <c r="BE181"/>
  <c r="BI179"/>
  <c r="BH179"/>
  <c r="BG179"/>
  <c r="BF179"/>
  <c r="T179"/>
  <c r="R179"/>
  <c r="P179"/>
  <c r="BK179"/>
  <c r="J179"/>
  <c r="BE179"/>
  <c r="BI177"/>
  <c r="BH177"/>
  <c r="BG177"/>
  <c r="BF177"/>
  <c r="T177"/>
  <c r="R177"/>
  <c r="P177"/>
  <c r="BK177"/>
  <c r="J177"/>
  <c r="BE177"/>
  <c r="BI175"/>
  <c r="BH175"/>
  <c r="BG175"/>
  <c r="BF175"/>
  <c r="T175"/>
  <c r="R175"/>
  <c r="P175"/>
  <c r="BK175"/>
  <c r="J175"/>
  <c r="BE175"/>
  <c r="BI173"/>
  <c r="BH173"/>
  <c r="BG173"/>
  <c r="BF173"/>
  <c r="T173"/>
  <c r="R173"/>
  <c r="P173"/>
  <c r="BK173"/>
  <c r="J173"/>
  <c r="BE173"/>
  <c r="BI171"/>
  <c r="BH171"/>
  <c r="BG171"/>
  <c r="BF171"/>
  <c r="T171"/>
  <c r="R171"/>
  <c r="P171"/>
  <c r="BK171"/>
  <c r="J171"/>
  <c r="BE171"/>
  <c r="BI169"/>
  <c r="BH169"/>
  <c r="BG169"/>
  <c r="BF169"/>
  <c r="T169"/>
  <c r="R169"/>
  <c r="P169"/>
  <c r="BK169"/>
  <c r="J169"/>
  <c r="BE169"/>
  <c r="BI167"/>
  <c r="BH167"/>
  <c r="BG167"/>
  <c r="BF167"/>
  <c r="T167"/>
  <c r="R167"/>
  <c r="P167"/>
  <c r="BK167"/>
  <c r="J167"/>
  <c r="BE167"/>
  <c r="BI165"/>
  <c r="BH165"/>
  <c r="BG165"/>
  <c r="BF165"/>
  <c r="T165"/>
  <c r="R165"/>
  <c r="P165"/>
  <c r="BK165"/>
  <c r="J165"/>
  <c r="BE165"/>
  <c r="BI163"/>
  <c r="BH163"/>
  <c r="BG163"/>
  <c r="BF163"/>
  <c r="T163"/>
  <c r="R163"/>
  <c r="P163"/>
  <c r="BK163"/>
  <c r="J163"/>
  <c r="BE163"/>
  <c r="BI161"/>
  <c r="BH161"/>
  <c r="BG161"/>
  <c r="BF161"/>
  <c r="T161"/>
  <c r="R161"/>
  <c r="P161"/>
  <c r="BK161"/>
  <c r="J161"/>
  <c r="BE161"/>
  <c r="BI159"/>
  <c r="BH159"/>
  <c r="BG159"/>
  <c r="BF159"/>
  <c r="T159"/>
  <c r="R159"/>
  <c r="P159"/>
  <c r="BK159"/>
  <c r="J159"/>
  <c r="BE159"/>
  <c r="BI157"/>
  <c r="BH157"/>
  <c r="BG157"/>
  <c r="BF157"/>
  <c r="T157"/>
  <c r="R157"/>
  <c r="P157"/>
  <c r="BK157"/>
  <c r="J157"/>
  <c r="BE157"/>
  <c r="BI155"/>
  <c r="BH155"/>
  <c r="BG155"/>
  <c r="BF155"/>
  <c r="T155"/>
  <c r="R155"/>
  <c r="P155"/>
  <c r="BK155"/>
  <c r="J155"/>
  <c r="BE155"/>
  <c r="BI153"/>
  <c r="BH153"/>
  <c r="BG153"/>
  <c r="BF153"/>
  <c r="T153"/>
  <c r="R153"/>
  <c r="P153"/>
  <c r="BK153"/>
  <c r="J153"/>
  <c r="BE153"/>
  <c r="BI151"/>
  <c r="BH151"/>
  <c r="BG151"/>
  <c r="BF151"/>
  <c r="T151"/>
  <c r="R151"/>
  <c r="P151"/>
  <c r="BK151"/>
  <c r="J151"/>
  <c r="BE151"/>
  <c r="BI149"/>
  <c r="BH149"/>
  <c r="BG149"/>
  <c r="BF149"/>
  <c r="T149"/>
  <c r="R149"/>
  <c r="P149"/>
  <c r="BK149"/>
  <c r="J149"/>
  <c r="BE149"/>
  <c r="BI147"/>
  <c r="BH147"/>
  <c r="BG147"/>
  <c r="BF147"/>
  <c r="T147"/>
  <c r="R147"/>
  <c r="P147"/>
  <c r="BK147"/>
  <c r="J147"/>
  <c r="BE147"/>
  <c r="BI145"/>
  <c r="BH145"/>
  <c r="BG145"/>
  <c r="BF145"/>
  <c r="T145"/>
  <c r="R145"/>
  <c r="P145"/>
  <c r="BK145"/>
  <c r="J145"/>
  <c r="BE145"/>
  <c r="BI143"/>
  <c r="BH143"/>
  <c r="BG143"/>
  <c r="BF143"/>
  <c r="T143"/>
  <c r="R143"/>
  <c r="P143"/>
  <c r="BK143"/>
  <c r="J143"/>
  <c r="BE143"/>
  <c r="BI141"/>
  <c r="BH141"/>
  <c r="BG141"/>
  <c r="BF141"/>
  <c r="T141"/>
  <c r="R141"/>
  <c r="P141"/>
  <c r="BK141"/>
  <c r="J141"/>
  <c r="BE141"/>
  <c r="BI139"/>
  <c r="BH139"/>
  <c r="BG139"/>
  <c r="BF139"/>
  <c r="T139"/>
  <c r="R139"/>
  <c r="P139"/>
  <c r="BK139"/>
  <c r="J139"/>
  <c r="BE139"/>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BH89"/>
  <c r="BG89"/>
  <c r="BF89"/>
  <c r="T89"/>
  <c r="R89"/>
  <c r="P89"/>
  <c r="BK89"/>
  <c r="J89"/>
  <c r="BE89"/>
  <c r="BI87"/>
  <c r="BH87"/>
  <c r="BG87"/>
  <c r="BF87"/>
  <c r="T87"/>
  <c r="R87"/>
  <c r="P87"/>
  <c r="BK87"/>
  <c r="J87"/>
  <c r="BE87"/>
  <c r="BI85"/>
  <c r="BH85"/>
  <c r="BG85"/>
  <c r="BF85"/>
  <c r="T85"/>
  <c r="R85"/>
  <c r="P85"/>
  <c r="BK85"/>
  <c r="J85"/>
  <c r="BE85"/>
  <c r="BI83"/>
  <c r="BH83"/>
  <c r="BG83"/>
  <c r="BF83"/>
  <c r="T83"/>
  <c r="R83"/>
  <c r="P83"/>
  <c r="BK83"/>
  <c r="J83"/>
  <c r="BE83"/>
  <c r="BI81"/>
  <c r="F34"/>
  <c i="1" r="BD62"/>
  <c i="12" r="BH81"/>
  <c r="F33"/>
  <c i="1" r="BC62"/>
  <c i="12" r="BG81"/>
  <c r="F32"/>
  <c i="1" r="BB62"/>
  <c i="12" r="BF81"/>
  <c r="J31"/>
  <c i="1" r="AW62"/>
  <c i="12" r="F31"/>
  <c i="1" r="BA62"/>
  <c i="12" r="T81"/>
  <c r="T80"/>
  <c r="T79"/>
  <c r="T78"/>
  <c r="R81"/>
  <c r="R80"/>
  <c r="R79"/>
  <c r="R78"/>
  <c r="P81"/>
  <c r="P80"/>
  <c r="P79"/>
  <c r="P78"/>
  <c i="1" r="AU62"/>
  <c i="12" r="BK81"/>
  <c r="BK80"/>
  <c r="J80"/>
  <c r="BK79"/>
  <c r="J79"/>
  <c r="BK78"/>
  <c r="J78"/>
  <c r="J56"/>
  <c r="J27"/>
  <c i="1" r="AG62"/>
  <c i="12" r="J81"/>
  <c r="BE81"/>
  <c r="J30"/>
  <c i="1" r="AV62"/>
  <c i="12" r="F30"/>
  <c i="1" r="AZ62"/>
  <c i="12" r="J58"/>
  <c r="J57"/>
  <c r="J74"/>
  <c r="F72"/>
  <c r="E70"/>
  <c r="J51"/>
  <c r="F49"/>
  <c r="E47"/>
  <c r="J36"/>
  <c r="J18"/>
  <c r="E18"/>
  <c r="F75"/>
  <c r="F52"/>
  <c r="J17"/>
  <c r="J15"/>
  <c r="E15"/>
  <c r="F74"/>
  <c r="F51"/>
  <c r="J14"/>
  <c r="J12"/>
  <c r="J72"/>
  <c r="J49"/>
  <c r="E7"/>
  <c r="E68"/>
  <c r="E45"/>
  <c i="1" r="AY61"/>
  <c r="AX61"/>
  <c i="11" r="BI277"/>
  <c r="BH277"/>
  <c r="BG277"/>
  <c r="BF277"/>
  <c r="T277"/>
  <c r="R277"/>
  <c r="P277"/>
  <c r="BK277"/>
  <c r="J277"/>
  <c r="BE277"/>
  <c r="BI275"/>
  <c r="BH275"/>
  <c r="BG275"/>
  <c r="BF275"/>
  <c r="T275"/>
  <c r="R275"/>
  <c r="P275"/>
  <c r="BK275"/>
  <c r="J275"/>
  <c r="BE275"/>
  <c r="BI273"/>
  <c r="BH273"/>
  <c r="BG273"/>
  <c r="BF273"/>
  <c r="T273"/>
  <c r="R273"/>
  <c r="P273"/>
  <c r="BK273"/>
  <c r="J273"/>
  <c r="BE273"/>
  <c r="BI271"/>
  <c r="BH271"/>
  <c r="BG271"/>
  <c r="BF271"/>
  <c r="T271"/>
  <c r="R271"/>
  <c r="P271"/>
  <c r="BK271"/>
  <c r="J271"/>
  <c r="BE271"/>
  <c r="BI269"/>
  <c r="BH269"/>
  <c r="BG269"/>
  <c r="BF269"/>
  <c r="T269"/>
  <c r="R269"/>
  <c r="P269"/>
  <c r="BK269"/>
  <c r="J269"/>
  <c r="BE269"/>
  <c r="BI267"/>
  <c r="BH267"/>
  <c r="BG267"/>
  <c r="BF267"/>
  <c r="T267"/>
  <c r="R267"/>
  <c r="P267"/>
  <c r="BK267"/>
  <c r="J267"/>
  <c r="BE267"/>
  <c r="BI265"/>
  <c r="BH265"/>
  <c r="BG265"/>
  <c r="BF265"/>
  <c r="T265"/>
  <c r="R265"/>
  <c r="P265"/>
  <c r="BK265"/>
  <c r="J265"/>
  <c r="BE265"/>
  <c r="BI263"/>
  <c r="BH263"/>
  <c r="BG263"/>
  <c r="BF263"/>
  <c r="T263"/>
  <c r="R263"/>
  <c r="P263"/>
  <c r="BK263"/>
  <c r="J263"/>
  <c r="BE263"/>
  <c r="BI261"/>
  <c r="BH261"/>
  <c r="BG261"/>
  <c r="BF261"/>
  <c r="T261"/>
  <c r="R261"/>
  <c r="P261"/>
  <c r="BK261"/>
  <c r="J261"/>
  <c r="BE261"/>
  <c r="BI259"/>
  <c r="BH259"/>
  <c r="BG259"/>
  <c r="BF259"/>
  <c r="T259"/>
  <c r="R259"/>
  <c r="P259"/>
  <c r="BK259"/>
  <c r="J259"/>
  <c r="BE259"/>
  <c r="BI257"/>
  <c r="BH257"/>
  <c r="BG257"/>
  <c r="BF257"/>
  <c r="T257"/>
  <c r="R257"/>
  <c r="P257"/>
  <c r="BK257"/>
  <c r="J257"/>
  <c r="BE257"/>
  <c r="BI255"/>
  <c r="BH255"/>
  <c r="BG255"/>
  <c r="BF255"/>
  <c r="T255"/>
  <c r="R255"/>
  <c r="P255"/>
  <c r="BK255"/>
  <c r="J255"/>
  <c r="BE255"/>
  <c r="BI253"/>
  <c r="BH253"/>
  <c r="BG253"/>
  <c r="BF253"/>
  <c r="T253"/>
  <c r="R253"/>
  <c r="P253"/>
  <c r="BK253"/>
  <c r="J253"/>
  <c r="BE253"/>
  <c r="BI251"/>
  <c r="BH251"/>
  <c r="BG251"/>
  <c r="BF251"/>
  <c r="T251"/>
  <c r="R251"/>
  <c r="P251"/>
  <c r="BK251"/>
  <c r="J251"/>
  <c r="BE251"/>
  <c r="BI249"/>
  <c r="BH249"/>
  <c r="BG249"/>
  <c r="BF249"/>
  <c r="T249"/>
  <c r="R249"/>
  <c r="P249"/>
  <c r="BK249"/>
  <c r="J249"/>
  <c r="BE249"/>
  <c r="BI247"/>
  <c r="BH247"/>
  <c r="BG247"/>
  <c r="BF247"/>
  <c r="T247"/>
  <c r="R247"/>
  <c r="P247"/>
  <c r="BK247"/>
  <c r="J247"/>
  <c r="BE247"/>
  <c r="BI245"/>
  <c r="BH245"/>
  <c r="BG245"/>
  <c r="BF245"/>
  <c r="T245"/>
  <c r="R245"/>
  <c r="P245"/>
  <c r="BK245"/>
  <c r="J245"/>
  <c r="BE245"/>
  <c r="BI243"/>
  <c r="BH243"/>
  <c r="BG243"/>
  <c r="BF243"/>
  <c r="T243"/>
  <c r="R243"/>
  <c r="P243"/>
  <c r="BK243"/>
  <c r="J243"/>
  <c r="BE243"/>
  <c r="BI241"/>
  <c r="BH241"/>
  <c r="BG241"/>
  <c r="BF241"/>
  <c r="T241"/>
  <c r="R241"/>
  <c r="P241"/>
  <c r="BK241"/>
  <c r="J241"/>
  <c r="BE241"/>
  <c r="BI239"/>
  <c r="BH239"/>
  <c r="BG239"/>
  <c r="BF239"/>
  <c r="T239"/>
  <c r="R239"/>
  <c r="P239"/>
  <c r="BK239"/>
  <c r="J239"/>
  <c r="BE239"/>
  <c r="BI237"/>
  <c r="BH237"/>
  <c r="BG237"/>
  <c r="BF237"/>
  <c r="T237"/>
  <c r="R237"/>
  <c r="P237"/>
  <c r="BK237"/>
  <c r="J237"/>
  <c r="BE237"/>
  <c r="BI235"/>
  <c r="BH235"/>
  <c r="BG235"/>
  <c r="BF235"/>
  <c r="T235"/>
  <c r="R235"/>
  <c r="P235"/>
  <c r="BK235"/>
  <c r="J235"/>
  <c r="BE235"/>
  <c r="BI233"/>
  <c r="BH233"/>
  <c r="BG233"/>
  <c r="BF233"/>
  <c r="T233"/>
  <c r="R233"/>
  <c r="P233"/>
  <c r="BK233"/>
  <c r="J233"/>
  <c r="BE233"/>
  <c r="BI231"/>
  <c r="BH231"/>
  <c r="BG231"/>
  <c r="BF231"/>
  <c r="T231"/>
  <c r="R231"/>
  <c r="P231"/>
  <c r="BK231"/>
  <c r="J231"/>
  <c r="BE231"/>
  <c r="BI229"/>
  <c r="BH229"/>
  <c r="BG229"/>
  <c r="BF229"/>
  <c r="T229"/>
  <c r="R229"/>
  <c r="P229"/>
  <c r="BK229"/>
  <c r="J229"/>
  <c r="BE229"/>
  <c r="BI227"/>
  <c r="BH227"/>
  <c r="BG227"/>
  <c r="BF227"/>
  <c r="T227"/>
  <c r="R227"/>
  <c r="P227"/>
  <c r="BK227"/>
  <c r="J227"/>
  <c r="BE227"/>
  <c r="BI225"/>
  <c r="BH225"/>
  <c r="BG225"/>
  <c r="BF225"/>
  <c r="T225"/>
  <c r="R225"/>
  <c r="P225"/>
  <c r="BK225"/>
  <c r="J225"/>
  <c r="BE225"/>
  <c r="BI223"/>
  <c r="BH223"/>
  <c r="BG223"/>
  <c r="BF223"/>
  <c r="T223"/>
  <c r="R223"/>
  <c r="P223"/>
  <c r="BK223"/>
  <c r="J223"/>
  <c r="BE223"/>
  <c r="BI221"/>
  <c r="BH221"/>
  <c r="BG221"/>
  <c r="BF221"/>
  <c r="T221"/>
  <c r="R221"/>
  <c r="P221"/>
  <c r="BK221"/>
  <c r="J221"/>
  <c r="BE221"/>
  <c r="BI219"/>
  <c r="BH219"/>
  <c r="BG219"/>
  <c r="BF219"/>
  <c r="T219"/>
  <c r="R219"/>
  <c r="P219"/>
  <c r="BK219"/>
  <c r="J219"/>
  <c r="BE219"/>
  <c r="BI217"/>
  <c r="BH217"/>
  <c r="BG217"/>
  <c r="BF217"/>
  <c r="T217"/>
  <c r="R217"/>
  <c r="P217"/>
  <c r="BK217"/>
  <c r="J217"/>
  <c r="BE217"/>
  <c r="BI215"/>
  <c r="BH215"/>
  <c r="BG215"/>
  <c r="BF215"/>
  <c r="T215"/>
  <c r="R215"/>
  <c r="P215"/>
  <c r="BK215"/>
  <c r="J215"/>
  <c r="BE215"/>
  <c r="BI213"/>
  <c r="BH213"/>
  <c r="BG213"/>
  <c r="BF213"/>
  <c r="T213"/>
  <c r="R213"/>
  <c r="P213"/>
  <c r="BK213"/>
  <c r="J213"/>
  <c r="BE213"/>
  <c r="BI211"/>
  <c r="BH211"/>
  <c r="BG211"/>
  <c r="BF211"/>
  <c r="T211"/>
  <c r="R211"/>
  <c r="P211"/>
  <c r="BK211"/>
  <c r="J211"/>
  <c r="BE211"/>
  <c r="BI209"/>
  <c r="BH209"/>
  <c r="BG209"/>
  <c r="BF209"/>
  <c r="T209"/>
  <c r="R209"/>
  <c r="P209"/>
  <c r="BK209"/>
  <c r="J209"/>
  <c r="BE209"/>
  <c r="BI207"/>
  <c r="BH207"/>
  <c r="BG207"/>
  <c r="BF207"/>
  <c r="T207"/>
  <c r="R207"/>
  <c r="P207"/>
  <c r="BK207"/>
  <c r="J207"/>
  <c r="BE207"/>
  <c r="BI205"/>
  <c r="BH205"/>
  <c r="BG205"/>
  <c r="BF205"/>
  <c r="T205"/>
  <c r="R205"/>
  <c r="P205"/>
  <c r="BK205"/>
  <c r="J205"/>
  <c r="BE205"/>
  <c r="BI203"/>
  <c r="BH203"/>
  <c r="BG203"/>
  <c r="BF203"/>
  <c r="T203"/>
  <c r="R203"/>
  <c r="P203"/>
  <c r="BK203"/>
  <c r="J203"/>
  <c r="BE203"/>
  <c r="BI201"/>
  <c r="BH201"/>
  <c r="BG201"/>
  <c r="BF201"/>
  <c r="T201"/>
  <c r="R201"/>
  <c r="P201"/>
  <c r="BK201"/>
  <c r="J201"/>
  <c r="BE201"/>
  <c r="BI199"/>
  <c r="BH199"/>
  <c r="BG199"/>
  <c r="BF199"/>
  <c r="T199"/>
  <c r="R199"/>
  <c r="P199"/>
  <c r="BK199"/>
  <c r="J199"/>
  <c r="BE199"/>
  <c r="BI197"/>
  <c r="BH197"/>
  <c r="BG197"/>
  <c r="BF197"/>
  <c r="T197"/>
  <c r="R197"/>
  <c r="P197"/>
  <c r="BK197"/>
  <c r="J197"/>
  <c r="BE197"/>
  <c r="BI195"/>
  <c r="BH195"/>
  <c r="BG195"/>
  <c r="BF195"/>
  <c r="T195"/>
  <c r="R195"/>
  <c r="P195"/>
  <c r="BK195"/>
  <c r="J195"/>
  <c r="BE195"/>
  <c r="BI193"/>
  <c r="BH193"/>
  <c r="BG193"/>
  <c r="BF193"/>
  <c r="T193"/>
  <c r="R193"/>
  <c r="P193"/>
  <c r="BK193"/>
  <c r="J193"/>
  <c r="BE193"/>
  <c r="BI191"/>
  <c r="BH191"/>
  <c r="BG191"/>
  <c r="BF191"/>
  <c r="T191"/>
  <c r="R191"/>
  <c r="P191"/>
  <c r="BK191"/>
  <c r="J191"/>
  <c r="BE191"/>
  <c r="BI189"/>
  <c r="BH189"/>
  <c r="BG189"/>
  <c r="BF189"/>
  <c r="T189"/>
  <c r="R189"/>
  <c r="P189"/>
  <c r="BK189"/>
  <c r="J189"/>
  <c r="BE189"/>
  <c r="BI187"/>
  <c r="BH187"/>
  <c r="BG187"/>
  <c r="BF187"/>
  <c r="T187"/>
  <c r="T186"/>
  <c r="R187"/>
  <c r="R186"/>
  <c r="P187"/>
  <c r="P186"/>
  <c r="BK187"/>
  <c r="BK186"/>
  <c r="J186"/>
  <c r="J187"/>
  <c r="BE187"/>
  <c r="J59"/>
  <c r="BI184"/>
  <c r="BH184"/>
  <c r="BG184"/>
  <c r="BF184"/>
  <c r="T184"/>
  <c r="R184"/>
  <c r="P184"/>
  <c r="BK184"/>
  <c r="J184"/>
  <c r="BE184"/>
  <c r="BI182"/>
  <c r="BH182"/>
  <c r="BG182"/>
  <c r="BF182"/>
  <c r="T182"/>
  <c r="R182"/>
  <c r="P182"/>
  <c r="BK182"/>
  <c r="J182"/>
  <c r="BE182"/>
  <c r="BI180"/>
  <c r="BH180"/>
  <c r="BG180"/>
  <c r="BF180"/>
  <c r="T180"/>
  <c r="R180"/>
  <c r="P180"/>
  <c r="BK180"/>
  <c r="J180"/>
  <c r="BE180"/>
  <c r="BI178"/>
  <c r="BH178"/>
  <c r="BG178"/>
  <c r="BF178"/>
  <c r="T178"/>
  <c r="R178"/>
  <c r="P178"/>
  <c r="BK178"/>
  <c r="J178"/>
  <c r="BE178"/>
  <c r="BI176"/>
  <c r="BH176"/>
  <c r="BG176"/>
  <c r="BF176"/>
  <c r="T176"/>
  <c r="R176"/>
  <c r="P176"/>
  <c r="BK176"/>
  <c r="J176"/>
  <c r="BE176"/>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8"/>
  <c r="BH138"/>
  <c r="BG138"/>
  <c r="BF138"/>
  <c r="T138"/>
  <c r="R138"/>
  <c r="P138"/>
  <c r="BK138"/>
  <c r="J138"/>
  <c r="BE138"/>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R126"/>
  <c r="P126"/>
  <c r="BK126"/>
  <c r="J126"/>
  <c r="BE126"/>
  <c r="BI124"/>
  <c r="BH124"/>
  <c r="BG124"/>
  <c r="BF124"/>
  <c r="T124"/>
  <c r="R124"/>
  <c r="P124"/>
  <c r="BK124"/>
  <c r="J124"/>
  <c r="BE124"/>
  <c r="BI122"/>
  <c r="BH122"/>
  <c r="BG122"/>
  <c r="BF122"/>
  <c r="T122"/>
  <c r="R122"/>
  <c r="P122"/>
  <c r="BK122"/>
  <c r="J122"/>
  <c r="BE122"/>
  <c r="BI120"/>
  <c r="BH120"/>
  <c r="BG120"/>
  <c r="BF120"/>
  <c r="T120"/>
  <c r="R120"/>
  <c r="P120"/>
  <c r="BK120"/>
  <c r="J120"/>
  <c r="BE120"/>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BH86"/>
  <c r="BG86"/>
  <c r="BF86"/>
  <c r="T86"/>
  <c r="R86"/>
  <c r="P86"/>
  <c r="BK86"/>
  <c r="J86"/>
  <c r="BE86"/>
  <c r="BI84"/>
  <c r="BH84"/>
  <c r="BG84"/>
  <c r="BF84"/>
  <c r="T84"/>
  <c r="R84"/>
  <c r="P84"/>
  <c r="BK84"/>
  <c r="J84"/>
  <c r="BE84"/>
  <c r="BI82"/>
  <c r="F34"/>
  <c i="1" r="BD61"/>
  <c i="11" r="BH82"/>
  <c r="F33"/>
  <c i="1" r="BC61"/>
  <c i="11" r="BG82"/>
  <c r="F32"/>
  <c i="1" r="BB61"/>
  <c i="11" r="BF82"/>
  <c r="J31"/>
  <c i="1" r="AW61"/>
  <c i="11" r="F31"/>
  <c i="1" r="BA61"/>
  <c i="11" r="T82"/>
  <c r="T81"/>
  <c r="T80"/>
  <c r="T79"/>
  <c r="R82"/>
  <c r="R81"/>
  <c r="R80"/>
  <c r="R79"/>
  <c r="P82"/>
  <c r="P81"/>
  <c r="P80"/>
  <c r="P79"/>
  <c i="1" r="AU61"/>
  <c i="11" r="BK82"/>
  <c r="BK81"/>
  <c r="J81"/>
  <c r="BK80"/>
  <c r="J80"/>
  <c r="BK79"/>
  <c r="J79"/>
  <c r="J56"/>
  <c r="J27"/>
  <c i="1" r="AG61"/>
  <c i="11" r="J82"/>
  <c r="BE82"/>
  <c r="J30"/>
  <c i="1" r="AV61"/>
  <c i="11" r="F30"/>
  <c i="1" r="AZ61"/>
  <c i="11" r="J58"/>
  <c r="J57"/>
  <c r="J75"/>
  <c r="F73"/>
  <c r="E71"/>
  <c r="J51"/>
  <c r="F49"/>
  <c r="E47"/>
  <c r="J36"/>
  <c r="J18"/>
  <c r="E18"/>
  <c r="F76"/>
  <c r="F52"/>
  <c r="J17"/>
  <c r="J15"/>
  <c r="E15"/>
  <c r="F75"/>
  <c r="F51"/>
  <c r="J14"/>
  <c r="J12"/>
  <c r="J73"/>
  <c r="J49"/>
  <c r="E7"/>
  <c r="E69"/>
  <c r="E45"/>
  <c i="10" r="J192"/>
  <c r="J157"/>
  <c r="J125"/>
  <c i="1" r="AY60"/>
  <c r="AX60"/>
  <c i="10" r="J63"/>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T158"/>
  <c r="R159"/>
  <c r="R158"/>
  <c r="P159"/>
  <c r="P158"/>
  <c r="BK159"/>
  <c r="BK158"/>
  <c r="J158"/>
  <c r="J159"/>
  <c r="BE159"/>
  <c r="J62"/>
  <c r="J61"/>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R152"/>
  <c r="P152"/>
  <c r="BK152"/>
  <c r="J152"/>
  <c r="BE152"/>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R132"/>
  <c r="P132"/>
  <c r="BK132"/>
  <c r="J132"/>
  <c r="BE132"/>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T126"/>
  <c r="R127"/>
  <c r="R126"/>
  <c r="P127"/>
  <c r="P126"/>
  <c r="BK127"/>
  <c r="BK126"/>
  <c r="J126"/>
  <c r="J127"/>
  <c r="BE127"/>
  <c r="J60"/>
  <c r="J59"/>
  <c r="BI124"/>
  <c r="BH124"/>
  <c r="BG124"/>
  <c r="BF124"/>
  <c r="T124"/>
  <c r="R124"/>
  <c r="P124"/>
  <c r="BK124"/>
  <c r="J124"/>
  <c r="BE124"/>
  <c r="BI123"/>
  <c r="BH123"/>
  <c r="BG123"/>
  <c r="BF123"/>
  <c r="T123"/>
  <c r="R123"/>
  <c r="P123"/>
  <c r="BK123"/>
  <c r="J123"/>
  <c r="BE123"/>
  <c r="BI122"/>
  <c r="BH122"/>
  <c r="BG122"/>
  <c r="BF122"/>
  <c r="T122"/>
  <c r="R122"/>
  <c r="P122"/>
  <c r="BK122"/>
  <c r="J122"/>
  <c r="BE122"/>
  <c r="BI121"/>
  <c r="BH121"/>
  <c r="BG121"/>
  <c r="BF121"/>
  <c r="T121"/>
  <c r="R121"/>
  <c r="P121"/>
  <c r="BK121"/>
  <c r="J121"/>
  <c r="BE121"/>
  <c r="BI120"/>
  <c r="BH120"/>
  <c r="BG120"/>
  <c r="BF120"/>
  <c r="T120"/>
  <c r="R120"/>
  <c r="P120"/>
  <c r="BK120"/>
  <c r="J120"/>
  <c r="BE120"/>
  <c r="BI119"/>
  <c r="BH119"/>
  <c r="BG119"/>
  <c r="BF119"/>
  <c r="T119"/>
  <c r="R119"/>
  <c r="P119"/>
  <c r="BK119"/>
  <c r="J119"/>
  <c r="BE119"/>
  <c r="BI118"/>
  <c r="BH118"/>
  <c r="BG118"/>
  <c r="BF118"/>
  <c r="T118"/>
  <c r="R118"/>
  <c r="P118"/>
  <c r="BK118"/>
  <c r="J118"/>
  <c r="BE118"/>
  <c r="BI117"/>
  <c r="BH117"/>
  <c r="BG117"/>
  <c r="BF117"/>
  <c r="T117"/>
  <c r="R117"/>
  <c r="P117"/>
  <c r="BK117"/>
  <c r="J117"/>
  <c r="BE117"/>
  <c r="BI116"/>
  <c r="BH116"/>
  <c r="BG116"/>
  <c r="BF116"/>
  <c r="T116"/>
  <c r="R116"/>
  <c r="P116"/>
  <c r="BK116"/>
  <c r="J116"/>
  <c r="BE116"/>
  <c r="BI115"/>
  <c r="BH115"/>
  <c r="BG115"/>
  <c r="BF115"/>
  <c r="T115"/>
  <c r="R115"/>
  <c r="P115"/>
  <c r="BK115"/>
  <c r="J115"/>
  <c r="BE115"/>
  <c r="BI114"/>
  <c r="BH114"/>
  <c r="BG114"/>
  <c r="BF114"/>
  <c r="T114"/>
  <c r="R114"/>
  <c r="P114"/>
  <c r="BK114"/>
  <c r="J114"/>
  <c r="BE114"/>
  <c r="BI113"/>
  <c r="BH113"/>
  <c r="BG113"/>
  <c r="BF113"/>
  <c r="T113"/>
  <c r="R113"/>
  <c r="P113"/>
  <c r="BK113"/>
  <c r="J113"/>
  <c r="BE113"/>
  <c r="BI112"/>
  <c r="BH112"/>
  <c r="BG112"/>
  <c r="BF112"/>
  <c r="T112"/>
  <c r="R112"/>
  <c r="P112"/>
  <c r="BK112"/>
  <c r="J112"/>
  <c r="BE112"/>
  <c r="BI111"/>
  <c r="BH111"/>
  <c r="BG111"/>
  <c r="BF111"/>
  <c r="T111"/>
  <c r="R111"/>
  <c r="P111"/>
  <c r="BK111"/>
  <c r="J111"/>
  <c r="BE111"/>
  <c r="BI110"/>
  <c r="BH110"/>
  <c r="BG110"/>
  <c r="BF110"/>
  <c r="T110"/>
  <c r="R110"/>
  <c r="P110"/>
  <c r="BK110"/>
  <c r="J110"/>
  <c r="BE110"/>
  <c r="BI109"/>
  <c r="BH109"/>
  <c r="BG109"/>
  <c r="BF109"/>
  <c r="T109"/>
  <c r="R109"/>
  <c r="P109"/>
  <c r="BK109"/>
  <c r="J109"/>
  <c r="BE109"/>
  <c r="BI108"/>
  <c r="BH108"/>
  <c r="BG108"/>
  <c r="BF108"/>
  <c r="T108"/>
  <c r="T107"/>
  <c r="R108"/>
  <c r="R107"/>
  <c r="P108"/>
  <c r="P107"/>
  <c r="BK108"/>
  <c r="BK107"/>
  <c r="J107"/>
  <c r="J108"/>
  <c r="BE108"/>
  <c r="J58"/>
  <c r="BI106"/>
  <c r="BH106"/>
  <c r="BG106"/>
  <c r="BF106"/>
  <c r="T106"/>
  <c r="R106"/>
  <c r="P106"/>
  <c r="BK106"/>
  <c r="J106"/>
  <c r="BE106"/>
  <c r="BI105"/>
  <c r="BH105"/>
  <c r="BG105"/>
  <c r="BF105"/>
  <c r="T105"/>
  <c r="R105"/>
  <c r="P105"/>
  <c r="BK105"/>
  <c r="J105"/>
  <c r="BE105"/>
  <c r="BI104"/>
  <c r="BH104"/>
  <c r="BG104"/>
  <c r="BF104"/>
  <c r="T104"/>
  <c r="R104"/>
  <c r="P104"/>
  <c r="BK104"/>
  <c r="J104"/>
  <c r="BE104"/>
  <c r="BI103"/>
  <c r="BH103"/>
  <c r="BG103"/>
  <c r="BF103"/>
  <c r="T103"/>
  <c r="R103"/>
  <c r="P103"/>
  <c r="BK103"/>
  <c r="J103"/>
  <c r="BE103"/>
  <c r="BI102"/>
  <c r="BH102"/>
  <c r="BG102"/>
  <c r="BF102"/>
  <c r="T102"/>
  <c r="R102"/>
  <c r="P102"/>
  <c r="BK102"/>
  <c r="J102"/>
  <c r="BE102"/>
  <c r="BI101"/>
  <c r="BH101"/>
  <c r="BG101"/>
  <c r="BF101"/>
  <c r="T101"/>
  <c r="R101"/>
  <c r="P101"/>
  <c r="BK101"/>
  <c r="J101"/>
  <c r="BE101"/>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R97"/>
  <c r="P97"/>
  <c r="BK97"/>
  <c r="J97"/>
  <c r="BE97"/>
  <c r="BI96"/>
  <c r="BH96"/>
  <c r="BG96"/>
  <c r="BF96"/>
  <c r="T96"/>
  <c r="R96"/>
  <c r="P96"/>
  <c r="BK96"/>
  <c r="J96"/>
  <c r="BE96"/>
  <c r="BI95"/>
  <c r="BH95"/>
  <c r="BG95"/>
  <c r="BF95"/>
  <c r="T95"/>
  <c r="R95"/>
  <c r="P95"/>
  <c r="BK95"/>
  <c r="J95"/>
  <c r="BE95"/>
  <c r="BI94"/>
  <c r="BH94"/>
  <c r="BG94"/>
  <c r="BF94"/>
  <c r="T94"/>
  <c r="R94"/>
  <c r="P94"/>
  <c r="BK94"/>
  <c r="J94"/>
  <c r="BE94"/>
  <c r="BI93"/>
  <c r="BH93"/>
  <c r="BG93"/>
  <c r="BF93"/>
  <c r="T93"/>
  <c r="R93"/>
  <c r="P93"/>
  <c r="BK93"/>
  <c r="J93"/>
  <c r="BE93"/>
  <c r="BI92"/>
  <c r="BH92"/>
  <c r="BG92"/>
  <c r="BF92"/>
  <c r="T92"/>
  <c r="R92"/>
  <c r="P92"/>
  <c r="BK92"/>
  <c r="J92"/>
  <c r="BE92"/>
  <c r="BI91"/>
  <c r="BH91"/>
  <c r="BG91"/>
  <c r="BF91"/>
  <c r="T91"/>
  <c r="R91"/>
  <c r="P91"/>
  <c r="BK91"/>
  <c r="J91"/>
  <c r="BE91"/>
  <c r="BI90"/>
  <c r="BH90"/>
  <c r="BG90"/>
  <c r="BF90"/>
  <c r="T90"/>
  <c r="R90"/>
  <c r="P90"/>
  <c r="BK90"/>
  <c r="J90"/>
  <c r="BE90"/>
  <c r="BI89"/>
  <c r="BH89"/>
  <c r="BG89"/>
  <c r="BF89"/>
  <c r="T89"/>
  <c r="R89"/>
  <c r="P89"/>
  <c r="BK89"/>
  <c r="J89"/>
  <c r="BE89"/>
  <c r="BI88"/>
  <c r="BH88"/>
  <c r="BG88"/>
  <c r="BF88"/>
  <c r="T88"/>
  <c r="R88"/>
  <c r="P88"/>
  <c r="BK88"/>
  <c r="J88"/>
  <c r="BE88"/>
  <c r="BI87"/>
  <c r="BH87"/>
  <c r="BG87"/>
  <c r="BF87"/>
  <c r="T87"/>
  <c r="R87"/>
  <c r="P87"/>
  <c r="BK87"/>
  <c r="J87"/>
  <c r="BE87"/>
  <c r="BI86"/>
  <c r="BH86"/>
  <c r="BG86"/>
  <c r="BF86"/>
  <c r="T86"/>
  <c r="R86"/>
  <c r="P86"/>
  <c r="BK86"/>
  <c r="J86"/>
  <c r="BE86"/>
  <c r="BI85"/>
  <c r="F34"/>
  <c i="1" r="BD60"/>
  <c i="10" r="BH85"/>
  <c r="F33"/>
  <c i="1" r="BC60"/>
  <c i="10" r="BG85"/>
  <c r="F32"/>
  <c i="1" r="BB60"/>
  <c i="10" r="BF85"/>
  <c r="J31"/>
  <c i="1" r="AW60"/>
  <c i="10" r="F31"/>
  <c i="1" r="BA60"/>
  <c i="10" r="T85"/>
  <c r="T84"/>
  <c r="T83"/>
  <c r="R85"/>
  <c r="R84"/>
  <c r="R83"/>
  <c r="P85"/>
  <c r="P84"/>
  <c r="P83"/>
  <c i="1" r="AU60"/>
  <c i="10" r="BK85"/>
  <c r="BK84"/>
  <c r="J84"/>
  <c r="BK83"/>
  <c r="J83"/>
  <c r="J56"/>
  <c r="J27"/>
  <c i="1" r="AG60"/>
  <c i="10" r="J85"/>
  <c r="BE85"/>
  <c r="J30"/>
  <c i="1" r="AV60"/>
  <c i="10" r="F30"/>
  <c i="1" r="AZ60"/>
  <c i="10" r="J57"/>
  <c r="J79"/>
  <c r="F77"/>
  <c r="E75"/>
  <c r="J51"/>
  <c r="F49"/>
  <c r="E47"/>
  <c r="J36"/>
  <c r="J18"/>
  <c r="E18"/>
  <c r="F80"/>
  <c r="F52"/>
  <c r="J17"/>
  <c r="J15"/>
  <c r="E15"/>
  <c r="F79"/>
  <c r="F51"/>
  <c r="J14"/>
  <c r="J12"/>
  <c r="J77"/>
  <c r="J49"/>
  <c r="E7"/>
  <c r="E73"/>
  <c r="E45"/>
  <c i="9" r="J328"/>
  <c r="J317"/>
  <c r="J309"/>
  <c r="J278"/>
  <c r="J255"/>
  <c r="J244"/>
  <c r="J236"/>
  <c r="J225"/>
  <c r="J224"/>
  <c r="J96"/>
  <c i="1" r="AY59"/>
  <c r="AX59"/>
  <c i="9" r="J74"/>
  <c r="BI325"/>
  <c r="BH325"/>
  <c r="BG325"/>
  <c r="BF325"/>
  <c r="T325"/>
  <c r="R325"/>
  <c r="P325"/>
  <c r="BK325"/>
  <c r="J325"/>
  <c r="BE325"/>
  <c r="BI322"/>
  <c r="BH322"/>
  <c r="BG322"/>
  <c r="BF322"/>
  <c r="T322"/>
  <c r="R322"/>
  <c r="P322"/>
  <c r="BK322"/>
  <c r="J322"/>
  <c r="BE322"/>
  <c r="BI319"/>
  <c r="BH319"/>
  <c r="BG319"/>
  <c r="BF319"/>
  <c r="T319"/>
  <c r="T318"/>
  <c r="R319"/>
  <c r="R318"/>
  <c r="P319"/>
  <c r="P318"/>
  <c r="BK319"/>
  <c r="BK318"/>
  <c r="J318"/>
  <c r="J319"/>
  <c r="BE319"/>
  <c r="J73"/>
  <c r="J72"/>
  <c r="BI314"/>
  <c r="BH314"/>
  <c r="BG314"/>
  <c r="BF314"/>
  <c r="T314"/>
  <c r="R314"/>
  <c r="P314"/>
  <c r="BK314"/>
  <c r="J314"/>
  <c r="BE314"/>
  <c r="BI311"/>
  <c r="BH311"/>
  <c r="BG311"/>
  <c r="BF311"/>
  <c r="T311"/>
  <c r="T310"/>
  <c r="R311"/>
  <c r="R310"/>
  <c r="P311"/>
  <c r="P310"/>
  <c r="BK311"/>
  <c r="BK310"/>
  <c r="J310"/>
  <c r="J311"/>
  <c r="BE311"/>
  <c r="J71"/>
  <c r="J70"/>
  <c r="BI306"/>
  <c r="BH306"/>
  <c r="BG306"/>
  <c r="BF306"/>
  <c r="T306"/>
  <c r="R306"/>
  <c r="P306"/>
  <c r="BK306"/>
  <c r="J306"/>
  <c r="BE306"/>
  <c r="BI303"/>
  <c r="BH303"/>
  <c r="BG303"/>
  <c r="BF303"/>
  <c r="T303"/>
  <c r="R303"/>
  <c r="P303"/>
  <c r="BK303"/>
  <c r="J303"/>
  <c r="BE303"/>
  <c r="BI300"/>
  <c r="BH300"/>
  <c r="BG300"/>
  <c r="BF300"/>
  <c r="T300"/>
  <c r="R300"/>
  <c r="P300"/>
  <c r="BK300"/>
  <c r="J300"/>
  <c r="BE300"/>
  <c r="BI297"/>
  <c r="BH297"/>
  <c r="BG297"/>
  <c r="BF297"/>
  <c r="T297"/>
  <c r="R297"/>
  <c r="P297"/>
  <c r="BK297"/>
  <c r="J297"/>
  <c r="BE297"/>
  <c r="BI296"/>
  <c r="BH296"/>
  <c r="BG296"/>
  <c r="BF296"/>
  <c r="T296"/>
  <c r="R296"/>
  <c r="P296"/>
  <c r="BK296"/>
  <c r="J296"/>
  <c r="BE296"/>
  <c r="BI293"/>
  <c r="BH293"/>
  <c r="BG293"/>
  <c r="BF293"/>
  <c r="T293"/>
  <c r="R293"/>
  <c r="P293"/>
  <c r="BK293"/>
  <c r="J293"/>
  <c r="BE293"/>
  <c r="BI290"/>
  <c r="BH290"/>
  <c r="BG290"/>
  <c r="BF290"/>
  <c r="T290"/>
  <c r="R290"/>
  <c r="P290"/>
  <c r="BK290"/>
  <c r="J290"/>
  <c r="BE290"/>
  <c r="BI287"/>
  <c r="BH287"/>
  <c r="BG287"/>
  <c r="BF287"/>
  <c r="T287"/>
  <c r="R287"/>
  <c r="P287"/>
  <c r="BK287"/>
  <c r="J287"/>
  <c r="BE287"/>
  <c r="BI284"/>
  <c r="BH284"/>
  <c r="BG284"/>
  <c r="BF284"/>
  <c r="T284"/>
  <c r="R284"/>
  <c r="P284"/>
  <c r="BK284"/>
  <c r="J284"/>
  <c r="BE284"/>
  <c r="BI281"/>
  <c r="BH281"/>
  <c r="BG281"/>
  <c r="BF281"/>
  <c r="T281"/>
  <c r="R281"/>
  <c r="P281"/>
  <c r="BK281"/>
  <c r="J281"/>
  <c r="BE281"/>
  <c r="BI280"/>
  <c r="BH280"/>
  <c r="BG280"/>
  <c r="BF280"/>
  <c r="T280"/>
  <c r="T279"/>
  <c r="R280"/>
  <c r="R279"/>
  <c r="P280"/>
  <c r="P279"/>
  <c r="BK280"/>
  <c r="BK279"/>
  <c r="J279"/>
  <c r="J280"/>
  <c r="BE280"/>
  <c r="J69"/>
  <c r="J68"/>
  <c r="BI275"/>
  <c r="BH275"/>
  <c r="BG275"/>
  <c r="BF275"/>
  <c r="T275"/>
  <c r="R275"/>
  <c r="P275"/>
  <c r="BK275"/>
  <c r="J275"/>
  <c r="BE275"/>
  <c r="BI272"/>
  <c r="BH272"/>
  <c r="BG272"/>
  <c r="BF272"/>
  <c r="T272"/>
  <c r="R272"/>
  <c r="P272"/>
  <c r="BK272"/>
  <c r="J272"/>
  <c r="BE272"/>
  <c r="BI269"/>
  <c r="BH269"/>
  <c r="BG269"/>
  <c r="BF269"/>
  <c r="T269"/>
  <c r="R269"/>
  <c r="P269"/>
  <c r="BK269"/>
  <c r="J269"/>
  <c r="BE269"/>
  <c r="BI266"/>
  <c r="BH266"/>
  <c r="BG266"/>
  <c r="BF266"/>
  <c r="T266"/>
  <c r="R266"/>
  <c r="P266"/>
  <c r="BK266"/>
  <c r="J266"/>
  <c r="BE266"/>
  <c r="BI263"/>
  <c r="BH263"/>
  <c r="BG263"/>
  <c r="BF263"/>
  <c r="T263"/>
  <c r="R263"/>
  <c r="P263"/>
  <c r="BK263"/>
  <c r="J263"/>
  <c r="BE263"/>
  <c r="BI260"/>
  <c r="BH260"/>
  <c r="BG260"/>
  <c r="BF260"/>
  <c r="T260"/>
  <c r="R260"/>
  <c r="P260"/>
  <c r="BK260"/>
  <c r="J260"/>
  <c r="BE260"/>
  <c r="BI257"/>
  <c r="BH257"/>
  <c r="BG257"/>
  <c r="BF257"/>
  <c r="T257"/>
  <c r="T256"/>
  <c r="R257"/>
  <c r="R256"/>
  <c r="P257"/>
  <c r="P256"/>
  <c r="BK257"/>
  <c r="BK256"/>
  <c r="J256"/>
  <c r="J257"/>
  <c r="BE257"/>
  <c r="J67"/>
  <c r="J66"/>
  <c r="BI252"/>
  <c r="BH252"/>
  <c r="BG252"/>
  <c r="BF252"/>
  <c r="T252"/>
  <c r="R252"/>
  <c r="P252"/>
  <c r="BK252"/>
  <c r="J252"/>
  <c r="BE252"/>
  <c r="BI249"/>
  <c r="BH249"/>
  <c r="BG249"/>
  <c r="BF249"/>
  <c r="T249"/>
  <c r="R249"/>
  <c r="P249"/>
  <c r="BK249"/>
  <c r="J249"/>
  <c r="BE249"/>
  <c r="BI246"/>
  <c r="BH246"/>
  <c r="BG246"/>
  <c r="BF246"/>
  <c r="T246"/>
  <c r="T245"/>
  <c r="R246"/>
  <c r="R245"/>
  <c r="P246"/>
  <c r="P245"/>
  <c r="BK246"/>
  <c r="BK245"/>
  <c r="J245"/>
  <c r="J246"/>
  <c r="BE246"/>
  <c r="J65"/>
  <c r="J64"/>
  <c r="BI241"/>
  <c r="BH241"/>
  <c r="BG241"/>
  <c r="BF241"/>
  <c r="T241"/>
  <c r="R241"/>
  <c r="P241"/>
  <c r="BK241"/>
  <c r="J241"/>
  <c r="BE241"/>
  <c r="BI238"/>
  <c r="BH238"/>
  <c r="BG238"/>
  <c r="BF238"/>
  <c r="T238"/>
  <c r="T237"/>
  <c r="R238"/>
  <c r="R237"/>
  <c r="P238"/>
  <c r="P237"/>
  <c r="BK238"/>
  <c r="BK237"/>
  <c r="J237"/>
  <c r="J238"/>
  <c r="BE238"/>
  <c r="J63"/>
  <c r="J62"/>
  <c r="BI233"/>
  <c r="BH233"/>
  <c r="BG233"/>
  <c r="BF233"/>
  <c r="T233"/>
  <c r="R233"/>
  <c r="P233"/>
  <c r="BK233"/>
  <c r="J233"/>
  <c r="BE233"/>
  <c r="BI230"/>
  <c r="BH230"/>
  <c r="BG230"/>
  <c r="BF230"/>
  <c r="T230"/>
  <c r="R230"/>
  <c r="P230"/>
  <c r="BK230"/>
  <c r="J230"/>
  <c r="BE230"/>
  <c r="BI227"/>
  <c r="BH227"/>
  <c r="BG227"/>
  <c r="BF227"/>
  <c r="T227"/>
  <c r="T226"/>
  <c r="R227"/>
  <c r="R226"/>
  <c r="P227"/>
  <c r="P226"/>
  <c r="BK227"/>
  <c r="BK226"/>
  <c r="J226"/>
  <c r="J227"/>
  <c r="BE227"/>
  <c r="J61"/>
  <c r="J60"/>
  <c r="J59"/>
  <c r="BI221"/>
  <c r="BH221"/>
  <c r="BG221"/>
  <c r="BF221"/>
  <c r="T221"/>
  <c r="R221"/>
  <c r="P221"/>
  <c r="BK221"/>
  <c r="J221"/>
  <c r="BE221"/>
  <c r="BI218"/>
  <c r="BH218"/>
  <c r="BG218"/>
  <c r="BF218"/>
  <c r="T218"/>
  <c r="R218"/>
  <c r="P218"/>
  <c r="BK218"/>
  <c r="J218"/>
  <c r="BE218"/>
  <c r="BI215"/>
  <c r="BH215"/>
  <c r="BG215"/>
  <c r="BF215"/>
  <c r="T215"/>
  <c r="R215"/>
  <c r="P215"/>
  <c r="BK215"/>
  <c r="J215"/>
  <c r="BE215"/>
  <c r="BI212"/>
  <c r="BH212"/>
  <c r="BG212"/>
  <c r="BF212"/>
  <c r="T212"/>
  <c r="R212"/>
  <c r="P212"/>
  <c r="BK212"/>
  <c r="J212"/>
  <c r="BE212"/>
  <c r="BI209"/>
  <c r="BH209"/>
  <c r="BG209"/>
  <c r="BF209"/>
  <c r="T209"/>
  <c r="R209"/>
  <c r="P209"/>
  <c r="BK209"/>
  <c r="J209"/>
  <c r="BE209"/>
  <c r="BI206"/>
  <c r="BH206"/>
  <c r="BG206"/>
  <c r="BF206"/>
  <c r="T206"/>
  <c r="R206"/>
  <c r="P206"/>
  <c r="BK206"/>
  <c r="J206"/>
  <c r="BE206"/>
  <c r="BI203"/>
  <c r="BH203"/>
  <c r="BG203"/>
  <c r="BF203"/>
  <c r="T203"/>
  <c r="R203"/>
  <c r="P203"/>
  <c r="BK203"/>
  <c r="J203"/>
  <c r="BE203"/>
  <c r="BI200"/>
  <c r="BH200"/>
  <c r="BG200"/>
  <c r="BF200"/>
  <c r="T200"/>
  <c r="R200"/>
  <c r="P200"/>
  <c r="BK200"/>
  <c r="J200"/>
  <c r="BE200"/>
  <c r="BI197"/>
  <c r="BH197"/>
  <c r="BG197"/>
  <c r="BF197"/>
  <c r="T197"/>
  <c r="R197"/>
  <c r="P197"/>
  <c r="BK197"/>
  <c r="J197"/>
  <c r="BE197"/>
  <c r="BI194"/>
  <c r="BH194"/>
  <c r="BG194"/>
  <c r="BF194"/>
  <c r="T194"/>
  <c r="R194"/>
  <c r="P194"/>
  <c r="BK194"/>
  <c r="J194"/>
  <c r="BE194"/>
  <c r="BI191"/>
  <c r="BH191"/>
  <c r="BG191"/>
  <c r="BF191"/>
  <c r="T191"/>
  <c r="R191"/>
  <c r="P191"/>
  <c r="BK191"/>
  <c r="J191"/>
  <c r="BE191"/>
  <c r="BI188"/>
  <c r="BH188"/>
  <c r="BG188"/>
  <c r="BF188"/>
  <c r="T188"/>
  <c r="R188"/>
  <c r="P188"/>
  <c r="BK188"/>
  <c r="J188"/>
  <c r="BE188"/>
  <c r="BI185"/>
  <c r="BH185"/>
  <c r="BG185"/>
  <c r="BF185"/>
  <c r="T185"/>
  <c r="R185"/>
  <c r="P185"/>
  <c r="BK185"/>
  <c r="J185"/>
  <c r="BE185"/>
  <c r="BI182"/>
  <c r="BH182"/>
  <c r="BG182"/>
  <c r="BF182"/>
  <c r="T182"/>
  <c r="R182"/>
  <c r="P182"/>
  <c r="BK182"/>
  <c r="J182"/>
  <c r="BE182"/>
  <c r="BI179"/>
  <c r="BH179"/>
  <c r="BG179"/>
  <c r="BF179"/>
  <c r="T179"/>
  <c r="R179"/>
  <c r="P179"/>
  <c r="BK179"/>
  <c r="J179"/>
  <c r="BE179"/>
  <c r="BI176"/>
  <c r="BH176"/>
  <c r="BG176"/>
  <c r="BF176"/>
  <c r="T176"/>
  <c r="R176"/>
  <c r="P176"/>
  <c r="BK176"/>
  <c r="J176"/>
  <c r="BE176"/>
  <c r="BI173"/>
  <c r="BH173"/>
  <c r="BG173"/>
  <c r="BF173"/>
  <c r="T173"/>
  <c r="R173"/>
  <c r="P173"/>
  <c r="BK173"/>
  <c r="J173"/>
  <c r="BE173"/>
  <c r="BI170"/>
  <c r="BH170"/>
  <c r="BG170"/>
  <c r="BF170"/>
  <c r="T170"/>
  <c r="R170"/>
  <c r="P170"/>
  <c r="BK170"/>
  <c r="J170"/>
  <c r="BE170"/>
  <c r="BI169"/>
  <c r="BH169"/>
  <c r="BG169"/>
  <c r="BF169"/>
  <c r="T169"/>
  <c r="R169"/>
  <c r="P169"/>
  <c r="BK169"/>
  <c r="J169"/>
  <c r="BE169"/>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0"/>
  <c r="BH160"/>
  <c r="BG160"/>
  <c r="BF160"/>
  <c r="T160"/>
  <c r="R160"/>
  <c r="P160"/>
  <c r="BK160"/>
  <c r="J160"/>
  <c r="BE160"/>
  <c r="BI159"/>
  <c r="BH159"/>
  <c r="BG159"/>
  <c r="BF159"/>
  <c r="T159"/>
  <c r="R159"/>
  <c r="P159"/>
  <c r="BK159"/>
  <c r="J159"/>
  <c r="BE159"/>
  <c r="BI158"/>
  <c r="BH158"/>
  <c r="BG158"/>
  <c r="BF158"/>
  <c r="T158"/>
  <c r="R158"/>
  <c r="P158"/>
  <c r="BK158"/>
  <c r="J158"/>
  <c r="BE158"/>
  <c r="BI155"/>
  <c r="BH155"/>
  <c r="BG155"/>
  <c r="BF155"/>
  <c r="T155"/>
  <c r="R155"/>
  <c r="P155"/>
  <c r="BK155"/>
  <c r="J155"/>
  <c r="BE155"/>
  <c r="BI152"/>
  <c r="BH152"/>
  <c r="BG152"/>
  <c r="BF152"/>
  <c r="T152"/>
  <c r="R152"/>
  <c r="P152"/>
  <c r="BK152"/>
  <c r="J152"/>
  <c r="BE152"/>
  <c r="BI149"/>
  <c r="BH149"/>
  <c r="BG149"/>
  <c r="BF149"/>
  <c r="T149"/>
  <c r="R149"/>
  <c r="P149"/>
  <c r="BK149"/>
  <c r="J149"/>
  <c r="BE149"/>
  <c r="BI148"/>
  <c r="BH148"/>
  <c r="BG148"/>
  <c r="BF148"/>
  <c r="T148"/>
  <c r="R148"/>
  <c r="P148"/>
  <c r="BK148"/>
  <c r="J148"/>
  <c r="BE148"/>
  <c r="BI145"/>
  <c r="BH145"/>
  <c r="BG145"/>
  <c r="BF145"/>
  <c r="T145"/>
  <c r="R145"/>
  <c r="P145"/>
  <c r="BK145"/>
  <c r="J145"/>
  <c r="BE145"/>
  <c r="BI142"/>
  <c r="BH142"/>
  <c r="BG142"/>
  <c r="BF142"/>
  <c r="T142"/>
  <c r="R142"/>
  <c r="P142"/>
  <c r="BK142"/>
  <c r="J142"/>
  <c r="BE142"/>
  <c r="BI141"/>
  <c r="BH141"/>
  <c r="BG141"/>
  <c r="BF141"/>
  <c r="T141"/>
  <c r="R141"/>
  <c r="P141"/>
  <c r="BK141"/>
  <c r="J141"/>
  <c r="BE141"/>
  <c r="BI138"/>
  <c r="BH138"/>
  <c r="BG138"/>
  <c r="BF138"/>
  <c r="T138"/>
  <c r="R138"/>
  <c r="P138"/>
  <c r="BK138"/>
  <c r="J138"/>
  <c r="BE138"/>
  <c r="BI135"/>
  <c r="BH135"/>
  <c r="BG135"/>
  <c r="BF135"/>
  <c r="T135"/>
  <c r="R135"/>
  <c r="P135"/>
  <c r="BK135"/>
  <c r="J135"/>
  <c r="BE135"/>
  <c r="BI132"/>
  <c r="BH132"/>
  <c r="BG132"/>
  <c r="BF132"/>
  <c r="T132"/>
  <c r="R132"/>
  <c r="P132"/>
  <c r="BK132"/>
  <c r="J132"/>
  <c r="BE132"/>
  <c r="BI131"/>
  <c r="BH131"/>
  <c r="BG131"/>
  <c r="BF131"/>
  <c r="T131"/>
  <c r="R131"/>
  <c r="P131"/>
  <c r="BK131"/>
  <c r="J131"/>
  <c r="BE131"/>
  <c r="BI128"/>
  <c r="BH128"/>
  <c r="BG128"/>
  <c r="BF128"/>
  <c r="T128"/>
  <c r="R128"/>
  <c r="P128"/>
  <c r="BK128"/>
  <c r="J128"/>
  <c r="BE128"/>
  <c r="BI125"/>
  <c r="BH125"/>
  <c r="BG125"/>
  <c r="BF125"/>
  <c r="T125"/>
  <c r="R125"/>
  <c r="P125"/>
  <c r="BK125"/>
  <c r="J125"/>
  <c r="BE125"/>
  <c r="BI122"/>
  <c r="BH122"/>
  <c r="BG122"/>
  <c r="BF122"/>
  <c r="T122"/>
  <c r="R122"/>
  <c r="P122"/>
  <c r="BK122"/>
  <c r="J122"/>
  <c r="BE122"/>
  <c r="BI119"/>
  <c r="BH119"/>
  <c r="BG119"/>
  <c r="BF119"/>
  <c r="T119"/>
  <c r="R119"/>
  <c r="P119"/>
  <c r="BK119"/>
  <c r="J119"/>
  <c r="BE119"/>
  <c r="BI116"/>
  <c r="BH116"/>
  <c r="BG116"/>
  <c r="BF116"/>
  <c r="T116"/>
  <c r="R116"/>
  <c r="P116"/>
  <c r="BK116"/>
  <c r="J116"/>
  <c r="BE116"/>
  <c r="BI113"/>
  <c r="BH113"/>
  <c r="BG113"/>
  <c r="BF113"/>
  <c r="T113"/>
  <c r="R113"/>
  <c r="P113"/>
  <c r="BK113"/>
  <c r="J113"/>
  <c r="BE113"/>
  <c r="BI110"/>
  <c r="BH110"/>
  <c r="BG110"/>
  <c r="BF110"/>
  <c r="T110"/>
  <c r="R110"/>
  <c r="P110"/>
  <c r="BK110"/>
  <c r="J110"/>
  <c r="BE110"/>
  <c r="BI107"/>
  <c r="BH107"/>
  <c r="BG107"/>
  <c r="BF107"/>
  <c r="T107"/>
  <c r="R107"/>
  <c r="P107"/>
  <c r="BK107"/>
  <c r="J107"/>
  <c r="BE107"/>
  <c r="BI104"/>
  <c r="BH104"/>
  <c r="BG104"/>
  <c r="BF104"/>
  <c r="T104"/>
  <c r="R104"/>
  <c r="P104"/>
  <c r="BK104"/>
  <c r="J104"/>
  <c r="BE104"/>
  <c r="BI101"/>
  <c r="BH101"/>
  <c r="BG101"/>
  <c r="BF101"/>
  <c r="T101"/>
  <c r="R101"/>
  <c r="P101"/>
  <c r="BK101"/>
  <c r="J101"/>
  <c r="BE101"/>
  <c r="BI98"/>
  <c r="BH98"/>
  <c r="BG98"/>
  <c r="BF98"/>
  <c r="T98"/>
  <c r="T97"/>
  <c r="R98"/>
  <c r="R97"/>
  <c r="P98"/>
  <c r="P97"/>
  <c r="BK98"/>
  <c r="BK97"/>
  <c r="J97"/>
  <c r="J98"/>
  <c r="BE98"/>
  <c r="J58"/>
  <c r="J57"/>
  <c r="BI95"/>
  <c r="F34"/>
  <c i="1" r="BD59"/>
  <c i="9" r="BH95"/>
  <c r="F33"/>
  <c i="1" r="BC59"/>
  <c i="9" r="BG95"/>
  <c r="F32"/>
  <c i="1" r="BB59"/>
  <c i="9" r="BF95"/>
  <c r="J31"/>
  <c i="1" r="AW59"/>
  <c i="9" r="F31"/>
  <c i="1" r="BA59"/>
  <c i="9" r="T95"/>
  <c r="T94"/>
  <c r="R95"/>
  <c r="R94"/>
  <c r="P95"/>
  <c r="P94"/>
  <c i="1" r="AU59"/>
  <c i="9" r="BK95"/>
  <c r="BK94"/>
  <c r="J94"/>
  <c r="J56"/>
  <c r="J27"/>
  <c i="1" r="AG59"/>
  <c i="9" r="J95"/>
  <c r="BE95"/>
  <c r="J30"/>
  <c i="1" r="AV59"/>
  <c i="9" r="F30"/>
  <c i="1" r="AZ59"/>
  <c i="9" r="J90"/>
  <c r="F88"/>
  <c r="E86"/>
  <c r="J51"/>
  <c r="F49"/>
  <c r="E47"/>
  <c r="J36"/>
  <c r="J18"/>
  <c r="E18"/>
  <c r="F91"/>
  <c r="F52"/>
  <c r="J17"/>
  <c r="J15"/>
  <c r="E15"/>
  <c r="F90"/>
  <c r="F51"/>
  <c r="J14"/>
  <c r="J12"/>
  <c r="J88"/>
  <c r="J49"/>
  <c r="E7"/>
  <c r="E84"/>
  <c r="E45"/>
  <c i="8" r="J794"/>
  <c r="T793"/>
  <c r="R793"/>
  <c r="P793"/>
  <c r="BK793"/>
  <c r="J793"/>
  <c r="J792"/>
  <c r="J786"/>
  <c r="J779"/>
  <c r="J765"/>
  <c r="J748"/>
  <c r="J740"/>
  <c r="J724"/>
  <c r="J702"/>
  <c r="J624"/>
  <c r="J597"/>
  <c r="J591"/>
  <c r="J573"/>
  <c r="J545"/>
  <c r="J521"/>
  <c r="J505"/>
  <c r="J504"/>
  <c r="J500"/>
  <c r="J474"/>
  <c r="J464"/>
  <c r="J460"/>
  <c r="J432"/>
  <c r="J404"/>
  <c r="J384"/>
  <c r="J351"/>
  <c r="J306"/>
  <c r="J225"/>
  <c r="J204"/>
  <c r="J134"/>
  <c i="1" r="AY58"/>
  <c r="AX58"/>
  <c i="8" r="J113"/>
  <c r="J112"/>
  <c r="J111"/>
  <c r="BI791"/>
  <c r="BH791"/>
  <c r="BG791"/>
  <c r="BF791"/>
  <c r="T791"/>
  <c r="R791"/>
  <c r="P791"/>
  <c r="BK791"/>
  <c r="J791"/>
  <c r="BE791"/>
  <c r="BI790"/>
  <c r="BH790"/>
  <c r="BG790"/>
  <c r="BF790"/>
  <c r="T790"/>
  <c r="R790"/>
  <c r="P790"/>
  <c r="BK790"/>
  <c r="J790"/>
  <c r="BE790"/>
  <c r="BI789"/>
  <c r="BH789"/>
  <c r="BG789"/>
  <c r="BF789"/>
  <c r="T789"/>
  <c r="R789"/>
  <c r="P789"/>
  <c r="BK789"/>
  <c r="J789"/>
  <c r="BE789"/>
  <c r="BI788"/>
  <c r="BH788"/>
  <c r="BG788"/>
  <c r="BF788"/>
  <c r="T788"/>
  <c r="T787"/>
  <c r="R788"/>
  <c r="R787"/>
  <c r="P788"/>
  <c r="P787"/>
  <c r="BK788"/>
  <c r="BK787"/>
  <c r="J787"/>
  <c r="J788"/>
  <c r="BE788"/>
  <c r="J110"/>
  <c r="J109"/>
  <c r="BI785"/>
  <c r="BH785"/>
  <c r="BG785"/>
  <c r="BF785"/>
  <c r="T785"/>
  <c r="R785"/>
  <c r="P785"/>
  <c r="BK785"/>
  <c r="J785"/>
  <c r="BE785"/>
  <c r="BI784"/>
  <c r="BH784"/>
  <c r="BG784"/>
  <c r="BF784"/>
  <c r="T784"/>
  <c r="R784"/>
  <c r="P784"/>
  <c r="BK784"/>
  <c r="J784"/>
  <c r="BE784"/>
  <c r="BI783"/>
  <c r="BH783"/>
  <c r="BG783"/>
  <c r="BF783"/>
  <c r="T783"/>
  <c r="R783"/>
  <c r="P783"/>
  <c r="BK783"/>
  <c r="J783"/>
  <c r="BE783"/>
  <c r="BI782"/>
  <c r="BH782"/>
  <c r="BG782"/>
  <c r="BF782"/>
  <c r="T782"/>
  <c r="R782"/>
  <c r="P782"/>
  <c r="BK782"/>
  <c r="J782"/>
  <c r="BE782"/>
  <c r="BI781"/>
  <c r="BH781"/>
  <c r="BG781"/>
  <c r="BF781"/>
  <c r="T781"/>
  <c r="T780"/>
  <c r="R781"/>
  <c r="R780"/>
  <c r="P781"/>
  <c r="P780"/>
  <c r="BK781"/>
  <c r="BK780"/>
  <c r="J780"/>
  <c r="J781"/>
  <c r="BE781"/>
  <c r="J108"/>
  <c r="J107"/>
  <c r="BI778"/>
  <c r="BH778"/>
  <c r="BG778"/>
  <c r="BF778"/>
  <c r="T778"/>
  <c r="R778"/>
  <c r="P778"/>
  <c r="BK778"/>
  <c r="J778"/>
  <c r="BE778"/>
  <c r="BI777"/>
  <c r="BH777"/>
  <c r="BG777"/>
  <c r="BF777"/>
  <c r="T777"/>
  <c r="R777"/>
  <c r="P777"/>
  <c r="BK777"/>
  <c r="J777"/>
  <c r="BE777"/>
  <c r="BI776"/>
  <c r="BH776"/>
  <c r="BG776"/>
  <c r="BF776"/>
  <c r="T776"/>
  <c r="R776"/>
  <c r="P776"/>
  <c r="BK776"/>
  <c r="J776"/>
  <c r="BE776"/>
  <c r="BI775"/>
  <c r="BH775"/>
  <c r="BG775"/>
  <c r="BF775"/>
  <c r="T775"/>
  <c r="R775"/>
  <c r="P775"/>
  <c r="BK775"/>
  <c r="J775"/>
  <c r="BE775"/>
  <c r="BI774"/>
  <c r="BH774"/>
  <c r="BG774"/>
  <c r="BF774"/>
  <c r="T774"/>
  <c r="R774"/>
  <c r="P774"/>
  <c r="BK774"/>
  <c r="J774"/>
  <c r="BE774"/>
  <c r="BI773"/>
  <c r="BH773"/>
  <c r="BG773"/>
  <c r="BF773"/>
  <c r="T773"/>
  <c r="R773"/>
  <c r="P773"/>
  <c r="BK773"/>
  <c r="J773"/>
  <c r="BE773"/>
  <c r="BI772"/>
  <c r="BH772"/>
  <c r="BG772"/>
  <c r="BF772"/>
  <c r="T772"/>
  <c r="R772"/>
  <c r="P772"/>
  <c r="BK772"/>
  <c r="J772"/>
  <c r="BE772"/>
  <c r="BI771"/>
  <c r="BH771"/>
  <c r="BG771"/>
  <c r="BF771"/>
  <c r="T771"/>
  <c r="R771"/>
  <c r="P771"/>
  <c r="BK771"/>
  <c r="J771"/>
  <c r="BE771"/>
  <c r="BI770"/>
  <c r="BH770"/>
  <c r="BG770"/>
  <c r="BF770"/>
  <c r="T770"/>
  <c r="R770"/>
  <c r="P770"/>
  <c r="BK770"/>
  <c r="J770"/>
  <c r="BE770"/>
  <c r="BI769"/>
  <c r="BH769"/>
  <c r="BG769"/>
  <c r="BF769"/>
  <c r="T769"/>
  <c r="R769"/>
  <c r="P769"/>
  <c r="BK769"/>
  <c r="J769"/>
  <c r="BE769"/>
  <c r="BI768"/>
  <c r="BH768"/>
  <c r="BG768"/>
  <c r="BF768"/>
  <c r="T768"/>
  <c r="R768"/>
  <c r="P768"/>
  <c r="BK768"/>
  <c r="J768"/>
  <c r="BE768"/>
  <c r="BI767"/>
  <c r="BH767"/>
  <c r="BG767"/>
  <c r="BF767"/>
  <c r="T767"/>
  <c r="T766"/>
  <c r="R767"/>
  <c r="R766"/>
  <c r="P767"/>
  <c r="P766"/>
  <c r="BK767"/>
  <c r="BK766"/>
  <c r="J766"/>
  <c r="J767"/>
  <c r="BE767"/>
  <c r="J106"/>
  <c r="J105"/>
  <c r="BI764"/>
  <c r="BH764"/>
  <c r="BG764"/>
  <c r="BF764"/>
  <c r="T764"/>
  <c r="R764"/>
  <c r="P764"/>
  <c r="BK764"/>
  <c r="J764"/>
  <c r="BE764"/>
  <c r="BI763"/>
  <c r="BH763"/>
  <c r="BG763"/>
  <c r="BF763"/>
  <c r="T763"/>
  <c r="R763"/>
  <c r="P763"/>
  <c r="BK763"/>
  <c r="J763"/>
  <c r="BE763"/>
  <c r="BI762"/>
  <c r="BH762"/>
  <c r="BG762"/>
  <c r="BF762"/>
  <c r="T762"/>
  <c r="R762"/>
  <c r="P762"/>
  <c r="BK762"/>
  <c r="J762"/>
  <c r="BE762"/>
  <c r="BI761"/>
  <c r="BH761"/>
  <c r="BG761"/>
  <c r="BF761"/>
  <c r="T761"/>
  <c r="R761"/>
  <c r="P761"/>
  <c r="BK761"/>
  <c r="J761"/>
  <c r="BE761"/>
  <c r="BI760"/>
  <c r="BH760"/>
  <c r="BG760"/>
  <c r="BF760"/>
  <c r="T760"/>
  <c r="T759"/>
  <c r="R760"/>
  <c r="R759"/>
  <c r="P760"/>
  <c r="P759"/>
  <c r="BK760"/>
  <c r="BK759"/>
  <c r="J759"/>
  <c r="J760"/>
  <c r="BE760"/>
  <c r="J104"/>
  <c r="BI758"/>
  <c r="BH758"/>
  <c r="BG758"/>
  <c r="BF758"/>
  <c r="T758"/>
  <c r="R758"/>
  <c r="P758"/>
  <c r="BK758"/>
  <c r="J758"/>
  <c r="BE758"/>
  <c r="BI757"/>
  <c r="BH757"/>
  <c r="BG757"/>
  <c r="BF757"/>
  <c r="T757"/>
  <c r="R757"/>
  <c r="P757"/>
  <c r="BK757"/>
  <c r="J757"/>
  <c r="BE757"/>
  <c r="BI756"/>
  <c r="BH756"/>
  <c r="BG756"/>
  <c r="BF756"/>
  <c r="T756"/>
  <c r="R756"/>
  <c r="P756"/>
  <c r="BK756"/>
  <c r="J756"/>
  <c r="BE756"/>
  <c r="BI755"/>
  <c r="BH755"/>
  <c r="BG755"/>
  <c r="BF755"/>
  <c r="T755"/>
  <c r="R755"/>
  <c r="P755"/>
  <c r="BK755"/>
  <c r="J755"/>
  <c r="BE755"/>
  <c r="BI754"/>
  <c r="BH754"/>
  <c r="BG754"/>
  <c r="BF754"/>
  <c r="T754"/>
  <c r="R754"/>
  <c r="P754"/>
  <c r="BK754"/>
  <c r="J754"/>
  <c r="BE754"/>
  <c r="BI753"/>
  <c r="BH753"/>
  <c r="BG753"/>
  <c r="BF753"/>
  <c r="T753"/>
  <c r="R753"/>
  <c r="P753"/>
  <c r="BK753"/>
  <c r="J753"/>
  <c r="BE753"/>
  <c r="BI752"/>
  <c r="BH752"/>
  <c r="BG752"/>
  <c r="BF752"/>
  <c r="T752"/>
  <c r="R752"/>
  <c r="P752"/>
  <c r="BK752"/>
  <c r="J752"/>
  <c r="BE752"/>
  <c r="BI751"/>
  <c r="BH751"/>
  <c r="BG751"/>
  <c r="BF751"/>
  <c r="T751"/>
  <c r="R751"/>
  <c r="P751"/>
  <c r="BK751"/>
  <c r="J751"/>
  <c r="BE751"/>
  <c r="BI750"/>
  <c r="BH750"/>
  <c r="BG750"/>
  <c r="BF750"/>
  <c r="T750"/>
  <c r="T749"/>
  <c r="R750"/>
  <c r="R749"/>
  <c r="P750"/>
  <c r="P749"/>
  <c r="BK750"/>
  <c r="BK749"/>
  <c r="J749"/>
  <c r="J750"/>
  <c r="BE750"/>
  <c r="J103"/>
  <c r="J102"/>
  <c r="BI747"/>
  <c r="BH747"/>
  <c r="BG747"/>
  <c r="BF747"/>
  <c r="T747"/>
  <c r="R747"/>
  <c r="P747"/>
  <c r="BK747"/>
  <c r="J747"/>
  <c r="BE747"/>
  <c r="BI746"/>
  <c r="BH746"/>
  <c r="BG746"/>
  <c r="BF746"/>
  <c r="T746"/>
  <c r="R746"/>
  <c r="P746"/>
  <c r="BK746"/>
  <c r="J746"/>
  <c r="BE746"/>
  <c r="BI745"/>
  <c r="BH745"/>
  <c r="BG745"/>
  <c r="BF745"/>
  <c r="T745"/>
  <c r="R745"/>
  <c r="P745"/>
  <c r="BK745"/>
  <c r="J745"/>
  <c r="BE745"/>
  <c r="BI744"/>
  <c r="BH744"/>
  <c r="BG744"/>
  <c r="BF744"/>
  <c r="T744"/>
  <c r="R744"/>
  <c r="P744"/>
  <c r="BK744"/>
  <c r="J744"/>
  <c r="BE744"/>
  <c r="BI743"/>
  <c r="BH743"/>
  <c r="BG743"/>
  <c r="BF743"/>
  <c r="T743"/>
  <c r="R743"/>
  <c r="P743"/>
  <c r="BK743"/>
  <c r="J743"/>
  <c r="BE743"/>
  <c r="BI742"/>
  <c r="BH742"/>
  <c r="BG742"/>
  <c r="BF742"/>
  <c r="T742"/>
  <c r="T741"/>
  <c r="R742"/>
  <c r="R741"/>
  <c r="P742"/>
  <c r="P741"/>
  <c r="BK742"/>
  <c r="BK741"/>
  <c r="J741"/>
  <c r="J742"/>
  <c r="BE742"/>
  <c r="J101"/>
  <c r="J100"/>
  <c r="BI739"/>
  <c r="BH739"/>
  <c r="BG739"/>
  <c r="BF739"/>
  <c r="T739"/>
  <c r="R739"/>
  <c r="P739"/>
  <c r="BK739"/>
  <c r="J739"/>
  <c r="BE739"/>
  <c r="BI738"/>
  <c r="BH738"/>
  <c r="BG738"/>
  <c r="BF738"/>
  <c r="T738"/>
  <c r="R738"/>
  <c r="P738"/>
  <c r="BK738"/>
  <c r="J738"/>
  <c r="BE738"/>
  <c r="BI737"/>
  <c r="BH737"/>
  <c r="BG737"/>
  <c r="BF737"/>
  <c r="T737"/>
  <c r="R737"/>
  <c r="P737"/>
  <c r="BK737"/>
  <c r="J737"/>
  <c r="BE737"/>
  <c r="BI736"/>
  <c r="BH736"/>
  <c r="BG736"/>
  <c r="BF736"/>
  <c r="T736"/>
  <c r="R736"/>
  <c r="P736"/>
  <c r="BK736"/>
  <c r="J736"/>
  <c r="BE736"/>
  <c r="BI735"/>
  <c r="BH735"/>
  <c r="BG735"/>
  <c r="BF735"/>
  <c r="T735"/>
  <c r="R735"/>
  <c r="P735"/>
  <c r="BK735"/>
  <c r="J735"/>
  <c r="BE735"/>
  <c r="BI734"/>
  <c r="BH734"/>
  <c r="BG734"/>
  <c r="BF734"/>
  <c r="T734"/>
  <c r="R734"/>
  <c r="P734"/>
  <c r="BK734"/>
  <c r="J734"/>
  <c r="BE734"/>
  <c r="BI733"/>
  <c r="BH733"/>
  <c r="BG733"/>
  <c r="BF733"/>
  <c r="T733"/>
  <c r="R733"/>
  <c r="P733"/>
  <c r="BK733"/>
  <c r="J733"/>
  <c r="BE733"/>
  <c r="BI732"/>
  <c r="BH732"/>
  <c r="BG732"/>
  <c r="BF732"/>
  <c r="T732"/>
  <c r="R732"/>
  <c r="P732"/>
  <c r="BK732"/>
  <c r="J732"/>
  <c r="BE732"/>
  <c r="BI731"/>
  <c r="BH731"/>
  <c r="BG731"/>
  <c r="BF731"/>
  <c r="T731"/>
  <c r="R731"/>
  <c r="P731"/>
  <c r="BK731"/>
  <c r="J731"/>
  <c r="BE731"/>
  <c r="BI730"/>
  <c r="BH730"/>
  <c r="BG730"/>
  <c r="BF730"/>
  <c r="T730"/>
  <c r="R730"/>
  <c r="P730"/>
  <c r="BK730"/>
  <c r="J730"/>
  <c r="BE730"/>
  <c r="BI729"/>
  <c r="BH729"/>
  <c r="BG729"/>
  <c r="BF729"/>
  <c r="T729"/>
  <c r="R729"/>
  <c r="P729"/>
  <c r="BK729"/>
  <c r="J729"/>
  <c r="BE729"/>
  <c r="BI728"/>
  <c r="BH728"/>
  <c r="BG728"/>
  <c r="BF728"/>
  <c r="T728"/>
  <c r="R728"/>
  <c r="P728"/>
  <c r="BK728"/>
  <c r="J728"/>
  <c r="BE728"/>
  <c r="BI727"/>
  <c r="BH727"/>
  <c r="BG727"/>
  <c r="BF727"/>
  <c r="T727"/>
  <c r="R727"/>
  <c r="P727"/>
  <c r="BK727"/>
  <c r="J727"/>
  <c r="BE727"/>
  <c r="BI726"/>
  <c r="BH726"/>
  <c r="BG726"/>
  <c r="BF726"/>
  <c r="T726"/>
  <c r="T725"/>
  <c r="R726"/>
  <c r="R725"/>
  <c r="P726"/>
  <c r="P725"/>
  <c r="BK726"/>
  <c r="BK725"/>
  <c r="J725"/>
  <c r="J726"/>
  <c r="BE726"/>
  <c r="J99"/>
  <c r="J98"/>
  <c r="BI723"/>
  <c r="BH723"/>
  <c r="BG723"/>
  <c r="BF723"/>
  <c r="T723"/>
  <c r="R723"/>
  <c r="P723"/>
  <c r="BK723"/>
  <c r="J723"/>
  <c r="BE723"/>
  <c r="BI722"/>
  <c r="BH722"/>
  <c r="BG722"/>
  <c r="BF722"/>
  <c r="T722"/>
  <c r="R722"/>
  <c r="P722"/>
  <c r="BK722"/>
  <c r="J722"/>
  <c r="BE722"/>
  <c r="BI721"/>
  <c r="BH721"/>
  <c r="BG721"/>
  <c r="BF721"/>
  <c r="T721"/>
  <c r="R721"/>
  <c r="P721"/>
  <c r="BK721"/>
  <c r="J721"/>
  <c r="BE721"/>
  <c r="BI720"/>
  <c r="BH720"/>
  <c r="BG720"/>
  <c r="BF720"/>
  <c r="T720"/>
  <c r="R720"/>
  <c r="P720"/>
  <c r="BK720"/>
  <c r="J720"/>
  <c r="BE720"/>
  <c r="BI719"/>
  <c r="BH719"/>
  <c r="BG719"/>
  <c r="BF719"/>
  <c r="T719"/>
  <c r="R719"/>
  <c r="P719"/>
  <c r="BK719"/>
  <c r="J719"/>
  <c r="BE719"/>
  <c r="BI718"/>
  <c r="BH718"/>
  <c r="BG718"/>
  <c r="BF718"/>
  <c r="T718"/>
  <c r="R718"/>
  <c r="P718"/>
  <c r="BK718"/>
  <c r="J718"/>
  <c r="BE718"/>
  <c r="BI717"/>
  <c r="BH717"/>
  <c r="BG717"/>
  <c r="BF717"/>
  <c r="T717"/>
  <c r="R717"/>
  <c r="P717"/>
  <c r="BK717"/>
  <c r="J717"/>
  <c r="BE717"/>
  <c r="BI716"/>
  <c r="BH716"/>
  <c r="BG716"/>
  <c r="BF716"/>
  <c r="T716"/>
  <c r="R716"/>
  <c r="P716"/>
  <c r="BK716"/>
  <c r="J716"/>
  <c r="BE716"/>
  <c r="BI715"/>
  <c r="BH715"/>
  <c r="BG715"/>
  <c r="BF715"/>
  <c r="T715"/>
  <c r="R715"/>
  <c r="P715"/>
  <c r="BK715"/>
  <c r="J715"/>
  <c r="BE715"/>
  <c r="BI714"/>
  <c r="BH714"/>
  <c r="BG714"/>
  <c r="BF714"/>
  <c r="T714"/>
  <c r="R714"/>
  <c r="P714"/>
  <c r="BK714"/>
  <c r="J714"/>
  <c r="BE714"/>
  <c r="BI713"/>
  <c r="BH713"/>
  <c r="BG713"/>
  <c r="BF713"/>
  <c r="T713"/>
  <c r="R713"/>
  <c r="P713"/>
  <c r="BK713"/>
  <c r="J713"/>
  <c r="BE713"/>
  <c r="BI712"/>
  <c r="BH712"/>
  <c r="BG712"/>
  <c r="BF712"/>
  <c r="T712"/>
  <c r="R712"/>
  <c r="P712"/>
  <c r="BK712"/>
  <c r="J712"/>
  <c r="BE712"/>
  <c r="BI711"/>
  <c r="BH711"/>
  <c r="BG711"/>
  <c r="BF711"/>
  <c r="T711"/>
  <c r="R711"/>
  <c r="P711"/>
  <c r="BK711"/>
  <c r="J711"/>
  <c r="BE711"/>
  <c r="BI710"/>
  <c r="BH710"/>
  <c r="BG710"/>
  <c r="BF710"/>
  <c r="T710"/>
  <c r="R710"/>
  <c r="P710"/>
  <c r="BK710"/>
  <c r="J710"/>
  <c r="BE710"/>
  <c r="BI709"/>
  <c r="BH709"/>
  <c r="BG709"/>
  <c r="BF709"/>
  <c r="T709"/>
  <c r="R709"/>
  <c r="P709"/>
  <c r="BK709"/>
  <c r="J709"/>
  <c r="BE709"/>
  <c r="BI708"/>
  <c r="BH708"/>
  <c r="BG708"/>
  <c r="BF708"/>
  <c r="T708"/>
  <c r="R708"/>
  <c r="P708"/>
  <c r="BK708"/>
  <c r="J708"/>
  <c r="BE708"/>
  <c r="BI707"/>
  <c r="BH707"/>
  <c r="BG707"/>
  <c r="BF707"/>
  <c r="T707"/>
  <c r="R707"/>
  <c r="P707"/>
  <c r="BK707"/>
  <c r="J707"/>
  <c r="BE707"/>
  <c r="BI706"/>
  <c r="BH706"/>
  <c r="BG706"/>
  <c r="BF706"/>
  <c r="T706"/>
  <c r="R706"/>
  <c r="P706"/>
  <c r="BK706"/>
  <c r="J706"/>
  <c r="BE706"/>
  <c r="BI705"/>
  <c r="BH705"/>
  <c r="BG705"/>
  <c r="BF705"/>
  <c r="T705"/>
  <c r="R705"/>
  <c r="P705"/>
  <c r="BK705"/>
  <c r="J705"/>
  <c r="BE705"/>
  <c r="BI704"/>
  <c r="BH704"/>
  <c r="BG704"/>
  <c r="BF704"/>
  <c r="T704"/>
  <c r="T703"/>
  <c r="R704"/>
  <c r="R703"/>
  <c r="P704"/>
  <c r="P703"/>
  <c r="BK704"/>
  <c r="BK703"/>
  <c r="J703"/>
  <c r="J704"/>
  <c r="BE704"/>
  <c r="J97"/>
  <c r="J96"/>
  <c r="BI701"/>
  <c r="BH701"/>
  <c r="BG701"/>
  <c r="BF701"/>
  <c r="T701"/>
  <c r="R701"/>
  <c r="P701"/>
  <c r="BK701"/>
  <c r="J701"/>
  <c r="BE701"/>
  <c r="BI700"/>
  <c r="BH700"/>
  <c r="BG700"/>
  <c r="BF700"/>
  <c r="T700"/>
  <c r="R700"/>
  <c r="P700"/>
  <c r="BK700"/>
  <c r="J700"/>
  <c r="BE700"/>
  <c r="BI699"/>
  <c r="BH699"/>
  <c r="BG699"/>
  <c r="BF699"/>
  <c r="T699"/>
  <c r="R699"/>
  <c r="P699"/>
  <c r="BK699"/>
  <c r="J699"/>
  <c r="BE699"/>
  <c r="BI698"/>
  <c r="BH698"/>
  <c r="BG698"/>
  <c r="BF698"/>
  <c r="T698"/>
  <c r="R698"/>
  <c r="P698"/>
  <c r="BK698"/>
  <c r="J698"/>
  <c r="BE698"/>
  <c r="BI697"/>
  <c r="BH697"/>
  <c r="BG697"/>
  <c r="BF697"/>
  <c r="T697"/>
  <c r="R697"/>
  <c r="P697"/>
  <c r="BK697"/>
  <c r="J697"/>
  <c r="BE697"/>
  <c r="BI696"/>
  <c r="BH696"/>
  <c r="BG696"/>
  <c r="BF696"/>
  <c r="T696"/>
  <c r="R696"/>
  <c r="P696"/>
  <c r="BK696"/>
  <c r="J696"/>
  <c r="BE696"/>
  <c r="BI695"/>
  <c r="BH695"/>
  <c r="BG695"/>
  <c r="BF695"/>
  <c r="T695"/>
  <c r="R695"/>
  <c r="P695"/>
  <c r="BK695"/>
  <c r="J695"/>
  <c r="BE695"/>
  <c r="BI694"/>
  <c r="BH694"/>
  <c r="BG694"/>
  <c r="BF694"/>
  <c r="T694"/>
  <c r="R694"/>
  <c r="P694"/>
  <c r="BK694"/>
  <c r="J694"/>
  <c r="BE694"/>
  <c r="BI693"/>
  <c r="BH693"/>
  <c r="BG693"/>
  <c r="BF693"/>
  <c r="T693"/>
  <c r="R693"/>
  <c r="P693"/>
  <c r="BK693"/>
  <c r="J693"/>
  <c r="BE693"/>
  <c r="BI692"/>
  <c r="BH692"/>
  <c r="BG692"/>
  <c r="BF692"/>
  <c r="T692"/>
  <c r="R692"/>
  <c r="P692"/>
  <c r="BK692"/>
  <c r="J692"/>
  <c r="BE692"/>
  <c r="BI691"/>
  <c r="BH691"/>
  <c r="BG691"/>
  <c r="BF691"/>
  <c r="T691"/>
  <c r="R691"/>
  <c r="P691"/>
  <c r="BK691"/>
  <c r="J691"/>
  <c r="BE691"/>
  <c r="BI690"/>
  <c r="BH690"/>
  <c r="BG690"/>
  <c r="BF690"/>
  <c r="T690"/>
  <c r="R690"/>
  <c r="P690"/>
  <c r="BK690"/>
  <c r="J690"/>
  <c r="BE690"/>
  <c r="BI689"/>
  <c r="BH689"/>
  <c r="BG689"/>
  <c r="BF689"/>
  <c r="T689"/>
  <c r="R689"/>
  <c r="P689"/>
  <c r="BK689"/>
  <c r="J689"/>
  <c r="BE689"/>
  <c r="BI688"/>
  <c r="BH688"/>
  <c r="BG688"/>
  <c r="BF688"/>
  <c r="T688"/>
  <c r="R688"/>
  <c r="P688"/>
  <c r="BK688"/>
  <c r="J688"/>
  <c r="BE688"/>
  <c r="BI687"/>
  <c r="BH687"/>
  <c r="BG687"/>
  <c r="BF687"/>
  <c r="T687"/>
  <c r="R687"/>
  <c r="P687"/>
  <c r="BK687"/>
  <c r="J687"/>
  <c r="BE687"/>
  <c r="BI686"/>
  <c r="BH686"/>
  <c r="BG686"/>
  <c r="BF686"/>
  <c r="T686"/>
  <c r="R686"/>
  <c r="P686"/>
  <c r="BK686"/>
  <c r="J686"/>
  <c r="BE686"/>
  <c r="BI685"/>
  <c r="BH685"/>
  <c r="BG685"/>
  <c r="BF685"/>
  <c r="T685"/>
  <c r="R685"/>
  <c r="P685"/>
  <c r="BK685"/>
  <c r="J685"/>
  <c r="BE685"/>
  <c r="BI684"/>
  <c r="BH684"/>
  <c r="BG684"/>
  <c r="BF684"/>
  <c r="T684"/>
  <c r="R684"/>
  <c r="P684"/>
  <c r="BK684"/>
  <c r="J684"/>
  <c r="BE684"/>
  <c r="BI683"/>
  <c r="BH683"/>
  <c r="BG683"/>
  <c r="BF683"/>
  <c r="T683"/>
  <c r="R683"/>
  <c r="P683"/>
  <c r="BK683"/>
  <c r="J683"/>
  <c r="BE683"/>
  <c r="BI682"/>
  <c r="BH682"/>
  <c r="BG682"/>
  <c r="BF682"/>
  <c r="T682"/>
  <c r="R682"/>
  <c r="P682"/>
  <c r="BK682"/>
  <c r="J682"/>
  <c r="BE682"/>
  <c r="BI681"/>
  <c r="BH681"/>
  <c r="BG681"/>
  <c r="BF681"/>
  <c r="T681"/>
  <c r="R681"/>
  <c r="P681"/>
  <c r="BK681"/>
  <c r="J681"/>
  <c r="BE681"/>
  <c r="BI680"/>
  <c r="BH680"/>
  <c r="BG680"/>
  <c r="BF680"/>
  <c r="T680"/>
  <c r="R680"/>
  <c r="P680"/>
  <c r="BK680"/>
  <c r="J680"/>
  <c r="BE680"/>
  <c r="BI679"/>
  <c r="BH679"/>
  <c r="BG679"/>
  <c r="BF679"/>
  <c r="T679"/>
  <c r="R679"/>
  <c r="P679"/>
  <c r="BK679"/>
  <c r="J679"/>
  <c r="BE679"/>
  <c r="BI678"/>
  <c r="BH678"/>
  <c r="BG678"/>
  <c r="BF678"/>
  <c r="T678"/>
  <c r="R678"/>
  <c r="P678"/>
  <c r="BK678"/>
  <c r="J678"/>
  <c r="BE678"/>
  <c r="BI677"/>
  <c r="BH677"/>
  <c r="BG677"/>
  <c r="BF677"/>
  <c r="T677"/>
  <c r="R677"/>
  <c r="P677"/>
  <c r="BK677"/>
  <c r="J677"/>
  <c r="BE677"/>
  <c r="BI676"/>
  <c r="BH676"/>
  <c r="BG676"/>
  <c r="BF676"/>
  <c r="T676"/>
  <c r="R676"/>
  <c r="P676"/>
  <c r="BK676"/>
  <c r="J676"/>
  <c r="BE676"/>
  <c r="BI675"/>
  <c r="BH675"/>
  <c r="BG675"/>
  <c r="BF675"/>
  <c r="T675"/>
  <c r="R675"/>
  <c r="P675"/>
  <c r="BK675"/>
  <c r="J675"/>
  <c r="BE675"/>
  <c r="BI674"/>
  <c r="BH674"/>
  <c r="BG674"/>
  <c r="BF674"/>
  <c r="T674"/>
  <c r="R674"/>
  <c r="P674"/>
  <c r="BK674"/>
  <c r="J674"/>
  <c r="BE674"/>
  <c r="BI673"/>
  <c r="BH673"/>
  <c r="BG673"/>
  <c r="BF673"/>
  <c r="T673"/>
  <c r="R673"/>
  <c r="P673"/>
  <c r="BK673"/>
  <c r="J673"/>
  <c r="BE673"/>
  <c r="BI672"/>
  <c r="BH672"/>
  <c r="BG672"/>
  <c r="BF672"/>
  <c r="T672"/>
  <c r="R672"/>
  <c r="P672"/>
  <c r="BK672"/>
  <c r="J672"/>
  <c r="BE672"/>
  <c r="BI671"/>
  <c r="BH671"/>
  <c r="BG671"/>
  <c r="BF671"/>
  <c r="T671"/>
  <c r="R671"/>
  <c r="P671"/>
  <c r="BK671"/>
  <c r="J671"/>
  <c r="BE671"/>
  <c r="BI670"/>
  <c r="BH670"/>
  <c r="BG670"/>
  <c r="BF670"/>
  <c r="T670"/>
  <c r="R670"/>
  <c r="P670"/>
  <c r="BK670"/>
  <c r="J670"/>
  <c r="BE670"/>
  <c r="BI669"/>
  <c r="BH669"/>
  <c r="BG669"/>
  <c r="BF669"/>
  <c r="T669"/>
  <c r="R669"/>
  <c r="P669"/>
  <c r="BK669"/>
  <c r="J669"/>
  <c r="BE669"/>
  <c r="BI668"/>
  <c r="BH668"/>
  <c r="BG668"/>
  <c r="BF668"/>
  <c r="T668"/>
  <c r="R668"/>
  <c r="P668"/>
  <c r="BK668"/>
  <c r="J668"/>
  <c r="BE668"/>
  <c r="BI667"/>
  <c r="BH667"/>
  <c r="BG667"/>
  <c r="BF667"/>
  <c r="T667"/>
  <c r="R667"/>
  <c r="P667"/>
  <c r="BK667"/>
  <c r="J667"/>
  <c r="BE667"/>
  <c r="BI666"/>
  <c r="BH666"/>
  <c r="BG666"/>
  <c r="BF666"/>
  <c r="T666"/>
  <c r="R666"/>
  <c r="P666"/>
  <c r="BK666"/>
  <c r="J666"/>
  <c r="BE666"/>
  <c r="BI665"/>
  <c r="BH665"/>
  <c r="BG665"/>
  <c r="BF665"/>
  <c r="T665"/>
  <c r="R665"/>
  <c r="P665"/>
  <c r="BK665"/>
  <c r="J665"/>
  <c r="BE665"/>
  <c r="BI664"/>
  <c r="BH664"/>
  <c r="BG664"/>
  <c r="BF664"/>
  <c r="T664"/>
  <c r="R664"/>
  <c r="P664"/>
  <c r="BK664"/>
  <c r="J664"/>
  <c r="BE664"/>
  <c r="BI663"/>
  <c r="BH663"/>
  <c r="BG663"/>
  <c r="BF663"/>
  <c r="T663"/>
  <c r="R663"/>
  <c r="P663"/>
  <c r="BK663"/>
  <c r="J663"/>
  <c r="BE663"/>
  <c r="BI662"/>
  <c r="BH662"/>
  <c r="BG662"/>
  <c r="BF662"/>
  <c r="T662"/>
  <c r="R662"/>
  <c r="P662"/>
  <c r="BK662"/>
  <c r="J662"/>
  <c r="BE662"/>
  <c r="BI661"/>
  <c r="BH661"/>
  <c r="BG661"/>
  <c r="BF661"/>
  <c r="T661"/>
  <c r="R661"/>
  <c r="P661"/>
  <c r="BK661"/>
  <c r="J661"/>
  <c r="BE661"/>
  <c r="BI660"/>
  <c r="BH660"/>
  <c r="BG660"/>
  <c r="BF660"/>
  <c r="T660"/>
  <c r="R660"/>
  <c r="P660"/>
  <c r="BK660"/>
  <c r="J660"/>
  <c r="BE660"/>
  <c r="BI659"/>
  <c r="BH659"/>
  <c r="BG659"/>
  <c r="BF659"/>
  <c r="T659"/>
  <c r="R659"/>
  <c r="P659"/>
  <c r="BK659"/>
  <c r="J659"/>
  <c r="BE659"/>
  <c r="BI658"/>
  <c r="BH658"/>
  <c r="BG658"/>
  <c r="BF658"/>
  <c r="T658"/>
  <c r="R658"/>
  <c r="P658"/>
  <c r="BK658"/>
  <c r="J658"/>
  <c r="BE658"/>
  <c r="BI657"/>
  <c r="BH657"/>
  <c r="BG657"/>
  <c r="BF657"/>
  <c r="T657"/>
  <c r="R657"/>
  <c r="P657"/>
  <c r="BK657"/>
  <c r="J657"/>
  <c r="BE657"/>
  <c r="BI656"/>
  <c r="BH656"/>
  <c r="BG656"/>
  <c r="BF656"/>
  <c r="T656"/>
  <c r="R656"/>
  <c r="P656"/>
  <c r="BK656"/>
  <c r="J656"/>
  <c r="BE656"/>
  <c r="BI655"/>
  <c r="BH655"/>
  <c r="BG655"/>
  <c r="BF655"/>
  <c r="T655"/>
  <c r="R655"/>
  <c r="P655"/>
  <c r="BK655"/>
  <c r="J655"/>
  <c r="BE655"/>
  <c r="BI654"/>
  <c r="BH654"/>
  <c r="BG654"/>
  <c r="BF654"/>
  <c r="T654"/>
  <c r="R654"/>
  <c r="P654"/>
  <c r="BK654"/>
  <c r="J654"/>
  <c r="BE654"/>
  <c r="BI653"/>
  <c r="BH653"/>
  <c r="BG653"/>
  <c r="BF653"/>
  <c r="T653"/>
  <c r="R653"/>
  <c r="P653"/>
  <c r="BK653"/>
  <c r="J653"/>
  <c r="BE653"/>
  <c r="BI652"/>
  <c r="BH652"/>
  <c r="BG652"/>
  <c r="BF652"/>
  <c r="T652"/>
  <c r="R652"/>
  <c r="P652"/>
  <c r="BK652"/>
  <c r="J652"/>
  <c r="BE652"/>
  <c r="BI651"/>
  <c r="BH651"/>
  <c r="BG651"/>
  <c r="BF651"/>
  <c r="T651"/>
  <c r="R651"/>
  <c r="P651"/>
  <c r="BK651"/>
  <c r="J651"/>
  <c r="BE651"/>
  <c r="BI650"/>
  <c r="BH650"/>
  <c r="BG650"/>
  <c r="BF650"/>
  <c r="T650"/>
  <c r="R650"/>
  <c r="P650"/>
  <c r="BK650"/>
  <c r="J650"/>
  <c r="BE650"/>
  <c r="BI649"/>
  <c r="BH649"/>
  <c r="BG649"/>
  <c r="BF649"/>
  <c r="T649"/>
  <c r="R649"/>
  <c r="P649"/>
  <c r="BK649"/>
  <c r="J649"/>
  <c r="BE649"/>
  <c r="BI648"/>
  <c r="BH648"/>
  <c r="BG648"/>
  <c r="BF648"/>
  <c r="T648"/>
  <c r="R648"/>
  <c r="P648"/>
  <c r="BK648"/>
  <c r="J648"/>
  <c r="BE648"/>
  <c r="BI647"/>
  <c r="BH647"/>
  <c r="BG647"/>
  <c r="BF647"/>
  <c r="T647"/>
  <c r="R647"/>
  <c r="P647"/>
  <c r="BK647"/>
  <c r="J647"/>
  <c r="BE647"/>
  <c r="BI646"/>
  <c r="BH646"/>
  <c r="BG646"/>
  <c r="BF646"/>
  <c r="T646"/>
  <c r="R646"/>
  <c r="P646"/>
  <c r="BK646"/>
  <c r="J646"/>
  <c r="BE646"/>
  <c r="BI645"/>
  <c r="BH645"/>
  <c r="BG645"/>
  <c r="BF645"/>
  <c r="T645"/>
  <c r="R645"/>
  <c r="P645"/>
  <c r="BK645"/>
  <c r="J645"/>
  <c r="BE645"/>
  <c r="BI644"/>
  <c r="BH644"/>
  <c r="BG644"/>
  <c r="BF644"/>
  <c r="T644"/>
  <c r="R644"/>
  <c r="P644"/>
  <c r="BK644"/>
  <c r="J644"/>
  <c r="BE644"/>
  <c r="BI643"/>
  <c r="BH643"/>
  <c r="BG643"/>
  <c r="BF643"/>
  <c r="T643"/>
  <c r="R643"/>
  <c r="P643"/>
  <c r="BK643"/>
  <c r="J643"/>
  <c r="BE643"/>
  <c r="BI642"/>
  <c r="BH642"/>
  <c r="BG642"/>
  <c r="BF642"/>
  <c r="T642"/>
  <c r="R642"/>
  <c r="P642"/>
  <c r="BK642"/>
  <c r="J642"/>
  <c r="BE642"/>
  <c r="BI641"/>
  <c r="BH641"/>
  <c r="BG641"/>
  <c r="BF641"/>
  <c r="T641"/>
  <c r="R641"/>
  <c r="P641"/>
  <c r="BK641"/>
  <c r="J641"/>
  <c r="BE641"/>
  <c r="BI640"/>
  <c r="BH640"/>
  <c r="BG640"/>
  <c r="BF640"/>
  <c r="T640"/>
  <c r="R640"/>
  <c r="P640"/>
  <c r="BK640"/>
  <c r="J640"/>
  <c r="BE640"/>
  <c r="BI639"/>
  <c r="BH639"/>
  <c r="BG639"/>
  <c r="BF639"/>
  <c r="T639"/>
  <c r="R639"/>
  <c r="P639"/>
  <c r="BK639"/>
  <c r="J639"/>
  <c r="BE639"/>
  <c r="BI638"/>
  <c r="BH638"/>
  <c r="BG638"/>
  <c r="BF638"/>
  <c r="T638"/>
  <c r="R638"/>
  <c r="P638"/>
  <c r="BK638"/>
  <c r="J638"/>
  <c r="BE638"/>
  <c r="BI637"/>
  <c r="BH637"/>
  <c r="BG637"/>
  <c r="BF637"/>
  <c r="T637"/>
  <c r="R637"/>
  <c r="P637"/>
  <c r="BK637"/>
  <c r="J637"/>
  <c r="BE637"/>
  <c r="BI636"/>
  <c r="BH636"/>
  <c r="BG636"/>
  <c r="BF636"/>
  <c r="T636"/>
  <c r="R636"/>
  <c r="P636"/>
  <c r="BK636"/>
  <c r="J636"/>
  <c r="BE636"/>
  <c r="BI635"/>
  <c r="BH635"/>
  <c r="BG635"/>
  <c r="BF635"/>
  <c r="T635"/>
  <c r="R635"/>
  <c r="P635"/>
  <c r="BK635"/>
  <c r="J635"/>
  <c r="BE635"/>
  <c r="BI634"/>
  <c r="BH634"/>
  <c r="BG634"/>
  <c r="BF634"/>
  <c r="T634"/>
  <c r="R634"/>
  <c r="P634"/>
  <c r="BK634"/>
  <c r="J634"/>
  <c r="BE634"/>
  <c r="BI633"/>
  <c r="BH633"/>
  <c r="BG633"/>
  <c r="BF633"/>
  <c r="T633"/>
  <c r="R633"/>
  <c r="P633"/>
  <c r="BK633"/>
  <c r="J633"/>
  <c r="BE633"/>
  <c r="BI632"/>
  <c r="BH632"/>
  <c r="BG632"/>
  <c r="BF632"/>
  <c r="T632"/>
  <c r="R632"/>
  <c r="P632"/>
  <c r="BK632"/>
  <c r="J632"/>
  <c r="BE632"/>
  <c r="BI631"/>
  <c r="BH631"/>
  <c r="BG631"/>
  <c r="BF631"/>
  <c r="T631"/>
  <c r="R631"/>
  <c r="P631"/>
  <c r="BK631"/>
  <c r="J631"/>
  <c r="BE631"/>
  <c r="BI630"/>
  <c r="BH630"/>
  <c r="BG630"/>
  <c r="BF630"/>
  <c r="T630"/>
  <c r="R630"/>
  <c r="P630"/>
  <c r="BK630"/>
  <c r="J630"/>
  <c r="BE630"/>
  <c r="BI629"/>
  <c r="BH629"/>
  <c r="BG629"/>
  <c r="BF629"/>
  <c r="T629"/>
  <c r="R629"/>
  <c r="P629"/>
  <c r="BK629"/>
  <c r="J629"/>
  <c r="BE629"/>
  <c r="BI628"/>
  <c r="BH628"/>
  <c r="BG628"/>
  <c r="BF628"/>
  <c r="T628"/>
  <c r="R628"/>
  <c r="P628"/>
  <c r="BK628"/>
  <c r="J628"/>
  <c r="BE628"/>
  <c r="BI627"/>
  <c r="BH627"/>
  <c r="BG627"/>
  <c r="BF627"/>
  <c r="T627"/>
  <c r="R627"/>
  <c r="P627"/>
  <c r="BK627"/>
  <c r="J627"/>
  <c r="BE627"/>
  <c r="BI626"/>
  <c r="BH626"/>
  <c r="BG626"/>
  <c r="BF626"/>
  <c r="T626"/>
  <c r="T625"/>
  <c r="R626"/>
  <c r="R625"/>
  <c r="P626"/>
  <c r="P625"/>
  <c r="BK626"/>
  <c r="BK625"/>
  <c r="J625"/>
  <c r="J626"/>
  <c r="BE626"/>
  <c r="J95"/>
  <c r="J94"/>
  <c r="BI623"/>
  <c r="BH623"/>
  <c r="BG623"/>
  <c r="BF623"/>
  <c r="T623"/>
  <c r="R623"/>
  <c r="P623"/>
  <c r="BK623"/>
  <c r="J623"/>
  <c r="BE623"/>
  <c r="BI622"/>
  <c r="BH622"/>
  <c r="BG622"/>
  <c r="BF622"/>
  <c r="T622"/>
  <c r="R622"/>
  <c r="P622"/>
  <c r="BK622"/>
  <c r="J622"/>
  <c r="BE622"/>
  <c r="BI621"/>
  <c r="BH621"/>
  <c r="BG621"/>
  <c r="BF621"/>
  <c r="T621"/>
  <c r="R621"/>
  <c r="P621"/>
  <c r="BK621"/>
  <c r="J621"/>
  <c r="BE621"/>
  <c r="BI620"/>
  <c r="BH620"/>
  <c r="BG620"/>
  <c r="BF620"/>
  <c r="T620"/>
  <c r="R620"/>
  <c r="P620"/>
  <c r="BK620"/>
  <c r="J620"/>
  <c r="BE620"/>
  <c r="BI619"/>
  <c r="BH619"/>
  <c r="BG619"/>
  <c r="BF619"/>
  <c r="T619"/>
  <c r="R619"/>
  <c r="P619"/>
  <c r="BK619"/>
  <c r="J619"/>
  <c r="BE619"/>
  <c r="BI618"/>
  <c r="BH618"/>
  <c r="BG618"/>
  <c r="BF618"/>
  <c r="T618"/>
  <c r="R618"/>
  <c r="P618"/>
  <c r="BK618"/>
  <c r="J618"/>
  <c r="BE618"/>
  <c r="BI617"/>
  <c r="BH617"/>
  <c r="BG617"/>
  <c r="BF617"/>
  <c r="T617"/>
  <c r="R617"/>
  <c r="P617"/>
  <c r="BK617"/>
  <c r="J617"/>
  <c r="BE617"/>
  <c r="BI616"/>
  <c r="BH616"/>
  <c r="BG616"/>
  <c r="BF616"/>
  <c r="T616"/>
  <c r="R616"/>
  <c r="P616"/>
  <c r="BK616"/>
  <c r="J616"/>
  <c r="BE616"/>
  <c r="BI615"/>
  <c r="BH615"/>
  <c r="BG615"/>
  <c r="BF615"/>
  <c r="T615"/>
  <c r="R615"/>
  <c r="P615"/>
  <c r="BK615"/>
  <c r="J615"/>
  <c r="BE615"/>
  <c r="BI614"/>
  <c r="BH614"/>
  <c r="BG614"/>
  <c r="BF614"/>
  <c r="T614"/>
  <c r="R614"/>
  <c r="P614"/>
  <c r="BK614"/>
  <c r="J614"/>
  <c r="BE614"/>
  <c r="BI613"/>
  <c r="BH613"/>
  <c r="BG613"/>
  <c r="BF613"/>
  <c r="T613"/>
  <c r="R613"/>
  <c r="P613"/>
  <c r="BK613"/>
  <c r="J613"/>
  <c r="BE613"/>
  <c r="BI612"/>
  <c r="BH612"/>
  <c r="BG612"/>
  <c r="BF612"/>
  <c r="T612"/>
  <c r="R612"/>
  <c r="P612"/>
  <c r="BK612"/>
  <c r="J612"/>
  <c r="BE612"/>
  <c r="BI611"/>
  <c r="BH611"/>
  <c r="BG611"/>
  <c r="BF611"/>
  <c r="T611"/>
  <c r="R611"/>
  <c r="P611"/>
  <c r="BK611"/>
  <c r="J611"/>
  <c r="BE611"/>
  <c r="BI610"/>
  <c r="BH610"/>
  <c r="BG610"/>
  <c r="BF610"/>
  <c r="T610"/>
  <c r="R610"/>
  <c r="P610"/>
  <c r="BK610"/>
  <c r="J610"/>
  <c r="BE610"/>
  <c r="BI609"/>
  <c r="BH609"/>
  <c r="BG609"/>
  <c r="BF609"/>
  <c r="T609"/>
  <c r="R609"/>
  <c r="P609"/>
  <c r="BK609"/>
  <c r="J609"/>
  <c r="BE609"/>
  <c r="BI608"/>
  <c r="BH608"/>
  <c r="BG608"/>
  <c r="BF608"/>
  <c r="T608"/>
  <c r="R608"/>
  <c r="P608"/>
  <c r="BK608"/>
  <c r="J608"/>
  <c r="BE608"/>
  <c r="BI607"/>
  <c r="BH607"/>
  <c r="BG607"/>
  <c r="BF607"/>
  <c r="T607"/>
  <c r="R607"/>
  <c r="P607"/>
  <c r="BK607"/>
  <c r="J607"/>
  <c r="BE607"/>
  <c r="BI606"/>
  <c r="BH606"/>
  <c r="BG606"/>
  <c r="BF606"/>
  <c r="T606"/>
  <c r="R606"/>
  <c r="P606"/>
  <c r="BK606"/>
  <c r="J606"/>
  <c r="BE606"/>
  <c r="BI605"/>
  <c r="BH605"/>
  <c r="BG605"/>
  <c r="BF605"/>
  <c r="T605"/>
  <c r="R605"/>
  <c r="P605"/>
  <c r="BK605"/>
  <c r="J605"/>
  <c r="BE605"/>
  <c r="BI604"/>
  <c r="BH604"/>
  <c r="BG604"/>
  <c r="BF604"/>
  <c r="T604"/>
  <c r="R604"/>
  <c r="P604"/>
  <c r="BK604"/>
  <c r="J604"/>
  <c r="BE604"/>
  <c r="BI603"/>
  <c r="BH603"/>
  <c r="BG603"/>
  <c r="BF603"/>
  <c r="T603"/>
  <c r="R603"/>
  <c r="P603"/>
  <c r="BK603"/>
  <c r="J603"/>
  <c r="BE603"/>
  <c r="BI602"/>
  <c r="BH602"/>
  <c r="BG602"/>
  <c r="BF602"/>
  <c r="T602"/>
  <c r="R602"/>
  <c r="P602"/>
  <c r="BK602"/>
  <c r="J602"/>
  <c r="BE602"/>
  <c r="BI601"/>
  <c r="BH601"/>
  <c r="BG601"/>
  <c r="BF601"/>
  <c r="T601"/>
  <c r="R601"/>
  <c r="P601"/>
  <c r="BK601"/>
  <c r="J601"/>
  <c r="BE601"/>
  <c r="BI600"/>
  <c r="BH600"/>
  <c r="BG600"/>
  <c r="BF600"/>
  <c r="T600"/>
  <c r="R600"/>
  <c r="P600"/>
  <c r="BK600"/>
  <c r="J600"/>
  <c r="BE600"/>
  <c r="BI599"/>
  <c r="BH599"/>
  <c r="BG599"/>
  <c r="BF599"/>
  <c r="T599"/>
  <c r="T598"/>
  <c r="R599"/>
  <c r="R598"/>
  <c r="P599"/>
  <c r="P598"/>
  <c r="BK599"/>
  <c r="BK598"/>
  <c r="J598"/>
  <c r="J599"/>
  <c r="BE599"/>
  <c r="J93"/>
  <c r="J92"/>
  <c r="BI596"/>
  <c r="BH596"/>
  <c r="BG596"/>
  <c r="BF596"/>
  <c r="T596"/>
  <c r="R596"/>
  <c r="P596"/>
  <c r="BK596"/>
  <c r="J596"/>
  <c r="BE596"/>
  <c r="BI595"/>
  <c r="BH595"/>
  <c r="BG595"/>
  <c r="BF595"/>
  <c r="T595"/>
  <c r="R595"/>
  <c r="P595"/>
  <c r="BK595"/>
  <c r="J595"/>
  <c r="BE595"/>
  <c r="BI594"/>
  <c r="BH594"/>
  <c r="BG594"/>
  <c r="BF594"/>
  <c r="T594"/>
  <c r="R594"/>
  <c r="P594"/>
  <c r="BK594"/>
  <c r="J594"/>
  <c r="BE594"/>
  <c r="BI593"/>
  <c r="BH593"/>
  <c r="BG593"/>
  <c r="BF593"/>
  <c r="T593"/>
  <c r="T592"/>
  <c r="R593"/>
  <c r="R592"/>
  <c r="P593"/>
  <c r="P592"/>
  <c r="BK593"/>
  <c r="BK592"/>
  <c r="J592"/>
  <c r="J593"/>
  <c r="BE593"/>
  <c r="J91"/>
  <c r="J90"/>
  <c r="BI590"/>
  <c r="BH590"/>
  <c r="BG590"/>
  <c r="BF590"/>
  <c r="T590"/>
  <c r="R590"/>
  <c r="P590"/>
  <c r="BK590"/>
  <c r="J590"/>
  <c r="BE590"/>
  <c r="BI589"/>
  <c r="BH589"/>
  <c r="BG589"/>
  <c r="BF589"/>
  <c r="T589"/>
  <c r="R589"/>
  <c r="P589"/>
  <c r="BK589"/>
  <c r="J589"/>
  <c r="BE589"/>
  <c r="BI588"/>
  <c r="BH588"/>
  <c r="BG588"/>
  <c r="BF588"/>
  <c r="T588"/>
  <c r="R588"/>
  <c r="P588"/>
  <c r="BK588"/>
  <c r="J588"/>
  <c r="BE588"/>
  <c r="BI587"/>
  <c r="BH587"/>
  <c r="BG587"/>
  <c r="BF587"/>
  <c r="T587"/>
  <c r="R587"/>
  <c r="P587"/>
  <c r="BK587"/>
  <c r="J587"/>
  <c r="BE587"/>
  <c r="BI586"/>
  <c r="BH586"/>
  <c r="BG586"/>
  <c r="BF586"/>
  <c r="T586"/>
  <c r="R586"/>
  <c r="P586"/>
  <c r="BK586"/>
  <c r="J586"/>
  <c r="BE586"/>
  <c r="BI585"/>
  <c r="BH585"/>
  <c r="BG585"/>
  <c r="BF585"/>
  <c r="T585"/>
  <c r="R585"/>
  <c r="P585"/>
  <c r="BK585"/>
  <c r="J585"/>
  <c r="BE585"/>
  <c r="BI584"/>
  <c r="BH584"/>
  <c r="BG584"/>
  <c r="BF584"/>
  <c r="T584"/>
  <c r="R584"/>
  <c r="P584"/>
  <c r="BK584"/>
  <c r="J584"/>
  <c r="BE584"/>
  <c r="BI583"/>
  <c r="BH583"/>
  <c r="BG583"/>
  <c r="BF583"/>
  <c r="T583"/>
  <c r="R583"/>
  <c r="P583"/>
  <c r="BK583"/>
  <c r="J583"/>
  <c r="BE583"/>
  <c r="BI582"/>
  <c r="BH582"/>
  <c r="BG582"/>
  <c r="BF582"/>
  <c r="T582"/>
  <c r="R582"/>
  <c r="P582"/>
  <c r="BK582"/>
  <c r="J582"/>
  <c r="BE582"/>
  <c r="BI581"/>
  <c r="BH581"/>
  <c r="BG581"/>
  <c r="BF581"/>
  <c r="T581"/>
  <c r="R581"/>
  <c r="P581"/>
  <c r="BK581"/>
  <c r="J581"/>
  <c r="BE581"/>
  <c r="BI580"/>
  <c r="BH580"/>
  <c r="BG580"/>
  <c r="BF580"/>
  <c r="T580"/>
  <c r="R580"/>
  <c r="P580"/>
  <c r="BK580"/>
  <c r="J580"/>
  <c r="BE580"/>
  <c r="BI579"/>
  <c r="BH579"/>
  <c r="BG579"/>
  <c r="BF579"/>
  <c r="T579"/>
  <c r="R579"/>
  <c r="P579"/>
  <c r="BK579"/>
  <c r="J579"/>
  <c r="BE579"/>
  <c r="BI578"/>
  <c r="BH578"/>
  <c r="BG578"/>
  <c r="BF578"/>
  <c r="T578"/>
  <c r="R578"/>
  <c r="P578"/>
  <c r="BK578"/>
  <c r="J578"/>
  <c r="BE578"/>
  <c r="BI577"/>
  <c r="BH577"/>
  <c r="BG577"/>
  <c r="BF577"/>
  <c r="T577"/>
  <c r="R577"/>
  <c r="P577"/>
  <c r="BK577"/>
  <c r="J577"/>
  <c r="BE577"/>
  <c r="BI576"/>
  <c r="BH576"/>
  <c r="BG576"/>
  <c r="BF576"/>
  <c r="T576"/>
  <c r="R576"/>
  <c r="P576"/>
  <c r="BK576"/>
  <c r="J576"/>
  <c r="BE576"/>
  <c r="BI575"/>
  <c r="BH575"/>
  <c r="BG575"/>
  <c r="BF575"/>
  <c r="T575"/>
  <c r="T574"/>
  <c r="R575"/>
  <c r="R574"/>
  <c r="P575"/>
  <c r="P574"/>
  <c r="BK575"/>
  <c r="BK574"/>
  <c r="J574"/>
  <c r="J575"/>
  <c r="BE575"/>
  <c r="J89"/>
  <c r="J88"/>
  <c r="BI572"/>
  <c r="BH572"/>
  <c r="BG572"/>
  <c r="BF572"/>
  <c r="T572"/>
  <c r="R572"/>
  <c r="P572"/>
  <c r="BK572"/>
  <c r="J572"/>
  <c r="BE572"/>
  <c r="BI571"/>
  <c r="BH571"/>
  <c r="BG571"/>
  <c r="BF571"/>
  <c r="T571"/>
  <c r="R571"/>
  <c r="P571"/>
  <c r="BK571"/>
  <c r="J571"/>
  <c r="BE571"/>
  <c r="BI570"/>
  <c r="BH570"/>
  <c r="BG570"/>
  <c r="BF570"/>
  <c r="T570"/>
  <c r="R570"/>
  <c r="P570"/>
  <c r="BK570"/>
  <c r="J570"/>
  <c r="BE570"/>
  <c r="BI569"/>
  <c r="BH569"/>
  <c r="BG569"/>
  <c r="BF569"/>
  <c r="T569"/>
  <c r="R569"/>
  <c r="P569"/>
  <c r="BK569"/>
  <c r="J569"/>
  <c r="BE569"/>
  <c r="BI568"/>
  <c r="BH568"/>
  <c r="BG568"/>
  <c r="BF568"/>
  <c r="T568"/>
  <c r="R568"/>
  <c r="P568"/>
  <c r="BK568"/>
  <c r="J568"/>
  <c r="BE568"/>
  <c r="BI567"/>
  <c r="BH567"/>
  <c r="BG567"/>
  <c r="BF567"/>
  <c r="T567"/>
  <c r="R567"/>
  <c r="P567"/>
  <c r="BK567"/>
  <c r="J567"/>
  <c r="BE567"/>
  <c r="BI566"/>
  <c r="BH566"/>
  <c r="BG566"/>
  <c r="BF566"/>
  <c r="T566"/>
  <c r="R566"/>
  <c r="P566"/>
  <c r="BK566"/>
  <c r="J566"/>
  <c r="BE566"/>
  <c r="BI565"/>
  <c r="BH565"/>
  <c r="BG565"/>
  <c r="BF565"/>
  <c r="T565"/>
  <c r="R565"/>
  <c r="P565"/>
  <c r="BK565"/>
  <c r="J565"/>
  <c r="BE565"/>
  <c r="BI564"/>
  <c r="BH564"/>
  <c r="BG564"/>
  <c r="BF564"/>
  <c r="T564"/>
  <c r="R564"/>
  <c r="P564"/>
  <c r="BK564"/>
  <c r="J564"/>
  <c r="BE564"/>
  <c r="BI563"/>
  <c r="BH563"/>
  <c r="BG563"/>
  <c r="BF563"/>
  <c r="T563"/>
  <c r="R563"/>
  <c r="P563"/>
  <c r="BK563"/>
  <c r="J563"/>
  <c r="BE563"/>
  <c r="BI562"/>
  <c r="BH562"/>
  <c r="BG562"/>
  <c r="BF562"/>
  <c r="T562"/>
  <c r="R562"/>
  <c r="P562"/>
  <c r="BK562"/>
  <c r="J562"/>
  <c r="BE562"/>
  <c r="BI561"/>
  <c r="BH561"/>
  <c r="BG561"/>
  <c r="BF561"/>
  <c r="T561"/>
  <c r="R561"/>
  <c r="P561"/>
  <c r="BK561"/>
  <c r="J561"/>
  <c r="BE561"/>
  <c r="BI560"/>
  <c r="BH560"/>
  <c r="BG560"/>
  <c r="BF560"/>
  <c r="T560"/>
  <c r="R560"/>
  <c r="P560"/>
  <c r="BK560"/>
  <c r="J560"/>
  <c r="BE560"/>
  <c r="BI559"/>
  <c r="BH559"/>
  <c r="BG559"/>
  <c r="BF559"/>
  <c r="T559"/>
  <c r="R559"/>
  <c r="P559"/>
  <c r="BK559"/>
  <c r="J559"/>
  <c r="BE559"/>
  <c r="BI558"/>
  <c r="BH558"/>
  <c r="BG558"/>
  <c r="BF558"/>
  <c r="T558"/>
  <c r="R558"/>
  <c r="P558"/>
  <c r="BK558"/>
  <c r="J558"/>
  <c r="BE558"/>
  <c r="BI557"/>
  <c r="BH557"/>
  <c r="BG557"/>
  <c r="BF557"/>
  <c r="T557"/>
  <c r="R557"/>
  <c r="P557"/>
  <c r="BK557"/>
  <c r="J557"/>
  <c r="BE557"/>
  <c r="BI556"/>
  <c r="BH556"/>
  <c r="BG556"/>
  <c r="BF556"/>
  <c r="T556"/>
  <c r="R556"/>
  <c r="P556"/>
  <c r="BK556"/>
  <c r="J556"/>
  <c r="BE556"/>
  <c r="BI555"/>
  <c r="BH555"/>
  <c r="BG555"/>
  <c r="BF555"/>
  <c r="T555"/>
  <c r="R555"/>
  <c r="P555"/>
  <c r="BK555"/>
  <c r="J555"/>
  <c r="BE555"/>
  <c r="BI554"/>
  <c r="BH554"/>
  <c r="BG554"/>
  <c r="BF554"/>
  <c r="T554"/>
  <c r="R554"/>
  <c r="P554"/>
  <c r="BK554"/>
  <c r="J554"/>
  <c r="BE554"/>
  <c r="BI553"/>
  <c r="BH553"/>
  <c r="BG553"/>
  <c r="BF553"/>
  <c r="T553"/>
  <c r="R553"/>
  <c r="P553"/>
  <c r="BK553"/>
  <c r="J553"/>
  <c r="BE553"/>
  <c r="BI552"/>
  <c r="BH552"/>
  <c r="BG552"/>
  <c r="BF552"/>
  <c r="T552"/>
  <c r="R552"/>
  <c r="P552"/>
  <c r="BK552"/>
  <c r="J552"/>
  <c r="BE552"/>
  <c r="BI551"/>
  <c r="BH551"/>
  <c r="BG551"/>
  <c r="BF551"/>
  <c r="T551"/>
  <c r="R551"/>
  <c r="P551"/>
  <c r="BK551"/>
  <c r="J551"/>
  <c r="BE551"/>
  <c r="BI550"/>
  <c r="BH550"/>
  <c r="BG550"/>
  <c r="BF550"/>
  <c r="T550"/>
  <c r="R550"/>
  <c r="P550"/>
  <c r="BK550"/>
  <c r="J550"/>
  <c r="BE550"/>
  <c r="BI549"/>
  <c r="BH549"/>
  <c r="BG549"/>
  <c r="BF549"/>
  <c r="T549"/>
  <c r="R549"/>
  <c r="P549"/>
  <c r="BK549"/>
  <c r="J549"/>
  <c r="BE549"/>
  <c r="BI548"/>
  <c r="BH548"/>
  <c r="BG548"/>
  <c r="BF548"/>
  <c r="T548"/>
  <c r="R548"/>
  <c r="P548"/>
  <c r="BK548"/>
  <c r="J548"/>
  <c r="BE548"/>
  <c r="BI547"/>
  <c r="BH547"/>
  <c r="BG547"/>
  <c r="BF547"/>
  <c r="T547"/>
  <c r="T546"/>
  <c r="R547"/>
  <c r="R546"/>
  <c r="P547"/>
  <c r="P546"/>
  <c r="BK547"/>
  <c r="BK546"/>
  <c r="J546"/>
  <c r="J547"/>
  <c r="BE547"/>
  <c r="J87"/>
  <c r="J86"/>
  <c r="BI544"/>
  <c r="BH544"/>
  <c r="BG544"/>
  <c r="BF544"/>
  <c r="T544"/>
  <c r="R544"/>
  <c r="P544"/>
  <c r="BK544"/>
  <c r="J544"/>
  <c r="BE544"/>
  <c r="BI543"/>
  <c r="BH543"/>
  <c r="BG543"/>
  <c r="BF543"/>
  <c r="T543"/>
  <c r="R543"/>
  <c r="P543"/>
  <c r="BK543"/>
  <c r="J543"/>
  <c r="BE543"/>
  <c r="BI542"/>
  <c r="BH542"/>
  <c r="BG542"/>
  <c r="BF542"/>
  <c r="T542"/>
  <c r="R542"/>
  <c r="P542"/>
  <c r="BK542"/>
  <c r="J542"/>
  <c r="BE542"/>
  <c r="BI541"/>
  <c r="BH541"/>
  <c r="BG541"/>
  <c r="BF541"/>
  <c r="T541"/>
  <c r="R541"/>
  <c r="P541"/>
  <c r="BK541"/>
  <c r="J541"/>
  <c r="BE541"/>
  <c r="BI540"/>
  <c r="BH540"/>
  <c r="BG540"/>
  <c r="BF540"/>
  <c r="T540"/>
  <c r="R540"/>
  <c r="P540"/>
  <c r="BK540"/>
  <c r="J540"/>
  <c r="BE540"/>
  <c r="BI539"/>
  <c r="BH539"/>
  <c r="BG539"/>
  <c r="BF539"/>
  <c r="T539"/>
  <c r="R539"/>
  <c r="P539"/>
  <c r="BK539"/>
  <c r="J539"/>
  <c r="BE539"/>
  <c r="BI538"/>
  <c r="BH538"/>
  <c r="BG538"/>
  <c r="BF538"/>
  <c r="T538"/>
  <c r="R538"/>
  <c r="P538"/>
  <c r="BK538"/>
  <c r="J538"/>
  <c r="BE538"/>
  <c r="BI537"/>
  <c r="BH537"/>
  <c r="BG537"/>
  <c r="BF537"/>
  <c r="T537"/>
  <c r="R537"/>
  <c r="P537"/>
  <c r="BK537"/>
  <c r="J537"/>
  <c r="BE537"/>
  <c r="BI536"/>
  <c r="BH536"/>
  <c r="BG536"/>
  <c r="BF536"/>
  <c r="T536"/>
  <c r="R536"/>
  <c r="P536"/>
  <c r="BK536"/>
  <c r="J536"/>
  <c r="BE536"/>
  <c r="BI535"/>
  <c r="BH535"/>
  <c r="BG535"/>
  <c r="BF535"/>
  <c r="T535"/>
  <c r="R535"/>
  <c r="P535"/>
  <c r="BK535"/>
  <c r="J535"/>
  <c r="BE535"/>
  <c r="BI534"/>
  <c r="BH534"/>
  <c r="BG534"/>
  <c r="BF534"/>
  <c r="T534"/>
  <c r="R534"/>
  <c r="P534"/>
  <c r="BK534"/>
  <c r="J534"/>
  <c r="BE534"/>
  <c r="BI533"/>
  <c r="BH533"/>
  <c r="BG533"/>
  <c r="BF533"/>
  <c r="T533"/>
  <c r="R533"/>
  <c r="P533"/>
  <c r="BK533"/>
  <c r="J533"/>
  <c r="BE533"/>
  <c r="BI532"/>
  <c r="BH532"/>
  <c r="BG532"/>
  <c r="BF532"/>
  <c r="T532"/>
  <c r="R532"/>
  <c r="P532"/>
  <c r="BK532"/>
  <c r="J532"/>
  <c r="BE532"/>
  <c r="BI531"/>
  <c r="BH531"/>
  <c r="BG531"/>
  <c r="BF531"/>
  <c r="T531"/>
  <c r="R531"/>
  <c r="P531"/>
  <c r="BK531"/>
  <c r="J531"/>
  <c r="BE531"/>
  <c r="BI530"/>
  <c r="BH530"/>
  <c r="BG530"/>
  <c r="BF530"/>
  <c r="T530"/>
  <c r="R530"/>
  <c r="P530"/>
  <c r="BK530"/>
  <c r="J530"/>
  <c r="BE530"/>
  <c r="BI529"/>
  <c r="BH529"/>
  <c r="BG529"/>
  <c r="BF529"/>
  <c r="T529"/>
  <c r="R529"/>
  <c r="P529"/>
  <c r="BK529"/>
  <c r="J529"/>
  <c r="BE529"/>
  <c r="BI528"/>
  <c r="BH528"/>
  <c r="BG528"/>
  <c r="BF528"/>
  <c r="T528"/>
  <c r="R528"/>
  <c r="P528"/>
  <c r="BK528"/>
  <c r="J528"/>
  <c r="BE528"/>
  <c r="BI527"/>
  <c r="BH527"/>
  <c r="BG527"/>
  <c r="BF527"/>
  <c r="T527"/>
  <c r="R527"/>
  <c r="P527"/>
  <c r="BK527"/>
  <c r="J527"/>
  <c r="BE527"/>
  <c r="BI526"/>
  <c r="BH526"/>
  <c r="BG526"/>
  <c r="BF526"/>
  <c r="T526"/>
  <c r="R526"/>
  <c r="P526"/>
  <c r="BK526"/>
  <c r="J526"/>
  <c r="BE526"/>
  <c r="BI525"/>
  <c r="BH525"/>
  <c r="BG525"/>
  <c r="BF525"/>
  <c r="T525"/>
  <c r="R525"/>
  <c r="P525"/>
  <c r="BK525"/>
  <c r="J525"/>
  <c r="BE525"/>
  <c r="BI524"/>
  <c r="BH524"/>
  <c r="BG524"/>
  <c r="BF524"/>
  <c r="T524"/>
  <c r="R524"/>
  <c r="P524"/>
  <c r="BK524"/>
  <c r="J524"/>
  <c r="BE524"/>
  <c r="BI523"/>
  <c r="BH523"/>
  <c r="BG523"/>
  <c r="BF523"/>
  <c r="T523"/>
  <c r="T522"/>
  <c r="R523"/>
  <c r="R522"/>
  <c r="P523"/>
  <c r="P522"/>
  <c r="BK523"/>
  <c r="BK522"/>
  <c r="J522"/>
  <c r="J523"/>
  <c r="BE523"/>
  <c r="J85"/>
  <c r="J84"/>
  <c r="BI520"/>
  <c r="BH520"/>
  <c r="BG520"/>
  <c r="BF520"/>
  <c r="T520"/>
  <c r="R520"/>
  <c r="P520"/>
  <c r="BK520"/>
  <c r="J520"/>
  <c r="BE520"/>
  <c r="BI519"/>
  <c r="BH519"/>
  <c r="BG519"/>
  <c r="BF519"/>
  <c r="T519"/>
  <c r="R519"/>
  <c r="P519"/>
  <c r="BK519"/>
  <c r="J519"/>
  <c r="BE519"/>
  <c r="BI518"/>
  <c r="BH518"/>
  <c r="BG518"/>
  <c r="BF518"/>
  <c r="T518"/>
  <c r="R518"/>
  <c r="P518"/>
  <c r="BK518"/>
  <c r="J518"/>
  <c r="BE518"/>
  <c r="BI517"/>
  <c r="BH517"/>
  <c r="BG517"/>
  <c r="BF517"/>
  <c r="T517"/>
  <c r="R517"/>
  <c r="P517"/>
  <c r="BK517"/>
  <c r="J517"/>
  <c r="BE517"/>
  <c r="BI516"/>
  <c r="BH516"/>
  <c r="BG516"/>
  <c r="BF516"/>
  <c r="T516"/>
  <c r="R516"/>
  <c r="P516"/>
  <c r="BK516"/>
  <c r="J516"/>
  <c r="BE516"/>
  <c r="BI515"/>
  <c r="BH515"/>
  <c r="BG515"/>
  <c r="BF515"/>
  <c r="T515"/>
  <c r="R515"/>
  <c r="P515"/>
  <c r="BK515"/>
  <c r="J515"/>
  <c r="BE515"/>
  <c r="BI514"/>
  <c r="BH514"/>
  <c r="BG514"/>
  <c r="BF514"/>
  <c r="T514"/>
  <c r="R514"/>
  <c r="P514"/>
  <c r="BK514"/>
  <c r="J514"/>
  <c r="BE514"/>
  <c r="BI513"/>
  <c r="BH513"/>
  <c r="BG513"/>
  <c r="BF513"/>
  <c r="T513"/>
  <c r="R513"/>
  <c r="P513"/>
  <c r="BK513"/>
  <c r="J513"/>
  <c r="BE513"/>
  <c r="BI512"/>
  <c r="BH512"/>
  <c r="BG512"/>
  <c r="BF512"/>
  <c r="T512"/>
  <c r="R512"/>
  <c r="P512"/>
  <c r="BK512"/>
  <c r="J512"/>
  <c r="BE512"/>
  <c r="BI511"/>
  <c r="BH511"/>
  <c r="BG511"/>
  <c r="BF511"/>
  <c r="T511"/>
  <c r="R511"/>
  <c r="P511"/>
  <c r="BK511"/>
  <c r="J511"/>
  <c r="BE511"/>
  <c r="BI510"/>
  <c r="BH510"/>
  <c r="BG510"/>
  <c r="BF510"/>
  <c r="T510"/>
  <c r="R510"/>
  <c r="P510"/>
  <c r="BK510"/>
  <c r="J510"/>
  <c r="BE510"/>
  <c r="BI509"/>
  <c r="BH509"/>
  <c r="BG509"/>
  <c r="BF509"/>
  <c r="T509"/>
  <c r="R509"/>
  <c r="P509"/>
  <c r="BK509"/>
  <c r="J509"/>
  <c r="BE509"/>
  <c r="BI508"/>
  <c r="BH508"/>
  <c r="BG508"/>
  <c r="BF508"/>
  <c r="T508"/>
  <c r="R508"/>
  <c r="P508"/>
  <c r="BK508"/>
  <c r="J508"/>
  <c r="BE508"/>
  <c r="BI507"/>
  <c r="BH507"/>
  <c r="BG507"/>
  <c r="BF507"/>
  <c r="T507"/>
  <c r="T506"/>
  <c r="R507"/>
  <c r="R506"/>
  <c r="P507"/>
  <c r="P506"/>
  <c r="BK507"/>
  <c r="BK506"/>
  <c r="J506"/>
  <c r="J507"/>
  <c r="BE507"/>
  <c r="J83"/>
  <c r="J82"/>
  <c r="J81"/>
  <c r="BI503"/>
  <c r="BH503"/>
  <c r="BG503"/>
  <c r="BF503"/>
  <c r="T503"/>
  <c r="R503"/>
  <c r="P503"/>
  <c r="BK503"/>
  <c r="J503"/>
  <c r="BE503"/>
  <c r="BI502"/>
  <c r="BH502"/>
  <c r="BG502"/>
  <c r="BF502"/>
  <c r="T502"/>
  <c r="T501"/>
  <c r="R502"/>
  <c r="R501"/>
  <c r="P502"/>
  <c r="P501"/>
  <c r="BK502"/>
  <c r="BK501"/>
  <c r="J501"/>
  <c r="J502"/>
  <c r="BE502"/>
  <c r="J80"/>
  <c r="J79"/>
  <c r="BI499"/>
  <c r="BH499"/>
  <c r="BG499"/>
  <c r="BF499"/>
  <c r="T499"/>
  <c r="R499"/>
  <c r="P499"/>
  <c r="BK499"/>
  <c r="J499"/>
  <c r="BE499"/>
  <c r="BI498"/>
  <c r="BH498"/>
  <c r="BG498"/>
  <c r="BF498"/>
  <c r="T498"/>
  <c r="R498"/>
  <c r="P498"/>
  <c r="BK498"/>
  <c r="J498"/>
  <c r="BE498"/>
  <c r="BI497"/>
  <c r="BH497"/>
  <c r="BG497"/>
  <c r="BF497"/>
  <c r="T497"/>
  <c r="R497"/>
  <c r="P497"/>
  <c r="BK497"/>
  <c r="J497"/>
  <c r="BE497"/>
  <c r="BI496"/>
  <c r="BH496"/>
  <c r="BG496"/>
  <c r="BF496"/>
  <c r="T496"/>
  <c r="R496"/>
  <c r="P496"/>
  <c r="BK496"/>
  <c r="J496"/>
  <c r="BE496"/>
  <c r="BI495"/>
  <c r="BH495"/>
  <c r="BG495"/>
  <c r="BF495"/>
  <c r="T495"/>
  <c r="R495"/>
  <c r="P495"/>
  <c r="BK495"/>
  <c r="J495"/>
  <c r="BE495"/>
  <c r="BI494"/>
  <c r="BH494"/>
  <c r="BG494"/>
  <c r="BF494"/>
  <c r="T494"/>
  <c r="R494"/>
  <c r="P494"/>
  <c r="BK494"/>
  <c r="J494"/>
  <c r="BE494"/>
  <c r="BI493"/>
  <c r="BH493"/>
  <c r="BG493"/>
  <c r="BF493"/>
  <c r="T493"/>
  <c r="R493"/>
  <c r="P493"/>
  <c r="BK493"/>
  <c r="J493"/>
  <c r="BE493"/>
  <c r="BI492"/>
  <c r="BH492"/>
  <c r="BG492"/>
  <c r="BF492"/>
  <c r="T492"/>
  <c r="R492"/>
  <c r="P492"/>
  <c r="BK492"/>
  <c r="J492"/>
  <c r="BE492"/>
  <c r="BI491"/>
  <c r="BH491"/>
  <c r="BG491"/>
  <c r="BF491"/>
  <c r="T491"/>
  <c r="R491"/>
  <c r="P491"/>
  <c r="BK491"/>
  <c r="J491"/>
  <c r="BE491"/>
  <c r="BI490"/>
  <c r="BH490"/>
  <c r="BG490"/>
  <c r="BF490"/>
  <c r="T490"/>
  <c r="R490"/>
  <c r="P490"/>
  <c r="BK490"/>
  <c r="J490"/>
  <c r="BE490"/>
  <c r="BI489"/>
  <c r="BH489"/>
  <c r="BG489"/>
  <c r="BF489"/>
  <c r="T489"/>
  <c r="R489"/>
  <c r="P489"/>
  <c r="BK489"/>
  <c r="J489"/>
  <c r="BE489"/>
  <c r="BI488"/>
  <c r="BH488"/>
  <c r="BG488"/>
  <c r="BF488"/>
  <c r="T488"/>
  <c r="R488"/>
  <c r="P488"/>
  <c r="BK488"/>
  <c r="J488"/>
  <c r="BE488"/>
  <c r="BI487"/>
  <c r="BH487"/>
  <c r="BG487"/>
  <c r="BF487"/>
  <c r="T487"/>
  <c r="R487"/>
  <c r="P487"/>
  <c r="BK487"/>
  <c r="J487"/>
  <c r="BE487"/>
  <c r="BI486"/>
  <c r="BH486"/>
  <c r="BG486"/>
  <c r="BF486"/>
  <c r="T486"/>
  <c r="R486"/>
  <c r="P486"/>
  <c r="BK486"/>
  <c r="J486"/>
  <c r="BE486"/>
  <c r="BI485"/>
  <c r="BH485"/>
  <c r="BG485"/>
  <c r="BF485"/>
  <c r="T485"/>
  <c r="R485"/>
  <c r="P485"/>
  <c r="BK485"/>
  <c r="J485"/>
  <c r="BE485"/>
  <c r="BI484"/>
  <c r="BH484"/>
  <c r="BG484"/>
  <c r="BF484"/>
  <c r="T484"/>
  <c r="R484"/>
  <c r="P484"/>
  <c r="BK484"/>
  <c r="J484"/>
  <c r="BE484"/>
  <c r="BI483"/>
  <c r="BH483"/>
  <c r="BG483"/>
  <c r="BF483"/>
  <c r="T483"/>
  <c r="R483"/>
  <c r="P483"/>
  <c r="BK483"/>
  <c r="J483"/>
  <c r="BE483"/>
  <c r="BI482"/>
  <c r="BH482"/>
  <c r="BG482"/>
  <c r="BF482"/>
  <c r="T482"/>
  <c r="R482"/>
  <c r="P482"/>
  <c r="BK482"/>
  <c r="J482"/>
  <c r="BE482"/>
  <c r="BI481"/>
  <c r="BH481"/>
  <c r="BG481"/>
  <c r="BF481"/>
  <c r="T481"/>
  <c r="R481"/>
  <c r="P481"/>
  <c r="BK481"/>
  <c r="J481"/>
  <c r="BE481"/>
  <c r="BI480"/>
  <c r="BH480"/>
  <c r="BG480"/>
  <c r="BF480"/>
  <c r="T480"/>
  <c r="R480"/>
  <c r="P480"/>
  <c r="BK480"/>
  <c r="J480"/>
  <c r="BE480"/>
  <c r="BI479"/>
  <c r="BH479"/>
  <c r="BG479"/>
  <c r="BF479"/>
  <c r="T479"/>
  <c r="R479"/>
  <c r="P479"/>
  <c r="BK479"/>
  <c r="J479"/>
  <c r="BE479"/>
  <c r="BI478"/>
  <c r="BH478"/>
  <c r="BG478"/>
  <c r="BF478"/>
  <c r="T478"/>
  <c r="R478"/>
  <c r="P478"/>
  <c r="BK478"/>
  <c r="J478"/>
  <c r="BE478"/>
  <c r="BI477"/>
  <c r="BH477"/>
  <c r="BG477"/>
  <c r="BF477"/>
  <c r="T477"/>
  <c r="R477"/>
  <c r="P477"/>
  <c r="BK477"/>
  <c r="J477"/>
  <c r="BE477"/>
  <c r="BI476"/>
  <c r="BH476"/>
  <c r="BG476"/>
  <c r="BF476"/>
  <c r="T476"/>
  <c r="T475"/>
  <c r="R476"/>
  <c r="R475"/>
  <c r="P476"/>
  <c r="P475"/>
  <c r="BK476"/>
  <c r="BK475"/>
  <c r="J475"/>
  <c r="J476"/>
  <c r="BE476"/>
  <c r="J78"/>
  <c r="J77"/>
  <c r="BI473"/>
  <c r="BH473"/>
  <c r="BG473"/>
  <c r="BF473"/>
  <c r="T473"/>
  <c r="R473"/>
  <c r="P473"/>
  <c r="BK473"/>
  <c r="J473"/>
  <c r="BE473"/>
  <c r="BI472"/>
  <c r="BH472"/>
  <c r="BG472"/>
  <c r="BF472"/>
  <c r="T472"/>
  <c r="R472"/>
  <c r="P472"/>
  <c r="BK472"/>
  <c r="J472"/>
  <c r="BE472"/>
  <c r="BI471"/>
  <c r="BH471"/>
  <c r="BG471"/>
  <c r="BF471"/>
  <c r="T471"/>
  <c r="R471"/>
  <c r="P471"/>
  <c r="BK471"/>
  <c r="J471"/>
  <c r="BE471"/>
  <c r="BI470"/>
  <c r="BH470"/>
  <c r="BG470"/>
  <c r="BF470"/>
  <c r="T470"/>
  <c r="R470"/>
  <c r="P470"/>
  <c r="BK470"/>
  <c r="J470"/>
  <c r="BE470"/>
  <c r="BI469"/>
  <c r="BH469"/>
  <c r="BG469"/>
  <c r="BF469"/>
  <c r="T469"/>
  <c r="R469"/>
  <c r="P469"/>
  <c r="BK469"/>
  <c r="J469"/>
  <c r="BE469"/>
  <c r="BI468"/>
  <c r="BH468"/>
  <c r="BG468"/>
  <c r="BF468"/>
  <c r="T468"/>
  <c r="R468"/>
  <c r="P468"/>
  <c r="BK468"/>
  <c r="J468"/>
  <c r="BE468"/>
  <c r="BI467"/>
  <c r="BH467"/>
  <c r="BG467"/>
  <c r="BF467"/>
  <c r="T467"/>
  <c r="R467"/>
  <c r="P467"/>
  <c r="BK467"/>
  <c r="J467"/>
  <c r="BE467"/>
  <c r="BI466"/>
  <c r="BH466"/>
  <c r="BG466"/>
  <c r="BF466"/>
  <c r="T466"/>
  <c r="T465"/>
  <c r="R466"/>
  <c r="R465"/>
  <c r="P466"/>
  <c r="P465"/>
  <c r="BK466"/>
  <c r="BK465"/>
  <c r="J465"/>
  <c r="J466"/>
  <c r="BE466"/>
  <c r="J76"/>
  <c r="J75"/>
  <c r="BI463"/>
  <c r="BH463"/>
  <c r="BG463"/>
  <c r="BF463"/>
  <c r="T463"/>
  <c r="R463"/>
  <c r="P463"/>
  <c r="BK463"/>
  <c r="J463"/>
  <c r="BE463"/>
  <c r="BI462"/>
  <c r="BH462"/>
  <c r="BG462"/>
  <c r="BF462"/>
  <c r="T462"/>
  <c r="T461"/>
  <c r="R462"/>
  <c r="R461"/>
  <c r="P462"/>
  <c r="P461"/>
  <c r="BK462"/>
  <c r="BK461"/>
  <c r="J461"/>
  <c r="J462"/>
  <c r="BE462"/>
  <c r="J74"/>
  <c r="J73"/>
  <c r="BI459"/>
  <c r="BH459"/>
  <c r="BG459"/>
  <c r="BF459"/>
  <c r="T459"/>
  <c r="R459"/>
  <c r="P459"/>
  <c r="BK459"/>
  <c r="J459"/>
  <c r="BE459"/>
  <c r="BI458"/>
  <c r="BH458"/>
  <c r="BG458"/>
  <c r="BF458"/>
  <c r="T458"/>
  <c r="R458"/>
  <c r="P458"/>
  <c r="BK458"/>
  <c r="J458"/>
  <c r="BE458"/>
  <c r="BI457"/>
  <c r="BH457"/>
  <c r="BG457"/>
  <c r="BF457"/>
  <c r="T457"/>
  <c r="R457"/>
  <c r="P457"/>
  <c r="BK457"/>
  <c r="J457"/>
  <c r="BE457"/>
  <c r="BI456"/>
  <c r="BH456"/>
  <c r="BG456"/>
  <c r="BF456"/>
  <c r="T456"/>
  <c r="R456"/>
  <c r="P456"/>
  <c r="BK456"/>
  <c r="J456"/>
  <c r="BE456"/>
  <c r="BI455"/>
  <c r="BH455"/>
  <c r="BG455"/>
  <c r="BF455"/>
  <c r="T455"/>
  <c r="R455"/>
  <c r="P455"/>
  <c r="BK455"/>
  <c r="J455"/>
  <c r="BE455"/>
  <c r="BI454"/>
  <c r="BH454"/>
  <c r="BG454"/>
  <c r="BF454"/>
  <c r="T454"/>
  <c r="R454"/>
  <c r="P454"/>
  <c r="BK454"/>
  <c r="J454"/>
  <c r="BE454"/>
  <c r="BI453"/>
  <c r="BH453"/>
  <c r="BG453"/>
  <c r="BF453"/>
  <c r="T453"/>
  <c r="R453"/>
  <c r="P453"/>
  <c r="BK453"/>
  <c r="J453"/>
  <c r="BE453"/>
  <c r="BI452"/>
  <c r="BH452"/>
  <c r="BG452"/>
  <c r="BF452"/>
  <c r="T452"/>
  <c r="R452"/>
  <c r="P452"/>
  <c r="BK452"/>
  <c r="J452"/>
  <c r="BE452"/>
  <c r="BI451"/>
  <c r="BH451"/>
  <c r="BG451"/>
  <c r="BF451"/>
  <c r="T451"/>
  <c r="R451"/>
  <c r="P451"/>
  <c r="BK451"/>
  <c r="J451"/>
  <c r="BE451"/>
  <c r="BI450"/>
  <c r="BH450"/>
  <c r="BG450"/>
  <c r="BF450"/>
  <c r="T450"/>
  <c r="R450"/>
  <c r="P450"/>
  <c r="BK450"/>
  <c r="J450"/>
  <c r="BE450"/>
  <c r="BI449"/>
  <c r="BH449"/>
  <c r="BG449"/>
  <c r="BF449"/>
  <c r="T449"/>
  <c r="R449"/>
  <c r="P449"/>
  <c r="BK449"/>
  <c r="J449"/>
  <c r="BE449"/>
  <c r="BI448"/>
  <c r="BH448"/>
  <c r="BG448"/>
  <c r="BF448"/>
  <c r="T448"/>
  <c r="R448"/>
  <c r="P448"/>
  <c r="BK448"/>
  <c r="J448"/>
  <c r="BE448"/>
  <c r="BI447"/>
  <c r="BH447"/>
  <c r="BG447"/>
  <c r="BF447"/>
  <c r="T447"/>
  <c r="R447"/>
  <c r="P447"/>
  <c r="BK447"/>
  <c r="J447"/>
  <c r="BE447"/>
  <c r="BI446"/>
  <c r="BH446"/>
  <c r="BG446"/>
  <c r="BF446"/>
  <c r="T446"/>
  <c r="R446"/>
  <c r="P446"/>
  <c r="BK446"/>
  <c r="J446"/>
  <c r="BE446"/>
  <c r="BI445"/>
  <c r="BH445"/>
  <c r="BG445"/>
  <c r="BF445"/>
  <c r="T445"/>
  <c r="R445"/>
  <c r="P445"/>
  <c r="BK445"/>
  <c r="J445"/>
  <c r="BE445"/>
  <c r="BI444"/>
  <c r="BH444"/>
  <c r="BG444"/>
  <c r="BF444"/>
  <c r="T444"/>
  <c r="R444"/>
  <c r="P444"/>
  <c r="BK444"/>
  <c r="J444"/>
  <c r="BE444"/>
  <c r="BI443"/>
  <c r="BH443"/>
  <c r="BG443"/>
  <c r="BF443"/>
  <c r="T443"/>
  <c r="R443"/>
  <c r="P443"/>
  <c r="BK443"/>
  <c r="J443"/>
  <c r="BE443"/>
  <c r="BI442"/>
  <c r="BH442"/>
  <c r="BG442"/>
  <c r="BF442"/>
  <c r="T442"/>
  <c r="R442"/>
  <c r="P442"/>
  <c r="BK442"/>
  <c r="J442"/>
  <c r="BE442"/>
  <c r="BI441"/>
  <c r="BH441"/>
  <c r="BG441"/>
  <c r="BF441"/>
  <c r="T441"/>
  <c r="R441"/>
  <c r="P441"/>
  <c r="BK441"/>
  <c r="J441"/>
  <c r="BE441"/>
  <c r="BI440"/>
  <c r="BH440"/>
  <c r="BG440"/>
  <c r="BF440"/>
  <c r="T440"/>
  <c r="R440"/>
  <c r="P440"/>
  <c r="BK440"/>
  <c r="J440"/>
  <c r="BE440"/>
  <c r="BI439"/>
  <c r="BH439"/>
  <c r="BG439"/>
  <c r="BF439"/>
  <c r="T439"/>
  <c r="R439"/>
  <c r="P439"/>
  <c r="BK439"/>
  <c r="J439"/>
  <c r="BE439"/>
  <c r="BI438"/>
  <c r="BH438"/>
  <c r="BG438"/>
  <c r="BF438"/>
  <c r="T438"/>
  <c r="R438"/>
  <c r="P438"/>
  <c r="BK438"/>
  <c r="J438"/>
  <c r="BE438"/>
  <c r="BI437"/>
  <c r="BH437"/>
  <c r="BG437"/>
  <c r="BF437"/>
  <c r="T437"/>
  <c r="R437"/>
  <c r="P437"/>
  <c r="BK437"/>
  <c r="J437"/>
  <c r="BE437"/>
  <c r="BI436"/>
  <c r="BH436"/>
  <c r="BG436"/>
  <c r="BF436"/>
  <c r="T436"/>
  <c r="R436"/>
  <c r="P436"/>
  <c r="BK436"/>
  <c r="J436"/>
  <c r="BE436"/>
  <c r="BI435"/>
  <c r="BH435"/>
  <c r="BG435"/>
  <c r="BF435"/>
  <c r="T435"/>
  <c r="R435"/>
  <c r="P435"/>
  <c r="BK435"/>
  <c r="J435"/>
  <c r="BE435"/>
  <c r="BI434"/>
  <c r="BH434"/>
  <c r="BG434"/>
  <c r="BF434"/>
  <c r="T434"/>
  <c r="T433"/>
  <c r="R434"/>
  <c r="R433"/>
  <c r="P434"/>
  <c r="P433"/>
  <c r="BK434"/>
  <c r="BK433"/>
  <c r="J433"/>
  <c r="J434"/>
  <c r="BE434"/>
  <c r="J72"/>
  <c r="J71"/>
  <c r="BI431"/>
  <c r="BH431"/>
  <c r="BG431"/>
  <c r="BF431"/>
  <c r="T431"/>
  <c r="R431"/>
  <c r="P431"/>
  <c r="BK431"/>
  <c r="J431"/>
  <c r="BE431"/>
  <c r="BI430"/>
  <c r="BH430"/>
  <c r="BG430"/>
  <c r="BF430"/>
  <c r="T430"/>
  <c r="R430"/>
  <c r="P430"/>
  <c r="BK430"/>
  <c r="J430"/>
  <c r="BE430"/>
  <c r="BI429"/>
  <c r="BH429"/>
  <c r="BG429"/>
  <c r="BF429"/>
  <c r="T429"/>
  <c r="R429"/>
  <c r="P429"/>
  <c r="BK429"/>
  <c r="J429"/>
  <c r="BE429"/>
  <c r="BI428"/>
  <c r="BH428"/>
  <c r="BG428"/>
  <c r="BF428"/>
  <c r="T428"/>
  <c r="R428"/>
  <c r="P428"/>
  <c r="BK428"/>
  <c r="J428"/>
  <c r="BE428"/>
  <c r="BI427"/>
  <c r="BH427"/>
  <c r="BG427"/>
  <c r="BF427"/>
  <c r="T427"/>
  <c r="R427"/>
  <c r="P427"/>
  <c r="BK427"/>
  <c r="J427"/>
  <c r="BE427"/>
  <c r="BI426"/>
  <c r="BH426"/>
  <c r="BG426"/>
  <c r="BF426"/>
  <c r="T426"/>
  <c r="R426"/>
  <c r="P426"/>
  <c r="BK426"/>
  <c r="J426"/>
  <c r="BE426"/>
  <c r="BI425"/>
  <c r="BH425"/>
  <c r="BG425"/>
  <c r="BF425"/>
  <c r="T425"/>
  <c r="R425"/>
  <c r="P425"/>
  <c r="BK425"/>
  <c r="J425"/>
  <c r="BE425"/>
  <c r="BI424"/>
  <c r="BH424"/>
  <c r="BG424"/>
  <c r="BF424"/>
  <c r="T424"/>
  <c r="R424"/>
  <c r="P424"/>
  <c r="BK424"/>
  <c r="J424"/>
  <c r="BE424"/>
  <c r="BI423"/>
  <c r="BH423"/>
  <c r="BG423"/>
  <c r="BF423"/>
  <c r="T423"/>
  <c r="R423"/>
  <c r="P423"/>
  <c r="BK423"/>
  <c r="J423"/>
  <c r="BE423"/>
  <c r="BI422"/>
  <c r="BH422"/>
  <c r="BG422"/>
  <c r="BF422"/>
  <c r="T422"/>
  <c r="R422"/>
  <c r="P422"/>
  <c r="BK422"/>
  <c r="J422"/>
  <c r="BE422"/>
  <c r="BI421"/>
  <c r="BH421"/>
  <c r="BG421"/>
  <c r="BF421"/>
  <c r="T421"/>
  <c r="R421"/>
  <c r="P421"/>
  <c r="BK421"/>
  <c r="J421"/>
  <c r="BE421"/>
  <c r="BI420"/>
  <c r="BH420"/>
  <c r="BG420"/>
  <c r="BF420"/>
  <c r="T420"/>
  <c r="R420"/>
  <c r="P420"/>
  <c r="BK420"/>
  <c r="J420"/>
  <c r="BE420"/>
  <c r="BI419"/>
  <c r="BH419"/>
  <c r="BG419"/>
  <c r="BF419"/>
  <c r="T419"/>
  <c r="R419"/>
  <c r="P419"/>
  <c r="BK419"/>
  <c r="J419"/>
  <c r="BE419"/>
  <c r="BI418"/>
  <c r="BH418"/>
  <c r="BG418"/>
  <c r="BF418"/>
  <c r="T418"/>
  <c r="R418"/>
  <c r="P418"/>
  <c r="BK418"/>
  <c r="J418"/>
  <c r="BE418"/>
  <c r="BI417"/>
  <c r="BH417"/>
  <c r="BG417"/>
  <c r="BF417"/>
  <c r="T417"/>
  <c r="R417"/>
  <c r="P417"/>
  <c r="BK417"/>
  <c r="J417"/>
  <c r="BE417"/>
  <c r="BI416"/>
  <c r="BH416"/>
  <c r="BG416"/>
  <c r="BF416"/>
  <c r="T416"/>
  <c r="R416"/>
  <c r="P416"/>
  <c r="BK416"/>
  <c r="J416"/>
  <c r="BE416"/>
  <c r="BI415"/>
  <c r="BH415"/>
  <c r="BG415"/>
  <c r="BF415"/>
  <c r="T415"/>
  <c r="R415"/>
  <c r="P415"/>
  <c r="BK415"/>
  <c r="J415"/>
  <c r="BE415"/>
  <c r="BI414"/>
  <c r="BH414"/>
  <c r="BG414"/>
  <c r="BF414"/>
  <c r="T414"/>
  <c r="R414"/>
  <c r="P414"/>
  <c r="BK414"/>
  <c r="J414"/>
  <c r="BE414"/>
  <c r="BI413"/>
  <c r="BH413"/>
  <c r="BG413"/>
  <c r="BF413"/>
  <c r="T413"/>
  <c r="R413"/>
  <c r="P413"/>
  <c r="BK413"/>
  <c r="J413"/>
  <c r="BE413"/>
  <c r="BI412"/>
  <c r="BH412"/>
  <c r="BG412"/>
  <c r="BF412"/>
  <c r="T412"/>
  <c r="R412"/>
  <c r="P412"/>
  <c r="BK412"/>
  <c r="J412"/>
  <c r="BE412"/>
  <c r="BI411"/>
  <c r="BH411"/>
  <c r="BG411"/>
  <c r="BF411"/>
  <c r="T411"/>
  <c r="R411"/>
  <c r="P411"/>
  <c r="BK411"/>
  <c r="J411"/>
  <c r="BE411"/>
  <c r="BI410"/>
  <c r="BH410"/>
  <c r="BG410"/>
  <c r="BF410"/>
  <c r="T410"/>
  <c r="R410"/>
  <c r="P410"/>
  <c r="BK410"/>
  <c r="J410"/>
  <c r="BE410"/>
  <c r="BI409"/>
  <c r="BH409"/>
  <c r="BG409"/>
  <c r="BF409"/>
  <c r="T409"/>
  <c r="R409"/>
  <c r="P409"/>
  <c r="BK409"/>
  <c r="J409"/>
  <c r="BE409"/>
  <c r="BI408"/>
  <c r="BH408"/>
  <c r="BG408"/>
  <c r="BF408"/>
  <c r="T408"/>
  <c r="R408"/>
  <c r="P408"/>
  <c r="BK408"/>
  <c r="J408"/>
  <c r="BE408"/>
  <c r="BI407"/>
  <c r="BH407"/>
  <c r="BG407"/>
  <c r="BF407"/>
  <c r="T407"/>
  <c r="R407"/>
  <c r="P407"/>
  <c r="BK407"/>
  <c r="J407"/>
  <c r="BE407"/>
  <c r="BI406"/>
  <c r="BH406"/>
  <c r="BG406"/>
  <c r="BF406"/>
  <c r="T406"/>
  <c r="T405"/>
  <c r="R406"/>
  <c r="R405"/>
  <c r="P406"/>
  <c r="P405"/>
  <c r="BK406"/>
  <c r="BK405"/>
  <c r="J405"/>
  <c r="J406"/>
  <c r="BE406"/>
  <c r="J70"/>
  <c r="J69"/>
  <c r="BI403"/>
  <c r="BH403"/>
  <c r="BG403"/>
  <c r="BF403"/>
  <c r="T403"/>
  <c r="R403"/>
  <c r="P403"/>
  <c r="BK403"/>
  <c r="J403"/>
  <c r="BE403"/>
  <c r="BI402"/>
  <c r="BH402"/>
  <c r="BG402"/>
  <c r="BF402"/>
  <c r="T402"/>
  <c r="R402"/>
  <c r="P402"/>
  <c r="BK402"/>
  <c r="J402"/>
  <c r="BE402"/>
  <c r="BI401"/>
  <c r="BH401"/>
  <c r="BG401"/>
  <c r="BF401"/>
  <c r="T401"/>
  <c r="R401"/>
  <c r="P401"/>
  <c r="BK401"/>
  <c r="J401"/>
  <c r="BE401"/>
  <c r="BI400"/>
  <c r="BH400"/>
  <c r="BG400"/>
  <c r="BF400"/>
  <c r="T400"/>
  <c r="R400"/>
  <c r="P400"/>
  <c r="BK400"/>
  <c r="J400"/>
  <c r="BE400"/>
  <c r="BI399"/>
  <c r="BH399"/>
  <c r="BG399"/>
  <c r="BF399"/>
  <c r="T399"/>
  <c r="R399"/>
  <c r="P399"/>
  <c r="BK399"/>
  <c r="J399"/>
  <c r="BE399"/>
  <c r="BI398"/>
  <c r="BH398"/>
  <c r="BG398"/>
  <c r="BF398"/>
  <c r="T398"/>
  <c r="R398"/>
  <c r="P398"/>
  <c r="BK398"/>
  <c r="J398"/>
  <c r="BE398"/>
  <c r="BI397"/>
  <c r="BH397"/>
  <c r="BG397"/>
  <c r="BF397"/>
  <c r="T397"/>
  <c r="R397"/>
  <c r="P397"/>
  <c r="BK397"/>
  <c r="J397"/>
  <c r="BE397"/>
  <c r="BI396"/>
  <c r="BH396"/>
  <c r="BG396"/>
  <c r="BF396"/>
  <c r="T396"/>
  <c r="R396"/>
  <c r="P396"/>
  <c r="BK396"/>
  <c r="J396"/>
  <c r="BE396"/>
  <c r="BI395"/>
  <c r="BH395"/>
  <c r="BG395"/>
  <c r="BF395"/>
  <c r="T395"/>
  <c r="R395"/>
  <c r="P395"/>
  <c r="BK395"/>
  <c r="J395"/>
  <c r="BE395"/>
  <c r="BI394"/>
  <c r="BH394"/>
  <c r="BG394"/>
  <c r="BF394"/>
  <c r="T394"/>
  <c r="R394"/>
  <c r="P394"/>
  <c r="BK394"/>
  <c r="J394"/>
  <c r="BE394"/>
  <c r="BI393"/>
  <c r="BH393"/>
  <c r="BG393"/>
  <c r="BF393"/>
  <c r="T393"/>
  <c r="R393"/>
  <c r="P393"/>
  <c r="BK393"/>
  <c r="J393"/>
  <c r="BE393"/>
  <c r="BI392"/>
  <c r="BH392"/>
  <c r="BG392"/>
  <c r="BF392"/>
  <c r="T392"/>
  <c r="R392"/>
  <c r="P392"/>
  <c r="BK392"/>
  <c r="J392"/>
  <c r="BE392"/>
  <c r="BI391"/>
  <c r="BH391"/>
  <c r="BG391"/>
  <c r="BF391"/>
  <c r="T391"/>
  <c r="R391"/>
  <c r="P391"/>
  <c r="BK391"/>
  <c r="J391"/>
  <c r="BE391"/>
  <c r="BI390"/>
  <c r="BH390"/>
  <c r="BG390"/>
  <c r="BF390"/>
  <c r="T390"/>
  <c r="R390"/>
  <c r="P390"/>
  <c r="BK390"/>
  <c r="J390"/>
  <c r="BE390"/>
  <c r="BI389"/>
  <c r="BH389"/>
  <c r="BG389"/>
  <c r="BF389"/>
  <c r="T389"/>
  <c r="R389"/>
  <c r="P389"/>
  <c r="BK389"/>
  <c r="J389"/>
  <c r="BE389"/>
  <c r="BI388"/>
  <c r="BH388"/>
  <c r="BG388"/>
  <c r="BF388"/>
  <c r="T388"/>
  <c r="R388"/>
  <c r="P388"/>
  <c r="BK388"/>
  <c r="J388"/>
  <c r="BE388"/>
  <c r="BI387"/>
  <c r="BH387"/>
  <c r="BG387"/>
  <c r="BF387"/>
  <c r="T387"/>
  <c r="R387"/>
  <c r="P387"/>
  <c r="BK387"/>
  <c r="J387"/>
  <c r="BE387"/>
  <c r="BI386"/>
  <c r="BH386"/>
  <c r="BG386"/>
  <c r="BF386"/>
  <c r="T386"/>
  <c r="T385"/>
  <c r="R386"/>
  <c r="R385"/>
  <c r="P386"/>
  <c r="P385"/>
  <c r="BK386"/>
  <c r="BK385"/>
  <c r="J385"/>
  <c r="J386"/>
  <c r="BE386"/>
  <c r="J68"/>
  <c r="J67"/>
  <c r="BI383"/>
  <c r="BH383"/>
  <c r="BG383"/>
  <c r="BF383"/>
  <c r="T383"/>
  <c r="R383"/>
  <c r="P383"/>
  <c r="BK383"/>
  <c r="J383"/>
  <c r="BE383"/>
  <c r="BI382"/>
  <c r="BH382"/>
  <c r="BG382"/>
  <c r="BF382"/>
  <c r="T382"/>
  <c r="R382"/>
  <c r="P382"/>
  <c r="BK382"/>
  <c r="J382"/>
  <c r="BE382"/>
  <c r="BI381"/>
  <c r="BH381"/>
  <c r="BG381"/>
  <c r="BF381"/>
  <c r="T381"/>
  <c r="R381"/>
  <c r="P381"/>
  <c r="BK381"/>
  <c r="J381"/>
  <c r="BE381"/>
  <c r="BI380"/>
  <c r="BH380"/>
  <c r="BG380"/>
  <c r="BF380"/>
  <c r="T380"/>
  <c r="R380"/>
  <c r="P380"/>
  <c r="BK380"/>
  <c r="J380"/>
  <c r="BE380"/>
  <c r="BI379"/>
  <c r="BH379"/>
  <c r="BG379"/>
  <c r="BF379"/>
  <c r="T379"/>
  <c r="R379"/>
  <c r="P379"/>
  <c r="BK379"/>
  <c r="J379"/>
  <c r="BE379"/>
  <c r="BI378"/>
  <c r="BH378"/>
  <c r="BG378"/>
  <c r="BF378"/>
  <c r="T378"/>
  <c r="R378"/>
  <c r="P378"/>
  <c r="BK378"/>
  <c r="J378"/>
  <c r="BE378"/>
  <c r="BI377"/>
  <c r="BH377"/>
  <c r="BG377"/>
  <c r="BF377"/>
  <c r="T377"/>
  <c r="R377"/>
  <c r="P377"/>
  <c r="BK377"/>
  <c r="J377"/>
  <c r="BE377"/>
  <c r="BI376"/>
  <c r="BH376"/>
  <c r="BG376"/>
  <c r="BF376"/>
  <c r="T376"/>
  <c r="R376"/>
  <c r="P376"/>
  <c r="BK376"/>
  <c r="J376"/>
  <c r="BE376"/>
  <c r="BI375"/>
  <c r="BH375"/>
  <c r="BG375"/>
  <c r="BF375"/>
  <c r="T375"/>
  <c r="R375"/>
  <c r="P375"/>
  <c r="BK375"/>
  <c r="J375"/>
  <c r="BE375"/>
  <c r="BI374"/>
  <c r="BH374"/>
  <c r="BG374"/>
  <c r="BF374"/>
  <c r="T374"/>
  <c r="R374"/>
  <c r="P374"/>
  <c r="BK374"/>
  <c r="J374"/>
  <c r="BE374"/>
  <c r="BI373"/>
  <c r="BH373"/>
  <c r="BG373"/>
  <c r="BF373"/>
  <c r="T373"/>
  <c r="R373"/>
  <c r="P373"/>
  <c r="BK373"/>
  <c r="J373"/>
  <c r="BE373"/>
  <c r="BI372"/>
  <c r="BH372"/>
  <c r="BG372"/>
  <c r="BF372"/>
  <c r="T372"/>
  <c r="R372"/>
  <c r="P372"/>
  <c r="BK372"/>
  <c r="J372"/>
  <c r="BE372"/>
  <c r="BI371"/>
  <c r="BH371"/>
  <c r="BG371"/>
  <c r="BF371"/>
  <c r="T371"/>
  <c r="R371"/>
  <c r="P371"/>
  <c r="BK371"/>
  <c r="J371"/>
  <c r="BE371"/>
  <c r="BI370"/>
  <c r="BH370"/>
  <c r="BG370"/>
  <c r="BF370"/>
  <c r="T370"/>
  <c r="R370"/>
  <c r="P370"/>
  <c r="BK370"/>
  <c r="J370"/>
  <c r="BE370"/>
  <c r="BI369"/>
  <c r="BH369"/>
  <c r="BG369"/>
  <c r="BF369"/>
  <c r="T369"/>
  <c r="R369"/>
  <c r="P369"/>
  <c r="BK369"/>
  <c r="J369"/>
  <c r="BE369"/>
  <c r="BI368"/>
  <c r="BH368"/>
  <c r="BG368"/>
  <c r="BF368"/>
  <c r="T368"/>
  <c r="R368"/>
  <c r="P368"/>
  <c r="BK368"/>
  <c r="J368"/>
  <c r="BE368"/>
  <c r="BI367"/>
  <c r="BH367"/>
  <c r="BG367"/>
  <c r="BF367"/>
  <c r="T367"/>
  <c r="R367"/>
  <c r="P367"/>
  <c r="BK367"/>
  <c r="J367"/>
  <c r="BE367"/>
  <c r="BI366"/>
  <c r="BH366"/>
  <c r="BG366"/>
  <c r="BF366"/>
  <c r="T366"/>
  <c r="R366"/>
  <c r="P366"/>
  <c r="BK366"/>
  <c r="J366"/>
  <c r="BE366"/>
  <c r="BI365"/>
  <c r="BH365"/>
  <c r="BG365"/>
  <c r="BF365"/>
  <c r="T365"/>
  <c r="R365"/>
  <c r="P365"/>
  <c r="BK365"/>
  <c r="J365"/>
  <c r="BE365"/>
  <c r="BI364"/>
  <c r="BH364"/>
  <c r="BG364"/>
  <c r="BF364"/>
  <c r="T364"/>
  <c r="R364"/>
  <c r="P364"/>
  <c r="BK364"/>
  <c r="J364"/>
  <c r="BE364"/>
  <c r="BI363"/>
  <c r="BH363"/>
  <c r="BG363"/>
  <c r="BF363"/>
  <c r="T363"/>
  <c r="R363"/>
  <c r="P363"/>
  <c r="BK363"/>
  <c r="J363"/>
  <c r="BE363"/>
  <c r="BI362"/>
  <c r="BH362"/>
  <c r="BG362"/>
  <c r="BF362"/>
  <c r="T362"/>
  <c r="R362"/>
  <c r="P362"/>
  <c r="BK362"/>
  <c r="J362"/>
  <c r="BE362"/>
  <c r="BI361"/>
  <c r="BH361"/>
  <c r="BG361"/>
  <c r="BF361"/>
  <c r="T361"/>
  <c r="R361"/>
  <c r="P361"/>
  <c r="BK361"/>
  <c r="J361"/>
  <c r="BE361"/>
  <c r="BI360"/>
  <c r="BH360"/>
  <c r="BG360"/>
  <c r="BF360"/>
  <c r="T360"/>
  <c r="R360"/>
  <c r="P360"/>
  <c r="BK360"/>
  <c r="J360"/>
  <c r="BE360"/>
  <c r="BI359"/>
  <c r="BH359"/>
  <c r="BG359"/>
  <c r="BF359"/>
  <c r="T359"/>
  <c r="R359"/>
  <c r="P359"/>
  <c r="BK359"/>
  <c r="J359"/>
  <c r="BE359"/>
  <c r="BI358"/>
  <c r="BH358"/>
  <c r="BG358"/>
  <c r="BF358"/>
  <c r="T358"/>
  <c r="R358"/>
  <c r="P358"/>
  <c r="BK358"/>
  <c r="J358"/>
  <c r="BE358"/>
  <c r="BI357"/>
  <c r="BH357"/>
  <c r="BG357"/>
  <c r="BF357"/>
  <c r="T357"/>
  <c r="R357"/>
  <c r="P357"/>
  <c r="BK357"/>
  <c r="J357"/>
  <c r="BE357"/>
  <c r="BI356"/>
  <c r="BH356"/>
  <c r="BG356"/>
  <c r="BF356"/>
  <c r="T356"/>
  <c r="R356"/>
  <c r="P356"/>
  <c r="BK356"/>
  <c r="J356"/>
  <c r="BE356"/>
  <c r="BI355"/>
  <c r="BH355"/>
  <c r="BG355"/>
  <c r="BF355"/>
  <c r="T355"/>
  <c r="R355"/>
  <c r="P355"/>
  <c r="BK355"/>
  <c r="J355"/>
  <c r="BE355"/>
  <c r="BI354"/>
  <c r="BH354"/>
  <c r="BG354"/>
  <c r="BF354"/>
  <c r="T354"/>
  <c r="R354"/>
  <c r="P354"/>
  <c r="BK354"/>
  <c r="J354"/>
  <c r="BE354"/>
  <c r="BI353"/>
  <c r="BH353"/>
  <c r="BG353"/>
  <c r="BF353"/>
  <c r="T353"/>
  <c r="T352"/>
  <c r="R353"/>
  <c r="R352"/>
  <c r="P353"/>
  <c r="P352"/>
  <c r="BK353"/>
  <c r="BK352"/>
  <c r="J352"/>
  <c r="J353"/>
  <c r="BE353"/>
  <c r="J66"/>
  <c r="J65"/>
  <c r="BI350"/>
  <c r="BH350"/>
  <c r="BG350"/>
  <c r="BF350"/>
  <c r="T350"/>
  <c r="R350"/>
  <c r="P350"/>
  <c r="BK350"/>
  <c r="J350"/>
  <c r="BE350"/>
  <c r="BI349"/>
  <c r="BH349"/>
  <c r="BG349"/>
  <c r="BF349"/>
  <c r="T349"/>
  <c r="R349"/>
  <c r="P349"/>
  <c r="BK349"/>
  <c r="J349"/>
  <c r="BE349"/>
  <c r="BI348"/>
  <c r="BH348"/>
  <c r="BG348"/>
  <c r="BF348"/>
  <c r="T348"/>
  <c r="R348"/>
  <c r="P348"/>
  <c r="BK348"/>
  <c r="J348"/>
  <c r="BE348"/>
  <c r="BI347"/>
  <c r="BH347"/>
  <c r="BG347"/>
  <c r="BF347"/>
  <c r="T347"/>
  <c r="R347"/>
  <c r="P347"/>
  <c r="BK347"/>
  <c r="J347"/>
  <c r="BE347"/>
  <c r="BI346"/>
  <c r="BH346"/>
  <c r="BG346"/>
  <c r="BF346"/>
  <c r="T346"/>
  <c r="R346"/>
  <c r="P346"/>
  <c r="BK346"/>
  <c r="J346"/>
  <c r="BE346"/>
  <c r="BI345"/>
  <c r="BH345"/>
  <c r="BG345"/>
  <c r="BF345"/>
  <c r="T345"/>
  <c r="R345"/>
  <c r="P345"/>
  <c r="BK345"/>
  <c r="J345"/>
  <c r="BE345"/>
  <c r="BI344"/>
  <c r="BH344"/>
  <c r="BG344"/>
  <c r="BF344"/>
  <c r="T344"/>
  <c r="R344"/>
  <c r="P344"/>
  <c r="BK344"/>
  <c r="J344"/>
  <c r="BE344"/>
  <c r="BI343"/>
  <c r="BH343"/>
  <c r="BG343"/>
  <c r="BF343"/>
  <c r="T343"/>
  <c r="R343"/>
  <c r="P343"/>
  <c r="BK343"/>
  <c r="J343"/>
  <c r="BE343"/>
  <c r="BI342"/>
  <c r="BH342"/>
  <c r="BG342"/>
  <c r="BF342"/>
  <c r="T342"/>
  <c r="R342"/>
  <c r="P342"/>
  <c r="BK342"/>
  <c r="J342"/>
  <c r="BE342"/>
  <c r="BI341"/>
  <c r="BH341"/>
  <c r="BG341"/>
  <c r="BF341"/>
  <c r="T341"/>
  <c r="R341"/>
  <c r="P341"/>
  <c r="BK341"/>
  <c r="J341"/>
  <c r="BE341"/>
  <c r="BI340"/>
  <c r="BH340"/>
  <c r="BG340"/>
  <c r="BF340"/>
  <c r="T340"/>
  <c r="R340"/>
  <c r="P340"/>
  <c r="BK340"/>
  <c r="J340"/>
  <c r="BE340"/>
  <c r="BI339"/>
  <c r="BH339"/>
  <c r="BG339"/>
  <c r="BF339"/>
  <c r="T339"/>
  <c r="R339"/>
  <c r="P339"/>
  <c r="BK339"/>
  <c r="J339"/>
  <c r="BE339"/>
  <c r="BI338"/>
  <c r="BH338"/>
  <c r="BG338"/>
  <c r="BF338"/>
  <c r="T338"/>
  <c r="R338"/>
  <c r="P338"/>
  <c r="BK338"/>
  <c r="J338"/>
  <c r="BE338"/>
  <c r="BI337"/>
  <c r="BH337"/>
  <c r="BG337"/>
  <c r="BF337"/>
  <c r="T337"/>
  <c r="R337"/>
  <c r="P337"/>
  <c r="BK337"/>
  <c r="J337"/>
  <c r="BE337"/>
  <c r="BI336"/>
  <c r="BH336"/>
  <c r="BG336"/>
  <c r="BF336"/>
  <c r="T336"/>
  <c r="R336"/>
  <c r="P336"/>
  <c r="BK336"/>
  <c r="J336"/>
  <c r="BE336"/>
  <c r="BI335"/>
  <c r="BH335"/>
  <c r="BG335"/>
  <c r="BF335"/>
  <c r="T335"/>
  <c r="R335"/>
  <c r="P335"/>
  <c r="BK335"/>
  <c r="J335"/>
  <c r="BE335"/>
  <c r="BI334"/>
  <c r="BH334"/>
  <c r="BG334"/>
  <c r="BF334"/>
  <c r="T334"/>
  <c r="R334"/>
  <c r="P334"/>
  <c r="BK334"/>
  <c r="J334"/>
  <c r="BE334"/>
  <c r="BI333"/>
  <c r="BH333"/>
  <c r="BG333"/>
  <c r="BF333"/>
  <c r="T333"/>
  <c r="R333"/>
  <c r="P333"/>
  <c r="BK333"/>
  <c r="J333"/>
  <c r="BE333"/>
  <c r="BI332"/>
  <c r="BH332"/>
  <c r="BG332"/>
  <c r="BF332"/>
  <c r="T332"/>
  <c r="R332"/>
  <c r="P332"/>
  <c r="BK332"/>
  <c r="J332"/>
  <c r="BE332"/>
  <c r="BI331"/>
  <c r="BH331"/>
  <c r="BG331"/>
  <c r="BF331"/>
  <c r="T331"/>
  <c r="R331"/>
  <c r="P331"/>
  <c r="BK331"/>
  <c r="J331"/>
  <c r="BE331"/>
  <c r="BI330"/>
  <c r="BH330"/>
  <c r="BG330"/>
  <c r="BF330"/>
  <c r="T330"/>
  <c r="R330"/>
  <c r="P330"/>
  <c r="BK330"/>
  <c r="J330"/>
  <c r="BE330"/>
  <c r="BI329"/>
  <c r="BH329"/>
  <c r="BG329"/>
  <c r="BF329"/>
  <c r="T329"/>
  <c r="R329"/>
  <c r="P329"/>
  <c r="BK329"/>
  <c r="J329"/>
  <c r="BE329"/>
  <c r="BI328"/>
  <c r="BH328"/>
  <c r="BG328"/>
  <c r="BF328"/>
  <c r="T328"/>
  <c r="R328"/>
  <c r="P328"/>
  <c r="BK328"/>
  <c r="J328"/>
  <c r="BE328"/>
  <c r="BI327"/>
  <c r="BH327"/>
  <c r="BG327"/>
  <c r="BF327"/>
  <c r="T327"/>
  <c r="R327"/>
  <c r="P327"/>
  <c r="BK327"/>
  <c r="J327"/>
  <c r="BE327"/>
  <c r="BI326"/>
  <c r="BH326"/>
  <c r="BG326"/>
  <c r="BF326"/>
  <c r="T326"/>
  <c r="R326"/>
  <c r="P326"/>
  <c r="BK326"/>
  <c r="J326"/>
  <c r="BE326"/>
  <c r="BI325"/>
  <c r="BH325"/>
  <c r="BG325"/>
  <c r="BF325"/>
  <c r="T325"/>
  <c r="R325"/>
  <c r="P325"/>
  <c r="BK325"/>
  <c r="J325"/>
  <c r="BE325"/>
  <c r="BI324"/>
  <c r="BH324"/>
  <c r="BG324"/>
  <c r="BF324"/>
  <c r="T324"/>
  <c r="R324"/>
  <c r="P324"/>
  <c r="BK324"/>
  <c r="J324"/>
  <c r="BE324"/>
  <c r="BI323"/>
  <c r="BH323"/>
  <c r="BG323"/>
  <c r="BF323"/>
  <c r="T323"/>
  <c r="R323"/>
  <c r="P323"/>
  <c r="BK323"/>
  <c r="J323"/>
  <c r="BE323"/>
  <c r="BI322"/>
  <c r="BH322"/>
  <c r="BG322"/>
  <c r="BF322"/>
  <c r="T322"/>
  <c r="R322"/>
  <c r="P322"/>
  <c r="BK322"/>
  <c r="J322"/>
  <c r="BE322"/>
  <c r="BI321"/>
  <c r="BH321"/>
  <c r="BG321"/>
  <c r="BF321"/>
  <c r="T321"/>
  <c r="R321"/>
  <c r="P321"/>
  <c r="BK321"/>
  <c r="J321"/>
  <c r="BE321"/>
  <c r="BI320"/>
  <c r="BH320"/>
  <c r="BG320"/>
  <c r="BF320"/>
  <c r="T320"/>
  <c r="R320"/>
  <c r="P320"/>
  <c r="BK320"/>
  <c r="J320"/>
  <c r="BE320"/>
  <c r="BI319"/>
  <c r="BH319"/>
  <c r="BG319"/>
  <c r="BF319"/>
  <c r="T319"/>
  <c r="R319"/>
  <c r="P319"/>
  <c r="BK319"/>
  <c r="J319"/>
  <c r="BE319"/>
  <c r="BI318"/>
  <c r="BH318"/>
  <c r="BG318"/>
  <c r="BF318"/>
  <c r="T318"/>
  <c r="R318"/>
  <c r="P318"/>
  <c r="BK318"/>
  <c r="J318"/>
  <c r="BE318"/>
  <c r="BI317"/>
  <c r="BH317"/>
  <c r="BG317"/>
  <c r="BF317"/>
  <c r="T317"/>
  <c r="R317"/>
  <c r="P317"/>
  <c r="BK317"/>
  <c r="J317"/>
  <c r="BE317"/>
  <c r="BI316"/>
  <c r="BH316"/>
  <c r="BG316"/>
  <c r="BF316"/>
  <c r="T316"/>
  <c r="R316"/>
  <c r="P316"/>
  <c r="BK316"/>
  <c r="J316"/>
  <c r="BE316"/>
  <c r="BI315"/>
  <c r="BH315"/>
  <c r="BG315"/>
  <c r="BF315"/>
  <c r="T315"/>
  <c r="R315"/>
  <c r="P315"/>
  <c r="BK315"/>
  <c r="J315"/>
  <c r="BE315"/>
  <c r="BI314"/>
  <c r="BH314"/>
  <c r="BG314"/>
  <c r="BF314"/>
  <c r="T314"/>
  <c r="R314"/>
  <c r="P314"/>
  <c r="BK314"/>
  <c r="J314"/>
  <c r="BE314"/>
  <c r="BI313"/>
  <c r="BH313"/>
  <c r="BG313"/>
  <c r="BF313"/>
  <c r="T313"/>
  <c r="R313"/>
  <c r="P313"/>
  <c r="BK313"/>
  <c r="J313"/>
  <c r="BE313"/>
  <c r="BI312"/>
  <c r="BH312"/>
  <c r="BG312"/>
  <c r="BF312"/>
  <c r="T312"/>
  <c r="R312"/>
  <c r="P312"/>
  <c r="BK312"/>
  <c r="J312"/>
  <c r="BE312"/>
  <c r="BI311"/>
  <c r="BH311"/>
  <c r="BG311"/>
  <c r="BF311"/>
  <c r="T311"/>
  <c r="R311"/>
  <c r="P311"/>
  <c r="BK311"/>
  <c r="J311"/>
  <c r="BE311"/>
  <c r="BI310"/>
  <c r="BH310"/>
  <c r="BG310"/>
  <c r="BF310"/>
  <c r="T310"/>
  <c r="R310"/>
  <c r="P310"/>
  <c r="BK310"/>
  <c r="J310"/>
  <c r="BE310"/>
  <c r="BI309"/>
  <c r="BH309"/>
  <c r="BG309"/>
  <c r="BF309"/>
  <c r="T309"/>
  <c r="R309"/>
  <c r="P309"/>
  <c r="BK309"/>
  <c r="J309"/>
  <c r="BE309"/>
  <c r="BI308"/>
  <c r="BH308"/>
  <c r="BG308"/>
  <c r="BF308"/>
  <c r="T308"/>
  <c r="T307"/>
  <c r="R308"/>
  <c r="R307"/>
  <c r="P308"/>
  <c r="P307"/>
  <c r="BK308"/>
  <c r="BK307"/>
  <c r="J307"/>
  <c r="J308"/>
  <c r="BE308"/>
  <c r="J64"/>
  <c r="J63"/>
  <c r="BI305"/>
  <c r="BH305"/>
  <c r="BG305"/>
  <c r="BF305"/>
  <c r="T305"/>
  <c r="R305"/>
  <c r="P305"/>
  <c r="BK305"/>
  <c r="J305"/>
  <c r="BE305"/>
  <c r="BI304"/>
  <c r="BH304"/>
  <c r="BG304"/>
  <c r="BF304"/>
  <c r="T304"/>
  <c r="R304"/>
  <c r="P304"/>
  <c r="BK304"/>
  <c r="J304"/>
  <c r="BE304"/>
  <c r="BI303"/>
  <c r="BH303"/>
  <c r="BG303"/>
  <c r="BF303"/>
  <c r="T303"/>
  <c r="R303"/>
  <c r="P303"/>
  <c r="BK303"/>
  <c r="J303"/>
  <c r="BE303"/>
  <c r="BI302"/>
  <c r="BH302"/>
  <c r="BG302"/>
  <c r="BF302"/>
  <c r="T302"/>
  <c r="R302"/>
  <c r="P302"/>
  <c r="BK302"/>
  <c r="J302"/>
  <c r="BE302"/>
  <c r="BI301"/>
  <c r="BH301"/>
  <c r="BG301"/>
  <c r="BF301"/>
  <c r="T301"/>
  <c r="R301"/>
  <c r="P301"/>
  <c r="BK301"/>
  <c r="J301"/>
  <c r="BE301"/>
  <c r="BI300"/>
  <c r="BH300"/>
  <c r="BG300"/>
  <c r="BF300"/>
  <c r="T300"/>
  <c r="R300"/>
  <c r="P300"/>
  <c r="BK300"/>
  <c r="J300"/>
  <c r="BE300"/>
  <c r="BI299"/>
  <c r="BH299"/>
  <c r="BG299"/>
  <c r="BF299"/>
  <c r="T299"/>
  <c r="R299"/>
  <c r="P299"/>
  <c r="BK299"/>
  <c r="J299"/>
  <c r="BE299"/>
  <c r="BI298"/>
  <c r="BH298"/>
  <c r="BG298"/>
  <c r="BF298"/>
  <c r="T298"/>
  <c r="R298"/>
  <c r="P298"/>
  <c r="BK298"/>
  <c r="J298"/>
  <c r="BE298"/>
  <c r="BI297"/>
  <c r="BH297"/>
  <c r="BG297"/>
  <c r="BF297"/>
  <c r="T297"/>
  <c r="R297"/>
  <c r="P297"/>
  <c r="BK297"/>
  <c r="J297"/>
  <c r="BE297"/>
  <c r="BI296"/>
  <c r="BH296"/>
  <c r="BG296"/>
  <c r="BF296"/>
  <c r="T296"/>
  <c r="R296"/>
  <c r="P296"/>
  <c r="BK296"/>
  <c r="J296"/>
  <c r="BE296"/>
  <c r="BI295"/>
  <c r="BH295"/>
  <c r="BG295"/>
  <c r="BF295"/>
  <c r="T295"/>
  <c r="R295"/>
  <c r="P295"/>
  <c r="BK295"/>
  <c r="J295"/>
  <c r="BE295"/>
  <c r="BI294"/>
  <c r="BH294"/>
  <c r="BG294"/>
  <c r="BF294"/>
  <c r="T294"/>
  <c r="R294"/>
  <c r="P294"/>
  <c r="BK294"/>
  <c r="J294"/>
  <c r="BE294"/>
  <c r="BI293"/>
  <c r="BH293"/>
  <c r="BG293"/>
  <c r="BF293"/>
  <c r="T293"/>
  <c r="R293"/>
  <c r="P293"/>
  <c r="BK293"/>
  <c r="J293"/>
  <c r="BE293"/>
  <c r="BI292"/>
  <c r="BH292"/>
  <c r="BG292"/>
  <c r="BF292"/>
  <c r="T292"/>
  <c r="R292"/>
  <c r="P292"/>
  <c r="BK292"/>
  <c r="J292"/>
  <c r="BE292"/>
  <c r="BI291"/>
  <c r="BH291"/>
  <c r="BG291"/>
  <c r="BF291"/>
  <c r="T291"/>
  <c r="R291"/>
  <c r="P291"/>
  <c r="BK291"/>
  <c r="J291"/>
  <c r="BE291"/>
  <c r="BI290"/>
  <c r="BH290"/>
  <c r="BG290"/>
  <c r="BF290"/>
  <c r="T290"/>
  <c r="R290"/>
  <c r="P290"/>
  <c r="BK290"/>
  <c r="J290"/>
  <c r="BE290"/>
  <c r="BI289"/>
  <c r="BH289"/>
  <c r="BG289"/>
  <c r="BF289"/>
  <c r="T289"/>
  <c r="R289"/>
  <c r="P289"/>
  <c r="BK289"/>
  <c r="J289"/>
  <c r="BE289"/>
  <c r="BI288"/>
  <c r="BH288"/>
  <c r="BG288"/>
  <c r="BF288"/>
  <c r="T288"/>
  <c r="R288"/>
  <c r="P288"/>
  <c r="BK288"/>
  <c r="J288"/>
  <c r="BE288"/>
  <c r="BI287"/>
  <c r="BH287"/>
  <c r="BG287"/>
  <c r="BF287"/>
  <c r="T287"/>
  <c r="R287"/>
  <c r="P287"/>
  <c r="BK287"/>
  <c r="J287"/>
  <c r="BE287"/>
  <c r="BI286"/>
  <c r="BH286"/>
  <c r="BG286"/>
  <c r="BF286"/>
  <c r="T286"/>
  <c r="R286"/>
  <c r="P286"/>
  <c r="BK286"/>
  <c r="J286"/>
  <c r="BE286"/>
  <c r="BI285"/>
  <c r="BH285"/>
  <c r="BG285"/>
  <c r="BF285"/>
  <c r="T285"/>
  <c r="R285"/>
  <c r="P285"/>
  <c r="BK285"/>
  <c r="J285"/>
  <c r="BE285"/>
  <c r="BI284"/>
  <c r="BH284"/>
  <c r="BG284"/>
  <c r="BF284"/>
  <c r="T284"/>
  <c r="R284"/>
  <c r="P284"/>
  <c r="BK284"/>
  <c r="J284"/>
  <c r="BE284"/>
  <c r="BI283"/>
  <c r="BH283"/>
  <c r="BG283"/>
  <c r="BF283"/>
  <c r="T283"/>
  <c r="R283"/>
  <c r="P283"/>
  <c r="BK283"/>
  <c r="J283"/>
  <c r="BE283"/>
  <c r="BI282"/>
  <c r="BH282"/>
  <c r="BG282"/>
  <c r="BF282"/>
  <c r="T282"/>
  <c r="R282"/>
  <c r="P282"/>
  <c r="BK282"/>
  <c r="J282"/>
  <c r="BE282"/>
  <c r="BI281"/>
  <c r="BH281"/>
  <c r="BG281"/>
  <c r="BF281"/>
  <c r="T281"/>
  <c r="R281"/>
  <c r="P281"/>
  <c r="BK281"/>
  <c r="J281"/>
  <c r="BE281"/>
  <c r="BI280"/>
  <c r="BH280"/>
  <c r="BG280"/>
  <c r="BF280"/>
  <c r="T280"/>
  <c r="R280"/>
  <c r="P280"/>
  <c r="BK280"/>
  <c r="J280"/>
  <c r="BE280"/>
  <c r="BI279"/>
  <c r="BH279"/>
  <c r="BG279"/>
  <c r="BF279"/>
  <c r="T279"/>
  <c r="R279"/>
  <c r="P279"/>
  <c r="BK279"/>
  <c r="J279"/>
  <c r="BE279"/>
  <c r="BI278"/>
  <c r="BH278"/>
  <c r="BG278"/>
  <c r="BF278"/>
  <c r="T278"/>
  <c r="R278"/>
  <c r="P278"/>
  <c r="BK278"/>
  <c r="J278"/>
  <c r="BE278"/>
  <c r="BI277"/>
  <c r="BH277"/>
  <c r="BG277"/>
  <c r="BF277"/>
  <c r="T277"/>
  <c r="R277"/>
  <c r="P277"/>
  <c r="BK277"/>
  <c r="J277"/>
  <c r="BE277"/>
  <c r="BI276"/>
  <c r="BH276"/>
  <c r="BG276"/>
  <c r="BF276"/>
  <c r="T276"/>
  <c r="R276"/>
  <c r="P276"/>
  <c r="BK276"/>
  <c r="J276"/>
  <c r="BE276"/>
  <c r="BI275"/>
  <c r="BH275"/>
  <c r="BG275"/>
  <c r="BF275"/>
  <c r="T275"/>
  <c r="R275"/>
  <c r="P275"/>
  <c r="BK275"/>
  <c r="J275"/>
  <c r="BE275"/>
  <c r="BI274"/>
  <c r="BH274"/>
  <c r="BG274"/>
  <c r="BF274"/>
  <c r="T274"/>
  <c r="R274"/>
  <c r="P274"/>
  <c r="BK274"/>
  <c r="J274"/>
  <c r="BE274"/>
  <c r="BI273"/>
  <c r="BH273"/>
  <c r="BG273"/>
  <c r="BF273"/>
  <c r="T273"/>
  <c r="R273"/>
  <c r="P273"/>
  <c r="BK273"/>
  <c r="J273"/>
  <c r="BE273"/>
  <c r="BI272"/>
  <c r="BH272"/>
  <c r="BG272"/>
  <c r="BF272"/>
  <c r="T272"/>
  <c r="R272"/>
  <c r="P272"/>
  <c r="BK272"/>
  <c r="J272"/>
  <c r="BE272"/>
  <c r="BI271"/>
  <c r="BH271"/>
  <c r="BG271"/>
  <c r="BF271"/>
  <c r="T271"/>
  <c r="R271"/>
  <c r="P271"/>
  <c r="BK271"/>
  <c r="J271"/>
  <c r="BE271"/>
  <c r="BI270"/>
  <c r="BH270"/>
  <c r="BG270"/>
  <c r="BF270"/>
  <c r="T270"/>
  <c r="R270"/>
  <c r="P270"/>
  <c r="BK270"/>
  <c r="J270"/>
  <c r="BE270"/>
  <c r="BI269"/>
  <c r="BH269"/>
  <c r="BG269"/>
  <c r="BF269"/>
  <c r="T269"/>
  <c r="R269"/>
  <c r="P269"/>
  <c r="BK269"/>
  <c r="J269"/>
  <c r="BE269"/>
  <c r="BI268"/>
  <c r="BH268"/>
  <c r="BG268"/>
  <c r="BF268"/>
  <c r="T268"/>
  <c r="R268"/>
  <c r="P268"/>
  <c r="BK268"/>
  <c r="J268"/>
  <c r="BE268"/>
  <c r="BI267"/>
  <c r="BH267"/>
  <c r="BG267"/>
  <c r="BF267"/>
  <c r="T267"/>
  <c r="R267"/>
  <c r="P267"/>
  <c r="BK267"/>
  <c r="J267"/>
  <c r="BE267"/>
  <c r="BI266"/>
  <c r="BH266"/>
  <c r="BG266"/>
  <c r="BF266"/>
  <c r="T266"/>
  <c r="R266"/>
  <c r="P266"/>
  <c r="BK266"/>
  <c r="J266"/>
  <c r="BE266"/>
  <c r="BI265"/>
  <c r="BH265"/>
  <c r="BG265"/>
  <c r="BF265"/>
  <c r="T265"/>
  <c r="R265"/>
  <c r="P265"/>
  <c r="BK265"/>
  <c r="J265"/>
  <c r="BE265"/>
  <c r="BI264"/>
  <c r="BH264"/>
  <c r="BG264"/>
  <c r="BF264"/>
  <c r="T264"/>
  <c r="R264"/>
  <c r="P264"/>
  <c r="BK264"/>
  <c r="J264"/>
  <c r="BE264"/>
  <c r="BI263"/>
  <c r="BH263"/>
  <c r="BG263"/>
  <c r="BF263"/>
  <c r="T263"/>
  <c r="R263"/>
  <c r="P263"/>
  <c r="BK263"/>
  <c r="J263"/>
  <c r="BE263"/>
  <c r="BI262"/>
  <c r="BH262"/>
  <c r="BG262"/>
  <c r="BF262"/>
  <c r="T262"/>
  <c r="R262"/>
  <c r="P262"/>
  <c r="BK262"/>
  <c r="J262"/>
  <c r="BE262"/>
  <c r="BI261"/>
  <c r="BH261"/>
  <c r="BG261"/>
  <c r="BF261"/>
  <c r="T261"/>
  <c r="R261"/>
  <c r="P261"/>
  <c r="BK261"/>
  <c r="J261"/>
  <c r="BE261"/>
  <c r="BI260"/>
  <c r="BH260"/>
  <c r="BG260"/>
  <c r="BF260"/>
  <c r="T260"/>
  <c r="R260"/>
  <c r="P260"/>
  <c r="BK260"/>
  <c r="J260"/>
  <c r="BE260"/>
  <c r="BI259"/>
  <c r="BH259"/>
  <c r="BG259"/>
  <c r="BF259"/>
  <c r="T259"/>
  <c r="R259"/>
  <c r="P259"/>
  <c r="BK259"/>
  <c r="J259"/>
  <c r="BE259"/>
  <c r="BI258"/>
  <c r="BH258"/>
  <c r="BG258"/>
  <c r="BF258"/>
  <c r="T258"/>
  <c r="R258"/>
  <c r="P258"/>
  <c r="BK258"/>
  <c r="J258"/>
  <c r="BE258"/>
  <c r="BI257"/>
  <c r="BH257"/>
  <c r="BG257"/>
  <c r="BF257"/>
  <c r="T257"/>
  <c r="R257"/>
  <c r="P257"/>
  <c r="BK257"/>
  <c r="J257"/>
  <c r="BE257"/>
  <c r="BI256"/>
  <c r="BH256"/>
  <c r="BG256"/>
  <c r="BF256"/>
  <c r="T256"/>
  <c r="R256"/>
  <c r="P256"/>
  <c r="BK256"/>
  <c r="J256"/>
  <c r="BE256"/>
  <c r="BI255"/>
  <c r="BH255"/>
  <c r="BG255"/>
  <c r="BF255"/>
  <c r="T255"/>
  <c r="R255"/>
  <c r="P255"/>
  <c r="BK255"/>
  <c r="J255"/>
  <c r="BE255"/>
  <c r="BI254"/>
  <c r="BH254"/>
  <c r="BG254"/>
  <c r="BF254"/>
  <c r="T254"/>
  <c r="R254"/>
  <c r="P254"/>
  <c r="BK254"/>
  <c r="J254"/>
  <c r="BE254"/>
  <c r="BI253"/>
  <c r="BH253"/>
  <c r="BG253"/>
  <c r="BF253"/>
  <c r="T253"/>
  <c r="R253"/>
  <c r="P253"/>
  <c r="BK253"/>
  <c r="J253"/>
  <c r="BE253"/>
  <c r="BI252"/>
  <c r="BH252"/>
  <c r="BG252"/>
  <c r="BF252"/>
  <c r="T252"/>
  <c r="R252"/>
  <c r="P252"/>
  <c r="BK252"/>
  <c r="J252"/>
  <c r="BE252"/>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7"/>
  <c r="BH247"/>
  <c r="BG247"/>
  <c r="BF247"/>
  <c r="T247"/>
  <c r="R247"/>
  <c r="P247"/>
  <c r="BK247"/>
  <c r="J247"/>
  <c r="BE247"/>
  <c r="BI246"/>
  <c r="BH246"/>
  <c r="BG246"/>
  <c r="BF246"/>
  <c r="T246"/>
  <c r="R246"/>
  <c r="P246"/>
  <c r="BK246"/>
  <c r="J246"/>
  <c r="BE246"/>
  <c r="BI245"/>
  <c r="BH245"/>
  <c r="BG245"/>
  <c r="BF245"/>
  <c r="T245"/>
  <c r="R245"/>
  <c r="P245"/>
  <c r="BK245"/>
  <c r="J245"/>
  <c r="BE245"/>
  <c r="BI244"/>
  <c r="BH244"/>
  <c r="BG244"/>
  <c r="BF244"/>
  <c r="T244"/>
  <c r="R244"/>
  <c r="P244"/>
  <c r="BK244"/>
  <c r="J244"/>
  <c r="BE244"/>
  <c r="BI243"/>
  <c r="BH243"/>
  <c r="BG243"/>
  <c r="BF243"/>
  <c r="T243"/>
  <c r="R243"/>
  <c r="P243"/>
  <c r="BK243"/>
  <c r="J243"/>
  <c r="BE243"/>
  <c r="BI242"/>
  <c r="BH242"/>
  <c r="BG242"/>
  <c r="BF242"/>
  <c r="T242"/>
  <c r="R242"/>
  <c r="P242"/>
  <c r="BK242"/>
  <c r="J242"/>
  <c r="BE242"/>
  <c r="BI241"/>
  <c r="BH241"/>
  <c r="BG241"/>
  <c r="BF241"/>
  <c r="T241"/>
  <c r="R241"/>
  <c r="P241"/>
  <c r="BK241"/>
  <c r="J241"/>
  <c r="BE241"/>
  <c r="BI240"/>
  <c r="BH240"/>
  <c r="BG240"/>
  <c r="BF240"/>
  <c r="T240"/>
  <c r="R240"/>
  <c r="P240"/>
  <c r="BK240"/>
  <c r="J240"/>
  <c r="BE240"/>
  <c r="BI239"/>
  <c r="BH239"/>
  <c r="BG239"/>
  <c r="BF239"/>
  <c r="T239"/>
  <c r="R239"/>
  <c r="P239"/>
  <c r="BK239"/>
  <c r="J239"/>
  <c r="BE239"/>
  <c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R234"/>
  <c r="P234"/>
  <c r="BK234"/>
  <c r="J234"/>
  <c r="BE234"/>
  <c r="BI233"/>
  <c r="BH233"/>
  <c r="BG233"/>
  <c r="BF233"/>
  <c r="T233"/>
  <c r="R233"/>
  <c r="P233"/>
  <c r="BK233"/>
  <c r="J233"/>
  <c r="BE233"/>
  <c r="BI232"/>
  <c r="BH232"/>
  <c r="BG232"/>
  <c r="BF232"/>
  <c r="T232"/>
  <c r="R232"/>
  <c r="P232"/>
  <c r="BK232"/>
  <c r="J232"/>
  <c r="BE232"/>
  <c r="BI231"/>
  <c r="BH231"/>
  <c r="BG231"/>
  <c r="BF231"/>
  <c r="T231"/>
  <c r="R231"/>
  <c r="P231"/>
  <c r="BK231"/>
  <c r="J231"/>
  <c r="BE231"/>
  <c r="BI230"/>
  <c r="BH230"/>
  <c r="BG230"/>
  <c r="BF230"/>
  <c r="T230"/>
  <c r="R230"/>
  <c r="P230"/>
  <c r="BK230"/>
  <c r="J230"/>
  <c r="BE230"/>
  <c r="BI229"/>
  <c r="BH229"/>
  <c r="BG229"/>
  <c r="BF229"/>
  <c r="T229"/>
  <c r="R229"/>
  <c r="P229"/>
  <c r="BK229"/>
  <c r="J229"/>
  <c r="BE229"/>
  <c r="BI228"/>
  <c r="BH228"/>
  <c r="BG228"/>
  <c r="BF228"/>
  <c r="T228"/>
  <c r="R228"/>
  <c r="P228"/>
  <c r="BK228"/>
  <c r="J228"/>
  <c r="BE228"/>
  <c r="BI227"/>
  <c r="BH227"/>
  <c r="BG227"/>
  <c r="BF227"/>
  <c r="T227"/>
  <c r="T226"/>
  <c r="R227"/>
  <c r="R226"/>
  <c r="P227"/>
  <c r="P226"/>
  <c r="BK227"/>
  <c r="BK226"/>
  <c r="J226"/>
  <c r="J227"/>
  <c r="BE227"/>
  <c r="J62"/>
  <c r="J61"/>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T205"/>
  <c r="R206"/>
  <c r="R205"/>
  <c r="P206"/>
  <c r="P205"/>
  <c r="BK206"/>
  <c r="BK205"/>
  <c r="J205"/>
  <c r="J206"/>
  <c r="BE206"/>
  <c r="J60"/>
  <c r="J59"/>
  <c r="BI203"/>
  <c r="BH203"/>
  <c r="BG203"/>
  <c r="BF203"/>
  <c r="T203"/>
  <c r="R203"/>
  <c r="P203"/>
  <c r="BK203"/>
  <c r="J203"/>
  <c r="BE203"/>
  <c r="BI202"/>
  <c r="BH202"/>
  <c r="BG202"/>
  <c r="BF202"/>
  <c r="T202"/>
  <c r="R202"/>
  <c r="P202"/>
  <c r="BK202"/>
  <c r="J202"/>
  <c r="BE202"/>
  <c r="BI201"/>
  <c r="BH201"/>
  <c r="BG201"/>
  <c r="BF201"/>
  <c r="T201"/>
  <c r="R201"/>
  <c r="P201"/>
  <c r="BK201"/>
  <c r="J201"/>
  <c r="BE201"/>
  <c r="BI200"/>
  <c r="BH200"/>
  <c r="BG200"/>
  <c r="BF200"/>
  <c r="T200"/>
  <c r="R200"/>
  <c r="P200"/>
  <c r="BK200"/>
  <c r="J200"/>
  <c r="BE200"/>
  <c r="BI199"/>
  <c r="BH199"/>
  <c r="BG199"/>
  <c r="BF199"/>
  <c r="T199"/>
  <c r="R199"/>
  <c r="P199"/>
  <c r="BK199"/>
  <c r="J199"/>
  <c r="BE199"/>
  <c r="BI198"/>
  <c r="BH198"/>
  <c r="BG198"/>
  <c r="BF198"/>
  <c r="T198"/>
  <c r="R198"/>
  <c r="P198"/>
  <c r="BK198"/>
  <c r="J198"/>
  <c r="BE198"/>
  <c r="BI197"/>
  <c r="BH197"/>
  <c r="BG197"/>
  <c r="BF197"/>
  <c r="T197"/>
  <c r="R197"/>
  <c r="P197"/>
  <c r="BK197"/>
  <c r="J197"/>
  <c r="BE197"/>
  <c r="BI196"/>
  <c r="BH196"/>
  <c r="BG196"/>
  <c r="BF196"/>
  <c r="T196"/>
  <c r="R196"/>
  <c r="P196"/>
  <c r="BK196"/>
  <c r="J196"/>
  <c r="BE196"/>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R152"/>
  <c r="P152"/>
  <c r="BK152"/>
  <c r="J152"/>
  <c r="BE152"/>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F34"/>
  <c i="1" r="BD58"/>
  <c i="8" r="BH136"/>
  <c r="F33"/>
  <c i="1" r="BC58"/>
  <c i="8" r="BG136"/>
  <c r="F32"/>
  <c i="1" r="BB58"/>
  <c i="8" r="BF136"/>
  <c r="J31"/>
  <c i="1" r="AW58"/>
  <c i="8" r="F31"/>
  <c i="1" r="BA58"/>
  <c i="8" r="T136"/>
  <c r="T135"/>
  <c r="T133"/>
  <c r="R136"/>
  <c r="R135"/>
  <c r="R133"/>
  <c r="P136"/>
  <c r="P135"/>
  <c r="P133"/>
  <c i="1" r="AU58"/>
  <c i="8" r="BK136"/>
  <c r="BK135"/>
  <c r="J135"/>
  <c r="BK133"/>
  <c r="J133"/>
  <c r="J56"/>
  <c r="J27"/>
  <c i="1" r="AG58"/>
  <c i="8" r="J136"/>
  <c r="BE136"/>
  <c r="J30"/>
  <c i="1" r="AV58"/>
  <c i="8" r="F30"/>
  <c i="1" r="AZ58"/>
  <c i="8" r="J58"/>
  <c r="J57"/>
  <c r="J129"/>
  <c r="F127"/>
  <c r="E125"/>
  <c r="J51"/>
  <c r="F49"/>
  <c r="E47"/>
  <c r="J36"/>
  <c r="J18"/>
  <c r="E18"/>
  <c r="F130"/>
  <c r="F52"/>
  <c r="J17"/>
  <c r="J15"/>
  <c r="E15"/>
  <c r="F129"/>
  <c r="F51"/>
  <c r="J14"/>
  <c r="J12"/>
  <c r="J127"/>
  <c r="J49"/>
  <c r="E7"/>
  <c r="E123"/>
  <c r="E45"/>
  <c i="1" r="AY57"/>
  <c r="AX57"/>
  <c i="7"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R202"/>
  <c r="P202"/>
  <c r="BK202"/>
  <c r="J202"/>
  <c r="BE202"/>
  <c r="BI201"/>
  <c r="BH201"/>
  <c r="BG201"/>
  <c r="BF201"/>
  <c r="T201"/>
  <c r="R201"/>
  <c r="P201"/>
  <c r="BK201"/>
  <c r="J201"/>
  <c r="BE201"/>
  <c r="BI200"/>
  <c r="BH200"/>
  <c r="BG200"/>
  <c r="BF200"/>
  <c r="T200"/>
  <c r="R200"/>
  <c r="P200"/>
  <c r="BK200"/>
  <c r="J200"/>
  <c r="BE200"/>
  <c r="BI199"/>
  <c r="BH199"/>
  <c r="BG199"/>
  <c r="BF199"/>
  <c r="T199"/>
  <c r="R199"/>
  <c r="P199"/>
  <c r="BK199"/>
  <c r="J199"/>
  <c r="BE199"/>
  <c r="BI198"/>
  <c r="BH198"/>
  <c r="BG198"/>
  <c r="BF198"/>
  <c r="T198"/>
  <c r="R198"/>
  <c r="P198"/>
  <c r="BK198"/>
  <c r="J198"/>
  <c r="BE198"/>
  <c r="BI197"/>
  <c r="BH197"/>
  <c r="BG197"/>
  <c r="BF197"/>
  <c r="T197"/>
  <c r="R197"/>
  <c r="P197"/>
  <c r="BK197"/>
  <c r="J197"/>
  <c r="BE197"/>
  <c r="BI196"/>
  <c r="BH196"/>
  <c r="BG196"/>
  <c r="BF196"/>
  <c r="T196"/>
  <c r="R196"/>
  <c r="P196"/>
  <c r="BK196"/>
  <c r="J196"/>
  <c r="BE196"/>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T183"/>
  <c r="T182"/>
  <c r="R184"/>
  <c r="R183"/>
  <c r="R182"/>
  <c r="P184"/>
  <c r="P183"/>
  <c r="P182"/>
  <c r="BK184"/>
  <c r="BK183"/>
  <c r="J183"/>
  <c r="BK182"/>
  <c r="J182"/>
  <c r="J184"/>
  <c r="BE184"/>
  <c r="J66"/>
  <c r="J65"/>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T169"/>
  <c r="T168"/>
  <c r="R170"/>
  <c r="R169"/>
  <c r="R168"/>
  <c r="P170"/>
  <c r="P169"/>
  <c r="P168"/>
  <c r="BK170"/>
  <c r="BK169"/>
  <c r="J169"/>
  <c r="BK168"/>
  <c r="J168"/>
  <c r="J170"/>
  <c r="BE170"/>
  <c r="J64"/>
  <c r="J63"/>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T152"/>
  <c r="T151"/>
  <c r="R153"/>
  <c r="R152"/>
  <c r="R151"/>
  <c r="P153"/>
  <c r="P152"/>
  <c r="P151"/>
  <c r="BK153"/>
  <c r="BK152"/>
  <c r="J152"/>
  <c r="BK151"/>
  <c r="J151"/>
  <c r="J153"/>
  <c r="BE153"/>
  <c r="J62"/>
  <c r="J6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R132"/>
  <c r="P132"/>
  <c r="BK132"/>
  <c r="J132"/>
  <c r="BE132"/>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BH124"/>
  <c r="BG124"/>
  <c r="BF124"/>
  <c r="T124"/>
  <c r="R124"/>
  <c r="P124"/>
  <c r="BK124"/>
  <c r="J124"/>
  <c r="BE124"/>
  <c r="BI123"/>
  <c r="BH123"/>
  <c r="BG123"/>
  <c r="BF123"/>
  <c r="T123"/>
  <c r="R123"/>
  <c r="P123"/>
  <c r="BK123"/>
  <c r="J123"/>
  <c r="BE123"/>
  <c r="BI122"/>
  <c r="BH122"/>
  <c r="BG122"/>
  <c r="BF122"/>
  <c r="T122"/>
  <c r="R122"/>
  <c r="P122"/>
  <c r="BK122"/>
  <c r="J122"/>
  <c r="BE122"/>
  <c r="BI121"/>
  <c r="BH121"/>
  <c r="BG121"/>
  <c r="BF121"/>
  <c r="T121"/>
  <c r="R121"/>
  <c r="P121"/>
  <c r="BK121"/>
  <c r="J121"/>
  <c r="BE121"/>
  <c r="BI120"/>
  <c r="BH120"/>
  <c r="BG120"/>
  <c r="BF120"/>
  <c r="T120"/>
  <c r="T119"/>
  <c r="T118"/>
  <c r="R120"/>
  <c r="R119"/>
  <c r="R118"/>
  <c r="P120"/>
  <c r="P119"/>
  <c r="P118"/>
  <c r="BK120"/>
  <c r="BK119"/>
  <c r="J119"/>
  <c r="BK118"/>
  <c r="J118"/>
  <c r="J120"/>
  <c r="BE120"/>
  <c r="J60"/>
  <c r="J59"/>
  <c r="BI117"/>
  <c r="BH117"/>
  <c r="BG117"/>
  <c r="BF117"/>
  <c r="T117"/>
  <c r="R117"/>
  <c r="P117"/>
  <c r="BK117"/>
  <c r="J117"/>
  <c r="BE117"/>
  <c r="BI116"/>
  <c r="BH116"/>
  <c r="BG116"/>
  <c r="BF116"/>
  <c r="T116"/>
  <c r="R116"/>
  <c r="P116"/>
  <c r="BK116"/>
  <c r="J116"/>
  <c r="BE116"/>
  <c r="BI115"/>
  <c r="BH115"/>
  <c r="BG115"/>
  <c r="BF115"/>
  <c r="T115"/>
  <c r="R115"/>
  <c r="P115"/>
  <c r="BK115"/>
  <c r="J115"/>
  <c r="BE115"/>
  <c r="BI114"/>
  <c r="BH114"/>
  <c r="BG114"/>
  <c r="BF114"/>
  <c r="T114"/>
  <c r="R114"/>
  <c r="P114"/>
  <c r="BK114"/>
  <c r="J114"/>
  <c r="BE114"/>
  <c r="BI113"/>
  <c r="BH113"/>
  <c r="BG113"/>
  <c r="BF113"/>
  <c r="T113"/>
  <c r="R113"/>
  <c r="P113"/>
  <c r="BK113"/>
  <c r="J113"/>
  <c r="BE113"/>
  <c r="BI112"/>
  <c r="BH112"/>
  <c r="BG112"/>
  <c r="BF112"/>
  <c r="T112"/>
  <c r="R112"/>
  <c r="P112"/>
  <c r="BK112"/>
  <c r="J112"/>
  <c r="BE112"/>
  <c r="BI111"/>
  <c r="BH111"/>
  <c r="BG111"/>
  <c r="BF111"/>
  <c r="T111"/>
  <c r="R111"/>
  <c r="P111"/>
  <c r="BK111"/>
  <c r="J111"/>
  <c r="BE111"/>
  <c r="BI110"/>
  <c r="BH110"/>
  <c r="BG110"/>
  <c r="BF110"/>
  <c r="T110"/>
  <c r="R110"/>
  <c r="P110"/>
  <c r="BK110"/>
  <c r="J110"/>
  <c r="BE110"/>
  <c r="BI109"/>
  <c r="BH109"/>
  <c r="BG109"/>
  <c r="BF109"/>
  <c r="T109"/>
  <c r="R109"/>
  <c r="P109"/>
  <c r="BK109"/>
  <c r="J109"/>
  <c r="BE109"/>
  <c r="BI108"/>
  <c r="BH108"/>
  <c r="BG108"/>
  <c r="BF108"/>
  <c r="T108"/>
  <c r="R108"/>
  <c r="P108"/>
  <c r="BK108"/>
  <c r="J108"/>
  <c r="BE108"/>
  <c r="BI107"/>
  <c r="BH107"/>
  <c r="BG107"/>
  <c r="BF107"/>
  <c r="T107"/>
  <c r="R107"/>
  <c r="P107"/>
  <c r="BK107"/>
  <c r="J107"/>
  <c r="BE107"/>
  <c r="BI106"/>
  <c r="BH106"/>
  <c r="BG106"/>
  <c r="BF106"/>
  <c r="T106"/>
  <c r="R106"/>
  <c r="P106"/>
  <c r="BK106"/>
  <c r="J106"/>
  <c r="BE106"/>
  <c r="BI105"/>
  <c r="BH105"/>
  <c r="BG105"/>
  <c r="BF105"/>
  <c r="T105"/>
  <c r="R105"/>
  <c r="P105"/>
  <c r="BK105"/>
  <c r="J105"/>
  <c r="BE105"/>
  <c r="BI104"/>
  <c r="BH104"/>
  <c r="BG104"/>
  <c r="BF104"/>
  <c r="T104"/>
  <c r="R104"/>
  <c r="P104"/>
  <c r="BK104"/>
  <c r="J104"/>
  <c r="BE104"/>
  <c r="BI103"/>
  <c r="BH103"/>
  <c r="BG103"/>
  <c r="BF103"/>
  <c r="T103"/>
  <c r="R103"/>
  <c r="P103"/>
  <c r="BK103"/>
  <c r="J103"/>
  <c r="BE103"/>
  <c r="BI102"/>
  <c r="BH102"/>
  <c r="BG102"/>
  <c r="BF102"/>
  <c r="T102"/>
  <c r="R102"/>
  <c r="P102"/>
  <c r="BK102"/>
  <c r="J102"/>
  <c r="BE102"/>
  <c r="BI101"/>
  <c r="BH101"/>
  <c r="BG101"/>
  <c r="BF101"/>
  <c r="T101"/>
  <c r="R101"/>
  <c r="P101"/>
  <c r="BK101"/>
  <c r="J101"/>
  <c r="BE101"/>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R97"/>
  <c r="P97"/>
  <c r="BK97"/>
  <c r="J97"/>
  <c r="BE97"/>
  <c r="BI96"/>
  <c r="BH96"/>
  <c r="BG96"/>
  <c r="BF96"/>
  <c r="T96"/>
  <c r="R96"/>
  <c r="P96"/>
  <c r="BK96"/>
  <c r="J96"/>
  <c r="BE96"/>
  <c r="BI95"/>
  <c r="BH95"/>
  <c r="BG95"/>
  <c r="BF95"/>
  <c r="T95"/>
  <c r="R95"/>
  <c r="P95"/>
  <c r="BK95"/>
  <c r="J95"/>
  <c r="BE95"/>
  <c r="BI94"/>
  <c r="BH94"/>
  <c r="BG94"/>
  <c r="BF94"/>
  <c r="T94"/>
  <c r="R94"/>
  <c r="P94"/>
  <c r="BK94"/>
  <c r="J94"/>
  <c r="BE94"/>
  <c r="BI93"/>
  <c r="BH93"/>
  <c r="BG93"/>
  <c r="BF93"/>
  <c r="T93"/>
  <c r="R93"/>
  <c r="P93"/>
  <c r="BK93"/>
  <c r="J93"/>
  <c r="BE93"/>
  <c r="BI92"/>
  <c r="BH92"/>
  <c r="BG92"/>
  <c r="BF92"/>
  <c r="T92"/>
  <c r="R92"/>
  <c r="P92"/>
  <c r="BK92"/>
  <c r="J92"/>
  <c r="BE92"/>
  <c r="BI91"/>
  <c r="BH91"/>
  <c r="BG91"/>
  <c r="BF91"/>
  <c r="T91"/>
  <c r="R91"/>
  <c r="P91"/>
  <c r="BK91"/>
  <c r="J91"/>
  <c r="BE91"/>
  <c r="BI90"/>
  <c r="BH90"/>
  <c r="BG90"/>
  <c r="BF90"/>
  <c r="T90"/>
  <c r="R90"/>
  <c r="P90"/>
  <c r="BK90"/>
  <c r="J90"/>
  <c r="BE90"/>
  <c r="BI89"/>
  <c r="F34"/>
  <c i="1" r="BD57"/>
  <c i="7" r="BH89"/>
  <c r="F33"/>
  <c i="1" r="BC57"/>
  <c i="7" r="BG89"/>
  <c r="F32"/>
  <c i="1" r="BB57"/>
  <c i="7" r="BF89"/>
  <c r="J31"/>
  <c i="1" r="AW57"/>
  <c i="7" r="F31"/>
  <c i="1" r="BA57"/>
  <c i="7" r="T89"/>
  <c r="T88"/>
  <c r="T87"/>
  <c r="T86"/>
  <c r="R89"/>
  <c r="R88"/>
  <c r="R87"/>
  <c r="R86"/>
  <c r="P89"/>
  <c r="P88"/>
  <c r="P87"/>
  <c r="P86"/>
  <c i="1" r="AU57"/>
  <c i="7" r="BK89"/>
  <c r="BK88"/>
  <c r="J88"/>
  <c r="BK87"/>
  <c r="J87"/>
  <c r="BK86"/>
  <c r="J86"/>
  <c r="J56"/>
  <c r="J27"/>
  <c i="1" r="AG57"/>
  <c i="7" r="J89"/>
  <c r="BE89"/>
  <c r="J30"/>
  <c i="1" r="AV57"/>
  <c i="7" r="F30"/>
  <c i="1" r="AZ57"/>
  <c i="7" r="J58"/>
  <c r="J57"/>
  <c r="J82"/>
  <c r="F80"/>
  <c r="E78"/>
  <c r="J51"/>
  <c r="F49"/>
  <c r="E47"/>
  <c r="J36"/>
  <c r="J18"/>
  <c r="E18"/>
  <c r="F83"/>
  <c r="F52"/>
  <c r="J17"/>
  <c r="J15"/>
  <c r="E15"/>
  <c r="F82"/>
  <c r="F51"/>
  <c r="J14"/>
  <c r="J12"/>
  <c r="J80"/>
  <c r="J49"/>
  <c r="E7"/>
  <c r="E76"/>
  <c r="E45"/>
  <c i="6" r="J211"/>
  <c i="1" r="AY56"/>
  <c r="AX56"/>
  <c i="6"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R234"/>
  <c r="P234"/>
  <c r="BK234"/>
  <c r="J234"/>
  <c r="BE234"/>
  <c r="BI233"/>
  <c r="BH233"/>
  <c r="BG233"/>
  <c r="BF233"/>
  <c r="T233"/>
  <c r="R233"/>
  <c r="P233"/>
  <c r="BK233"/>
  <c r="J233"/>
  <c r="BE233"/>
  <c r="BI232"/>
  <c r="BH232"/>
  <c r="BG232"/>
  <c r="BF232"/>
  <c r="T232"/>
  <c r="T231"/>
  <c r="T230"/>
  <c r="R232"/>
  <c r="R231"/>
  <c r="R230"/>
  <c r="P232"/>
  <c r="P231"/>
  <c r="P230"/>
  <c r="BK232"/>
  <c r="BK231"/>
  <c r="J231"/>
  <c r="BK230"/>
  <c r="J230"/>
  <c r="J232"/>
  <c r="BE232"/>
  <c r="J73"/>
  <c r="J72"/>
  <c r="BI229"/>
  <c r="BH229"/>
  <c r="BG229"/>
  <c r="BF229"/>
  <c r="T229"/>
  <c r="R229"/>
  <c r="P229"/>
  <c r="BK229"/>
  <c r="J229"/>
  <c r="BE229"/>
  <c r="BI228"/>
  <c r="BH228"/>
  <c r="BG228"/>
  <c r="BF228"/>
  <c r="T228"/>
  <c r="R228"/>
  <c r="P228"/>
  <c r="BK228"/>
  <c r="J228"/>
  <c r="BE228"/>
  <c r="BI227"/>
  <c r="BH227"/>
  <c r="BG227"/>
  <c r="BF227"/>
  <c r="T227"/>
  <c r="T226"/>
  <c r="T225"/>
  <c r="R227"/>
  <c r="R226"/>
  <c r="R225"/>
  <c r="P227"/>
  <c r="P226"/>
  <c r="P225"/>
  <c r="BK227"/>
  <c r="BK226"/>
  <c r="J226"/>
  <c r="BK225"/>
  <c r="J225"/>
  <c r="J227"/>
  <c r="BE227"/>
  <c r="J71"/>
  <c r="J70"/>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T213"/>
  <c r="T212"/>
  <c r="R214"/>
  <c r="R213"/>
  <c r="R212"/>
  <c r="P214"/>
  <c r="P213"/>
  <c r="P212"/>
  <c r="BK214"/>
  <c r="BK213"/>
  <c r="J213"/>
  <c r="BK212"/>
  <c r="J212"/>
  <c r="J214"/>
  <c r="BE214"/>
  <c r="J69"/>
  <c r="J68"/>
  <c r="J67"/>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R202"/>
  <c r="P202"/>
  <c r="BK202"/>
  <c r="J202"/>
  <c r="BE202"/>
  <c r="BI201"/>
  <c r="BH201"/>
  <c r="BG201"/>
  <c r="BF201"/>
  <c r="T201"/>
  <c r="R201"/>
  <c r="P201"/>
  <c r="BK201"/>
  <c r="J201"/>
  <c r="BE201"/>
  <c r="BI200"/>
  <c r="BH200"/>
  <c r="BG200"/>
  <c r="BF200"/>
  <c r="T200"/>
  <c r="R200"/>
  <c r="P200"/>
  <c r="BK200"/>
  <c r="J200"/>
  <c r="BE200"/>
  <c r="BI199"/>
  <c r="BH199"/>
  <c r="BG199"/>
  <c r="BF199"/>
  <c r="T199"/>
  <c r="R199"/>
  <c r="P199"/>
  <c r="BK199"/>
  <c r="J199"/>
  <c r="BE199"/>
  <c r="BI198"/>
  <c r="BH198"/>
  <c r="BG198"/>
  <c r="BF198"/>
  <c r="T198"/>
  <c r="R198"/>
  <c r="P198"/>
  <c r="BK198"/>
  <c r="J198"/>
  <c r="BE198"/>
  <c r="BI197"/>
  <c r="BH197"/>
  <c r="BG197"/>
  <c r="BF197"/>
  <c r="T197"/>
  <c r="R197"/>
  <c r="P197"/>
  <c r="BK197"/>
  <c r="J197"/>
  <c r="BE197"/>
  <c r="BI196"/>
  <c r="BH196"/>
  <c r="BG196"/>
  <c r="BF196"/>
  <c r="T196"/>
  <c r="R196"/>
  <c r="P196"/>
  <c r="BK196"/>
  <c r="J196"/>
  <c r="BE196"/>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T190"/>
  <c r="T189"/>
  <c r="R191"/>
  <c r="R190"/>
  <c r="R189"/>
  <c r="P191"/>
  <c r="P190"/>
  <c r="P189"/>
  <c r="BK191"/>
  <c r="BK190"/>
  <c r="J190"/>
  <c r="BK189"/>
  <c r="J189"/>
  <c r="J191"/>
  <c r="BE191"/>
  <c r="J66"/>
  <c r="J65"/>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T151"/>
  <c r="T150"/>
  <c r="R152"/>
  <c r="R151"/>
  <c r="R150"/>
  <c r="P152"/>
  <c r="P151"/>
  <c r="P150"/>
  <c r="BK152"/>
  <c r="BK151"/>
  <c r="J151"/>
  <c r="BK150"/>
  <c r="J150"/>
  <c r="J152"/>
  <c r="BE152"/>
  <c r="J64"/>
  <c r="J63"/>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R132"/>
  <c r="P132"/>
  <c r="BK132"/>
  <c r="J132"/>
  <c r="BE132"/>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BH124"/>
  <c r="BG124"/>
  <c r="BF124"/>
  <c r="T124"/>
  <c r="R124"/>
  <c r="P124"/>
  <c r="BK124"/>
  <c r="J124"/>
  <c r="BE124"/>
  <c r="BI123"/>
  <c r="BH123"/>
  <c r="BG123"/>
  <c r="BF123"/>
  <c r="T123"/>
  <c r="R123"/>
  <c r="P123"/>
  <c r="BK123"/>
  <c r="J123"/>
  <c r="BE123"/>
  <c r="BI122"/>
  <c r="BH122"/>
  <c r="BG122"/>
  <c r="BF122"/>
  <c r="T122"/>
  <c r="R122"/>
  <c r="P122"/>
  <c r="BK122"/>
  <c r="J122"/>
  <c r="BE122"/>
  <c r="BI121"/>
  <c r="BH121"/>
  <c r="BG121"/>
  <c r="BF121"/>
  <c r="T121"/>
  <c r="R121"/>
  <c r="P121"/>
  <c r="BK121"/>
  <c r="J121"/>
  <c r="BE121"/>
  <c r="BI120"/>
  <c r="BH120"/>
  <c r="BG120"/>
  <c r="BF120"/>
  <c r="T120"/>
  <c r="T119"/>
  <c r="T118"/>
  <c r="R120"/>
  <c r="R119"/>
  <c r="R118"/>
  <c r="P120"/>
  <c r="P119"/>
  <c r="P118"/>
  <c r="BK120"/>
  <c r="BK119"/>
  <c r="J119"/>
  <c r="BK118"/>
  <c r="J118"/>
  <c r="J120"/>
  <c r="BE120"/>
  <c r="J62"/>
  <c r="J61"/>
  <c r="BI117"/>
  <c r="BH117"/>
  <c r="BG117"/>
  <c r="BF117"/>
  <c r="T117"/>
  <c r="R117"/>
  <c r="P117"/>
  <c r="BK117"/>
  <c r="J117"/>
  <c r="BE117"/>
  <c r="BI116"/>
  <c r="BH116"/>
  <c r="BG116"/>
  <c r="BF116"/>
  <c r="T116"/>
  <c r="R116"/>
  <c r="P116"/>
  <c r="BK116"/>
  <c r="J116"/>
  <c r="BE116"/>
  <c r="BI115"/>
  <c r="BH115"/>
  <c r="BG115"/>
  <c r="BF115"/>
  <c r="T115"/>
  <c r="R115"/>
  <c r="P115"/>
  <c r="BK115"/>
  <c r="J115"/>
  <c r="BE115"/>
  <c r="BI114"/>
  <c r="BH114"/>
  <c r="BG114"/>
  <c r="BF114"/>
  <c r="T114"/>
  <c r="R114"/>
  <c r="P114"/>
  <c r="BK114"/>
  <c r="J114"/>
  <c r="BE114"/>
  <c r="BI113"/>
  <c r="BH113"/>
  <c r="BG113"/>
  <c r="BF113"/>
  <c r="T113"/>
  <c r="R113"/>
  <c r="P113"/>
  <c r="BK113"/>
  <c r="J113"/>
  <c r="BE113"/>
  <c r="BI112"/>
  <c r="BH112"/>
  <c r="BG112"/>
  <c r="BF112"/>
  <c r="T112"/>
  <c r="R112"/>
  <c r="P112"/>
  <c r="BK112"/>
  <c r="J112"/>
  <c r="BE112"/>
  <c r="BI111"/>
  <c r="BH111"/>
  <c r="BG111"/>
  <c r="BF111"/>
  <c r="T111"/>
  <c r="R111"/>
  <c r="P111"/>
  <c r="BK111"/>
  <c r="J111"/>
  <c r="BE111"/>
  <c r="BI110"/>
  <c r="BH110"/>
  <c r="BG110"/>
  <c r="BF110"/>
  <c r="T110"/>
  <c r="R110"/>
  <c r="P110"/>
  <c r="BK110"/>
  <c r="J110"/>
  <c r="BE110"/>
  <c r="BI109"/>
  <c r="BH109"/>
  <c r="BG109"/>
  <c r="BF109"/>
  <c r="T109"/>
  <c r="R109"/>
  <c r="P109"/>
  <c r="BK109"/>
  <c r="J109"/>
  <c r="BE109"/>
  <c r="BI108"/>
  <c r="BH108"/>
  <c r="BG108"/>
  <c r="BF108"/>
  <c r="T108"/>
  <c r="R108"/>
  <c r="P108"/>
  <c r="BK108"/>
  <c r="J108"/>
  <c r="BE108"/>
  <c r="BI107"/>
  <c r="BH107"/>
  <c r="BG107"/>
  <c r="BF107"/>
  <c r="T107"/>
  <c r="R107"/>
  <c r="P107"/>
  <c r="BK107"/>
  <c r="J107"/>
  <c r="BE107"/>
  <c r="BI106"/>
  <c r="BH106"/>
  <c r="BG106"/>
  <c r="BF106"/>
  <c r="T106"/>
  <c r="T105"/>
  <c r="T104"/>
  <c r="R106"/>
  <c r="R105"/>
  <c r="R104"/>
  <c r="P106"/>
  <c r="P105"/>
  <c r="P104"/>
  <c r="BK106"/>
  <c r="BK105"/>
  <c r="J105"/>
  <c r="BK104"/>
  <c r="J104"/>
  <c r="J106"/>
  <c r="BE106"/>
  <c r="J60"/>
  <c r="J59"/>
  <c r="BI103"/>
  <c r="BH103"/>
  <c r="BG103"/>
  <c r="BF103"/>
  <c r="T103"/>
  <c r="R103"/>
  <c r="P103"/>
  <c r="BK103"/>
  <c r="J103"/>
  <c r="BE103"/>
  <c r="BI102"/>
  <c r="BH102"/>
  <c r="BG102"/>
  <c r="BF102"/>
  <c r="T102"/>
  <c r="R102"/>
  <c r="P102"/>
  <c r="BK102"/>
  <c r="J102"/>
  <c r="BE102"/>
  <c r="BI101"/>
  <c r="BH101"/>
  <c r="BG101"/>
  <c r="BF101"/>
  <c r="T101"/>
  <c r="R101"/>
  <c r="P101"/>
  <c r="BK101"/>
  <c r="J101"/>
  <c r="BE101"/>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R97"/>
  <c r="P97"/>
  <c r="BK97"/>
  <c r="J97"/>
  <c r="BE97"/>
  <c r="BI96"/>
  <c r="F34"/>
  <c i="1" r="BD56"/>
  <c i="6" r="BH96"/>
  <c r="F33"/>
  <c i="1" r="BC56"/>
  <c i="6" r="BG96"/>
  <c r="F32"/>
  <c i="1" r="BB56"/>
  <c i="6" r="BF96"/>
  <c r="J31"/>
  <c i="1" r="AW56"/>
  <c i="6" r="F31"/>
  <c i="1" r="BA56"/>
  <c i="6" r="T96"/>
  <c r="T95"/>
  <c r="T94"/>
  <c r="T93"/>
  <c r="R96"/>
  <c r="R95"/>
  <c r="R94"/>
  <c r="R93"/>
  <c r="P96"/>
  <c r="P95"/>
  <c r="P94"/>
  <c r="P93"/>
  <c i="1" r="AU56"/>
  <c i="6" r="BK96"/>
  <c r="BK95"/>
  <c r="J95"/>
  <c r="BK94"/>
  <c r="J94"/>
  <c r="BK93"/>
  <c r="J93"/>
  <c r="J56"/>
  <c r="J27"/>
  <c i="1" r="AG56"/>
  <c i="6" r="J96"/>
  <c r="BE96"/>
  <c r="J30"/>
  <c i="1" r="AV56"/>
  <c i="6" r="F30"/>
  <c i="1" r="AZ56"/>
  <c i="6" r="J58"/>
  <c r="J57"/>
  <c r="J89"/>
  <c r="F87"/>
  <c r="E85"/>
  <c r="J51"/>
  <c r="F49"/>
  <c r="E47"/>
  <c r="J36"/>
  <c r="J18"/>
  <c r="E18"/>
  <c r="F90"/>
  <c r="F52"/>
  <c r="J17"/>
  <c r="J15"/>
  <c r="E15"/>
  <c r="F89"/>
  <c r="F51"/>
  <c r="J14"/>
  <c r="J12"/>
  <c r="J87"/>
  <c r="J49"/>
  <c r="E7"/>
  <c r="E83"/>
  <c r="E45"/>
  <c i="5" r="J252"/>
  <c r="J244"/>
  <c r="J232"/>
  <c r="J212"/>
  <c r="J200"/>
  <c r="J172"/>
  <c r="J136"/>
  <c i="1" r="AY55"/>
  <c r="AX55"/>
  <c i="5" r="J70"/>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7"/>
  <c r="BH247"/>
  <c r="BG247"/>
  <c r="BF247"/>
  <c r="T247"/>
  <c r="R247"/>
  <c r="P247"/>
  <c r="BK247"/>
  <c r="J247"/>
  <c r="BE247"/>
  <c r="BI246"/>
  <c r="BH246"/>
  <c r="BG246"/>
  <c r="BF246"/>
  <c r="T246"/>
  <c r="T245"/>
  <c r="R246"/>
  <c r="R245"/>
  <c r="P246"/>
  <c r="P245"/>
  <c r="BK246"/>
  <c r="BK245"/>
  <c r="J245"/>
  <c r="J246"/>
  <c r="BE246"/>
  <c r="J69"/>
  <c r="J68"/>
  <c r="BI243"/>
  <c r="BH243"/>
  <c r="BG243"/>
  <c r="BF243"/>
  <c r="T243"/>
  <c r="R243"/>
  <c r="P243"/>
  <c r="BK243"/>
  <c r="J243"/>
  <c r="BE243"/>
  <c r="BI242"/>
  <c r="BH242"/>
  <c r="BG242"/>
  <c r="BF242"/>
  <c r="T242"/>
  <c r="R242"/>
  <c r="P242"/>
  <c r="BK242"/>
  <c r="J242"/>
  <c r="BE242"/>
  <c r="BI241"/>
  <c r="BH241"/>
  <c r="BG241"/>
  <c r="BF241"/>
  <c r="T241"/>
  <c r="R241"/>
  <c r="P241"/>
  <c r="BK241"/>
  <c r="J241"/>
  <c r="BE241"/>
  <c r="BI240"/>
  <c r="BH240"/>
  <c r="BG240"/>
  <c r="BF240"/>
  <c r="T240"/>
  <c r="R240"/>
  <c r="P240"/>
  <c r="BK240"/>
  <c r="J240"/>
  <c r="BE240"/>
  <c r="BI239"/>
  <c r="BH239"/>
  <c r="BG239"/>
  <c r="BF239"/>
  <c r="T239"/>
  <c r="R239"/>
  <c r="P239"/>
  <c r="BK239"/>
  <c r="J239"/>
  <c r="BE239"/>
  <c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T233"/>
  <c r="R234"/>
  <c r="R233"/>
  <c r="P234"/>
  <c r="P233"/>
  <c r="BK234"/>
  <c r="BK233"/>
  <c r="J233"/>
  <c r="J234"/>
  <c r="BE234"/>
  <c r="J67"/>
  <c r="J66"/>
  <c r="BI231"/>
  <c r="BH231"/>
  <c r="BG231"/>
  <c r="BF231"/>
  <c r="T231"/>
  <c r="R231"/>
  <c r="P231"/>
  <c r="BK231"/>
  <c r="J231"/>
  <c r="BE231"/>
  <c r="BI230"/>
  <c r="BH230"/>
  <c r="BG230"/>
  <c r="BF230"/>
  <c r="T230"/>
  <c r="R230"/>
  <c r="P230"/>
  <c r="BK230"/>
  <c r="J230"/>
  <c r="BE230"/>
  <c r="BI229"/>
  <c r="BH229"/>
  <c r="BG229"/>
  <c r="BF229"/>
  <c r="T229"/>
  <c r="R229"/>
  <c r="P229"/>
  <c r="BK229"/>
  <c r="J229"/>
  <c r="BE229"/>
  <c r="BI228"/>
  <c r="BH228"/>
  <c r="BG228"/>
  <c r="BF228"/>
  <c r="T228"/>
  <c r="R228"/>
  <c r="P228"/>
  <c r="BK228"/>
  <c r="J228"/>
  <c r="BE228"/>
  <c r="BI227"/>
  <c r="BH227"/>
  <c r="BG227"/>
  <c r="BF227"/>
  <c r="T227"/>
  <c r="R227"/>
  <c r="P227"/>
  <c r="BK227"/>
  <c r="J227"/>
  <c r="BE227"/>
  <c r="BI226"/>
  <c r="BH226"/>
  <c r="BG226"/>
  <c r="BF226"/>
  <c r="T226"/>
  <c r="R226"/>
  <c r="P226"/>
  <c r="BK226"/>
  <c r="J226"/>
  <c r="BE226"/>
  <c r="BI225"/>
  <c r="BH225"/>
  <c r="BG225"/>
  <c r="BF225"/>
  <c r="T225"/>
  <c r="R225"/>
  <c r="P225"/>
  <c r="BK225"/>
  <c r="J225"/>
  <c r="BE225"/>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T213"/>
  <c r="R214"/>
  <c r="R213"/>
  <c r="P214"/>
  <c r="P213"/>
  <c r="BK214"/>
  <c r="BK213"/>
  <c r="J213"/>
  <c r="J214"/>
  <c r="BE214"/>
  <c r="J65"/>
  <c r="J64"/>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T201"/>
  <c r="R202"/>
  <c r="R201"/>
  <c r="P202"/>
  <c r="P201"/>
  <c r="BK202"/>
  <c r="BK201"/>
  <c r="J201"/>
  <c r="J202"/>
  <c r="BE202"/>
  <c r="J63"/>
  <c r="J62"/>
  <c r="BI199"/>
  <c r="BH199"/>
  <c r="BG199"/>
  <c r="BF199"/>
  <c r="T199"/>
  <c r="R199"/>
  <c r="P199"/>
  <c r="BK199"/>
  <c r="J199"/>
  <c r="BE199"/>
  <c r="BI198"/>
  <c r="BH198"/>
  <c r="BG198"/>
  <c r="BF198"/>
  <c r="T198"/>
  <c r="R198"/>
  <c r="P198"/>
  <c r="BK198"/>
  <c r="J198"/>
  <c r="BE198"/>
  <c r="BI197"/>
  <c r="BH197"/>
  <c r="BG197"/>
  <c r="BF197"/>
  <c r="T197"/>
  <c r="R197"/>
  <c r="P197"/>
  <c r="BK197"/>
  <c r="J197"/>
  <c r="BE197"/>
  <c r="BI196"/>
  <c r="BH196"/>
  <c r="BG196"/>
  <c r="BF196"/>
  <c r="T196"/>
  <c r="R196"/>
  <c r="P196"/>
  <c r="BK196"/>
  <c r="J196"/>
  <c r="BE196"/>
  <c r="BI195"/>
  <c r="BH195"/>
  <c r="BG195"/>
  <c r="BF195"/>
  <c r="T195"/>
  <c r="R195"/>
  <c r="P195"/>
  <c r="BK195"/>
  <c r="J195"/>
  <c r="BE195"/>
  <c r="BI194"/>
  <c r="BH194"/>
  <c r="BG194"/>
  <c r="BF194"/>
  <c r="T194"/>
  <c r="R194"/>
  <c r="P194"/>
  <c r="BK194"/>
  <c r="J194"/>
  <c r="BE194"/>
  <c r="BI193"/>
  <c r="BH193"/>
  <c r="BG193"/>
  <c r="BF193"/>
  <c r="T193"/>
  <c r="R193"/>
  <c r="P193"/>
  <c r="BK193"/>
  <c r="J193"/>
  <c r="BE193"/>
  <c r="BI192"/>
  <c r="BH192"/>
  <c r="BG192"/>
  <c r="BF192"/>
  <c r="T192"/>
  <c r="R192"/>
  <c r="P192"/>
  <c r="BK192"/>
  <c r="J192"/>
  <c r="BE192"/>
  <c r="BI191"/>
  <c r="BH191"/>
  <c r="BG191"/>
  <c r="BF191"/>
  <c r="T191"/>
  <c r="R191"/>
  <c r="P191"/>
  <c r="BK191"/>
  <c r="J191"/>
  <c r="BE191"/>
  <c r="BI190"/>
  <c r="BH190"/>
  <c r="BG190"/>
  <c r="BF190"/>
  <c r="T190"/>
  <c r="R190"/>
  <c r="P190"/>
  <c r="BK190"/>
  <c r="J190"/>
  <c r="BE190"/>
  <c r="BI189"/>
  <c r="BH189"/>
  <c r="BG189"/>
  <c r="BF189"/>
  <c r="T189"/>
  <c r="R189"/>
  <c r="P189"/>
  <c r="BK189"/>
  <c r="J189"/>
  <c r="BE189"/>
  <c r="BI188"/>
  <c r="BH188"/>
  <c r="BG188"/>
  <c r="BF188"/>
  <c r="T188"/>
  <c r="R188"/>
  <c r="P188"/>
  <c r="BK188"/>
  <c r="J188"/>
  <c r="BE188"/>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8"/>
  <c r="BH178"/>
  <c r="BG178"/>
  <c r="BF178"/>
  <c r="T178"/>
  <c r="R178"/>
  <c r="P178"/>
  <c r="BK178"/>
  <c r="J178"/>
  <c r="BE178"/>
  <c r="BI177"/>
  <c r="BH177"/>
  <c r="BG177"/>
  <c r="BF177"/>
  <c r="T177"/>
  <c r="R177"/>
  <c r="P177"/>
  <c r="BK177"/>
  <c r="J177"/>
  <c r="BE177"/>
  <c r="BI176"/>
  <c r="BH176"/>
  <c r="BG176"/>
  <c r="BF176"/>
  <c r="T176"/>
  <c r="R176"/>
  <c r="P176"/>
  <c r="BK176"/>
  <c r="J176"/>
  <c r="BE176"/>
  <c r="BI175"/>
  <c r="BH175"/>
  <c r="BG175"/>
  <c r="BF175"/>
  <c r="T175"/>
  <c r="R175"/>
  <c r="P175"/>
  <c r="BK175"/>
  <c r="J175"/>
  <c r="BE175"/>
  <c r="BI174"/>
  <c r="BH174"/>
  <c r="BG174"/>
  <c r="BF174"/>
  <c r="T174"/>
  <c r="T173"/>
  <c r="R174"/>
  <c r="R173"/>
  <c r="P174"/>
  <c r="P173"/>
  <c r="BK174"/>
  <c r="BK173"/>
  <c r="J173"/>
  <c r="J174"/>
  <c r="BE174"/>
  <c r="J61"/>
  <c r="J60"/>
  <c r="BI171"/>
  <c r="BH171"/>
  <c r="BG171"/>
  <c r="BF171"/>
  <c r="T171"/>
  <c r="R171"/>
  <c r="P171"/>
  <c r="BK171"/>
  <c r="J171"/>
  <c r="BE171"/>
  <c r="BI170"/>
  <c r="BH170"/>
  <c r="BG170"/>
  <c r="BF170"/>
  <c r="T170"/>
  <c r="R170"/>
  <c r="P170"/>
  <c r="BK170"/>
  <c r="J170"/>
  <c r="BE170"/>
  <c r="BI169"/>
  <c r="BH169"/>
  <c r="BG169"/>
  <c r="BF169"/>
  <c r="T169"/>
  <c r="R169"/>
  <c r="P169"/>
  <c r="BK169"/>
  <c r="J169"/>
  <c r="BE169"/>
  <c r="BI168"/>
  <c r="BH168"/>
  <c r="BG168"/>
  <c r="BF168"/>
  <c r="T168"/>
  <c r="R168"/>
  <c r="P168"/>
  <c r="BK168"/>
  <c r="J168"/>
  <c r="BE168"/>
  <c r="BI167"/>
  <c r="BH167"/>
  <c r="BG167"/>
  <c r="BF167"/>
  <c r="T167"/>
  <c r="R167"/>
  <c r="P167"/>
  <c r="BK167"/>
  <c r="J167"/>
  <c r="BE167"/>
  <c r="BI166"/>
  <c r="BH166"/>
  <c r="BG166"/>
  <c r="BF166"/>
  <c r="T166"/>
  <c r="R166"/>
  <c r="P166"/>
  <c r="BK166"/>
  <c r="J166"/>
  <c r="BE166"/>
  <c r="BI165"/>
  <c r="BH165"/>
  <c r="BG165"/>
  <c r="BF165"/>
  <c r="T165"/>
  <c r="R165"/>
  <c r="P165"/>
  <c r="BK165"/>
  <c r="J165"/>
  <c r="BE165"/>
  <c r="BI164"/>
  <c r="BH164"/>
  <c r="BG164"/>
  <c r="BF164"/>
  <c r="T164"/>
  <c r="R164"/>
  <c r="P164"/>
  <c r="BK164"/>
  <c r="J164"/>
  <c r="BE164"/>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2"/>
  <c r="BH152"/>
  <c r="BG152"/>
  <c r="BF152"/>
  <c r="T152"/>
  <c r="R152"/>
  <c r="P152"/>
  <c r="BK152"/>
  <c r="J152"/>
  <c r="BE152"/>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T137"/>
  <c r="R138"/>
  <c r="R137"/>
  <c r="P138"/>
  <c r="P137"/>
  <c r="BK138"/>
  <c r="BK137"/>
  <c r="J137"/>
  <c r="J138"/>
  <c r="BE138"/>
  <c r="J59"/>
  <c r="J58"/>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R132"/>
  <c r="P132"/>
  <c r="BK132"/>
  <c r="J132"/>
  <c r="BE132"/>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BH124"/>
  <c r="BG124"/>
  <c r="BF124"/>
  <c r="T124"/>
  <c r="R124"/>
  <c r="P124"/>
  <c r="BK124"/>
  <c r="J124"/>
  <c r="BE124"/>
  <c r="BI123"/>
  <c r="BH123"/>
  <c r="BG123"/>
  <c r="BF123"/>
  <c r="T123"/>
  <c r="R123"/>
  <c r="P123"/>
  <c r="BK123"/>
  <c r="J123"/>
  <c r="BE123"/>
  <c r="BI122"/>
  <c r="BH122"/>
  <c r="BG122"/>
  <c r="BF122"/>
  <c r="T122"/>
  <c r="R122"/>
  <c r="P122"/>
  <c r="BK122"/>
  <c r="J122"/>
  <c r="BE122"/>
  <c r="BI121"/>
  <c r="BH121"/>
  <c r="BG121"/>
  <c r="BF121"/>
  <c r="T121"/>
  <c r="R121"/>
  <c r="P121"/>
  <c r="BK121"/>
  <c r="J121"/>
  <c r="BE121"/>
  <c r="BI120"/>
  <c r="BH120"/>
  <c r="BG120"/>
  <c r="BF120"/>
  <c r="T120"/>
  <c r="R120"/>
  <c r="P120"/>
  <c r="BK120"/>
  <c r="J120"/>
  <c r="BE120"/>
  <c r="BI119"/>
  <c r="BH119"/>
  <c r="BG119"/>
  <c r="BF119"/>
  <c r="T119"/>
  <c r="R119"/>
  <c r="P119"/>
  <c r="BK119"/>
  <c r="J119"/>
  <c r="BE119"/>
  <c r="BI118"/>
  <c r="BH118"/>
  <c r="BG118"/>
  <c r="BF118"/>
  <c r="T118"/>
  <c r="R118"/>
  <c r="P118"/>
  <c r="BK118"/>
  <c r="J118"/>
  <c r="BE118"/>
  <c r="BI117"/>
  <c r="BH117"/>
  <c r="BG117"/>
  <c r="BF117"/>
  <c r="T117"/>
  <c r="R117"/>
  <c r="P117"/>
  <c r="BK117"/>
  <c r="J117"/>
  <c r="BE117"/>
  <c r="BI116"/>
  <c r="BH116"/>
  <c r="BG116"/>
  <c r="BF116"/>
  <c r="T116"/>
  <c r="R116"/>
  <c r="P116"/>
  <c r="BK116"/>
  <c r="J116"/>
  <c r="BE116"/>
  <c r="BI115"/>
  <c r="BH115"/>
  <c r="BG115"/>
  <c r="BF115"/>
  <c r="T115"/>
  <c r="R115"/>
  <c r="P115"/>
  <c r="BK115"/>
  <c r="J115"/>
  <c r="BE115"/>
  <c r="BI114"/>
  <c r="BH114"/>
  <c r="BG114"/>
  <c r="BF114"/>
  <c r="T114"/>
  <c r="R114"/>
  <c r="P114"/>
  <c r="BK114"/>
  <c r="J114"/>
  <c r="BE114"/>
  <c r="BI113"/>
  <c r="BH113"/>
  <c r="BG113"/>
  <c r="BF113"/>
  <c r="T113"/>
  <c r="R113"/>
  <c r="P113"/>
  <c r="BK113"/>
  <c r="J113"/>
  <c r="BE113"/>
  <c r="BI112"/>
  <c r="BH112"/>
  <c r="BG112"/>
  <c r="BF112"/>
  <c r="T112"/>
  <c r="R112"/>
  <c r="P112"/>
  <c r="BK112"/>
  <c r="J112"/>
  <c r="BE112"/>
  <c r="BI111"/>
  <c r="BH111"/>
  <c r="BG111"/>
  <c r="BF111"/>
  <c r="T111"/>
  <c r="R111"/>
  <c r="P111"/>
  <c r="BK111"/>
  <c r="J111"/>
  <c r="BE111"/>
  <c r="BI110"/>
  <c r="BH110"/>
  <c r="BG110"/>
  <c r="BF110"/>
  <c r="T110"/>
  <c r="R110"/>
  <c r="P110"/>
  <c r="BK110"/>
  <c r="J110"/>
  <c r="BE110"/>
  <c r="BI109"/>
  <c r="BH109"/>
  <c r="BG109"/>
  <c r="BF109"/>
  <c r="T109"/>
  <c r="R109"/>
  <c r="P109"/>
  <c r="BK109"/>
  <c r="J109"/>
  <c r="BE109"/>
  <c r="BI108"/>
  <c r="BH108"/>
  <c r="BG108"/>
  <c r="BF108"/>
  <c r="T108"/>
  <c r="R108"/>
  <c r="P108"/>
  <c r="BK108"/>
  <c r="J108"/>
  <c r="BE108"/>
  <c r="BI107"/>
  <c r="BH107"/>
  <c r="BG107"/>
  <c r="BF107"/>
  <c r="T107"/>
  <c r="R107"/>
  <c r="P107"/>
  <c r="BK107"/>
  <c r="J107"/>
  <c r="BE107"/>
  <c r="BI106"/>
  <c r="BH106"/>
  <c r="BG106"/>
  <c r="BF106"/>
  <c r="T106"/>
  <c r="R106"/>
  <c r="P106"/>
  <c r="BK106"/>
  <c r="J106"/>
  <c r="BE106"/>
  <c r="BI105"/>
  <c r="BH105"/>
  <c r="BG105"/>
  <c r="BF105"/>
  <c r="T105"/>
  <c r="R105"/>
  <c r="P105"/>
  <c r="BK105"/>
  <c r="J105"/>
  <c r="BE105"/>
  <c r="BI104"/>
  <c r="BH104"/>
  <c r="BG104"/>
  <c r="BF104"/>
  <c r="T104"/>
  <c r="R104"/>
  <c r="P104"/>
  <c r="BK104"/>
  <c r="J104"/>
  <c r="BE104"/>
  <c r="BI103"/>
  <c r="BH103"/>
  <c r="BG103"/>
  <c r="BF103"/>
  <c r="T103"/>
  <c r="R103"/>
  <c r="P103"/>
  <c r="BK103"/>
  <c r="J103"/>
  <c r="BE103"/>
  <c r="BI102"/>
  <c r="BH102"/>
  <c r="BG102"/>
  <c r="BF102"/>
  <c r="T102"/>
  <c r="R102"/>
  <c r="P102"/>
  <c r="BK102"/>
  <c r="J102"/>
  <c r="BE102"/>
  <c r="BI101"/>
  <c r="BH101"/>
  <c r="BG101"/>
  <c r="BF101"/>
  <c r="T101"/>
  <c r="R101"/>
  <c r="P101"/>
  <c r="BK101"/>
  <c r="J101"/>
  <c r="BE101"/>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R97"/>
  <c r="P97"/>
  <c r="BK97"/>
  <c r="J97"/>
  <c r="BE97"/>
  <c r="BI96"/>
  <c r="BH96"/>
  <c r="BG96"/>
  <c r="BF96"/>
  <c r="T96"/>
  <c r="R96"/>
  <c r="P96"/>
  <c r="BK96"/>
  <c r="J96"/>
  <c r="BE96"/>
  <c r="BI95"/>
  <c r="BH95"/>
  <c r="BG95"/>
  <c r="BF95"/>
  <c r="T95"/>
  <c r="R95"/>
  <c r="P95"/>
  <c r="BK95"/>
  <c r="J95"/>
  <c r="BE95"/>
  <c r="BI94"/>
  <c r="BH94"/>
  <c r="BG94"/>
  <c r="BF94"/>
  <c r="T94"/>
  <c r="R94"/>
  <c r="P94"/>
  <c r="BK94"/>
  <c r="J94"/>
  <c r="BE94"/>
  <c r="BI93"/>
  <c r="BH93"/>
  <c r="BG93"/>
  <c r="BF93"/>
  <c r="T93"/>
  <c r="R93"/>
  <c r="P93"/>
  <c r="BK93"/>
  <c r="J93"/>
  <c r="BE93"/>
  <c r="BI92"/>
  <c r="F34"/>
  <c i="1" r="BD55"/>
  <c i="5" r="BH92"/>
  <c r="F33"/>
  <c i="1" r="BC55"/>
  <c i="5" r="BG92"/>
  <c r="F32"/>
  <c i="1" r="BB55"/>
  <c i="5" r="BF92"/>
  <c r="J31"/>
  <c i="1" r="AW55"/>
  <c i="5" r="F31"/>
  <c i="1" r="BA55"/>
  <c i="5" r="T92"/>
  <c r="T91"/>
  <c r="T90"/>
  <c r="R92"/>
  <c r="R91"/>
  <c r="R90"/>
  <c r="P92"/>
  <c r="P91"/>
  <c r="P90"/>
  <c i="1" r="AU55"/>
  <c i="5" r="BK92"/>
  <c r="BK91"/>
  <c r="J91"/>
  <c r="BK90"/>
  <c r="J90"/>
  <c r="J56"/>
  <c r="J27"/>
  <c i="1" r="AG55"/>
  <c i="5" r="J92"/>
  <c r="BE92"/>
  <c r="J30"/>
  <c i="1" r="AV55"/>
  <c i="5" r="F30"/>
  <c i="1" r="AZ55"/>
  <c i="5" r="J57"/>
  <c r="J86"/>
  <c r="F84"/>
  <c r="E82"/>
  <c r="J51"/>
  <c r="F49"/>
  <c r="E47"/>
  <c r="J36"/>
  <c r="J18"/>
  <c r="E18"/>
  <c r="F87"/>
  <c r="F52"/>
  <c r="J17"/>
  <c r="J15"/>
  <c r="E15"/>
  <c r="F86"/>
  <c r="F51"/>
  <c r="J14"/>
  <c r="J12"/>
  <c r="J84"/>
  <c r="J49"/>
  <c r="E7"/>
  <c r="E80"/>
  <c r="E45"/>
  <c i="4" r="J462"/>
  <c r="J452"/>
  <c r="J440"/>
  <c r="J420"/>
  <c r="J392"/>
  <c r="J348"/>
  <c r="J347"/>
  <c r="J337"/>
  <c r="J298"/>
  <c r="J295"/>
  <c r="J276"/>
  <c r="J206"/>
  <c r="J152"/>
  <c r="J115"/>
  <c i="1" r="AY54"/>
  <c r="AX54"/>
  <c i="4" r="J83"/>
  <c r="BI461"/>
  <c r="BH461"/>
  <c r="BG461"/>
  <c r="BF461"/>
  <c r="T461"/>
  <c r="R461"/>
  <c r="P461"/>
  <c r="BK461"/>
  <c r="J461"/>
  <c r="BE461"/>
  <c r="BI460"/>
  <c r="BH460"/>
  <c r="BG460"/>
  <c r="BF460"/>
  <c r="T460"/>
  <c r="R460"/>
  <c r="P460"/>
  <c r="BK460"/>
  <c r="J460"/>
  <c r="BE460"/>
  <c r="BI459"/>
  <c r="BH459"/>
  <c r="BG459"/>
  <c r="BF459"/>
  <c r="T459"/>
  <c r="R459"/>
  <c r="P459"/>
  <c r="BK459"/>
  <c r="J459"/>
  <c r="BE459"/>
  <c r="BI458"/>
  <c r="BH458"/>
  <c r="BG458"/>
  <c r="BF458"/>
  <c r="T458"/>
  <c r="R458"/>
  <c r="P458"/>
  <c r="BK458"/>
  <c r="J458"/>
  <c r="BE458"/>
  <c r="BI457"/>
  <c r="BH457"/>
  <c r="BG457"/>
  <c r="BF457"/>
  <c r="T457"/>
  <c r="R457"/>
  <c r="P457"/>
  <c r="BK457"/>
  <c r="J457"/>
  <c r="BE457"/>
  <c r="BI456"/>
  <c r="BH456"/>
  <c r="BG456"/>
  <c r="BF456"/>
  <c r="T456"/>
  <c r="R456"/>
  <c r="P456"/>
  <c r="BK456"/>
  <c r="J456"/>
  <c r="BE456"/>
  <c r="BI455"/>
  <c r="BH455"/>
  <c r="BG455"/>
  <c r="BF455"/>
  <c r="T455"/>
  <c r="R455"/>
  <c r="P455"/>
  <c r="BK455"/>
  <c r="J455"/>
  <c r="BE455"/>
  <c r="BI454"/>
  <c r="BH454"/>
  <c r="BG454"/>
  <c r="BF454"/>
  <c r="T454"/>
  <c r="T453"/>
  <c r="R454"/>
  <c r="R453"/>
  <c r="P454"/>
  <c r="P453"/>
  <c r="BK454"/>
  <c r="BK453"/>
  <c r="J453"/>
  <c r="J454"/>
  <c r="BE454"/>
  <c r="J82"/>
  <c r="J81"/>
  <c r="BI451"/>
  <c r="BH451"/>
  <c r="BG451"/>
  <c r="BF451"/>
  <c r="T451"/>
  <c r="R451"/>
  <c r="P451"/>
  <c r="BK451"/>
  <c r="J451"/>
  <c r="BE451"/>
  <c r="BI450"/>
  <c r="BH450"/>
  <c r="BG450"/>
  <c r="BF450"/>
  <c r="T450"/>
  <c r="R450"/>
  <c r="P450"/>
  <c r="BK450"/>
  <c r="J450"/>
  <c r="BE450"/>
  <c r="BI449"/>
  <c r="BH449"/>
  <c r="BG449"/>
  <c r="BF449"/>
  <c r="T449"/>
  <c r="R449"/>
  <c r="P449"/>
  <c r="BK449"/>
  <c r="J449"/>
  <c r="BE449"/>
  <c r="BI448"/>
  <c r="BH448"/>
  <c r="BG448"/>
  <c r="BF448"/>
  <c r="T448"/>
  <c r="R448"/>
  <c r="P448"/>
  <c r="BK448"/>
  <c r="J448"/>
  <c r="BE448"/>
  <c r="BI447"/>
  <c r="BH447"/>
  <c r="BG447"/>
  <c r="BF447"/>
  <c r="T447"/>
  <c r="R447"/>
  <c r="P447"/>
  <c r="BK447"/>
  <c r="J447"/>
  <c r="BE447"/>
  <c r="BI446"/>
  <c r="BH446"/>
  <c r="BG446"/>
  <c r="BF446"/>
  <c r="T446"/>
  <c r="R446"/>
  <c r="P446"/>
  <c r="BK446"/>
  <c r="J446"/>
  <c r="BE446"/>
  <c r="BI445"/>
  <c r="BH445"/>
  <c r="BG445"/>
  <c r="BF445"/>
  <c r="T445"/>
  <c r="R445"/>
  <c r="P445"/>
  <c r="BK445"/>
  <c r="J445"/>
  <c r="BE445"/>
  <c r="BI444"/>
  <c r="BH444"/>
  <c r="BG444"/>
  <c r="BF444"/>
  <c r="T444"/>
  <c r="R444"/>
  <c r="P444"/>
  <c r="BK444"/>
  <c r="J444"/>
  <c r="BE444"/>
  <c r="BI443"/>
  <c r="BH443"/>
  <c r="BG443"/>
  <c r="BF443"/>
  <c r="T443"/>
  <c r="R443"/>
  <c r="P443"/>
  <c r="BK443"/>
  <c r="J443"/>
  <c r="BE443"/>
  <c r="BI442"/>
  <c r="BH442"/>
  <c r="BG442"/>
  <c r="BF442"/>
  <c r="T442"/>
  <c r="T441"/>
  <c r="R442"/>
  <c r="R441"/>
  <c r="P442"/>
  <c r="P441"/>
  <c r="BK442"/>
  <c r="BK441"/>
  <c r="J441"/>
  <c r="J442"/>
  <c r="BE442"/>
  <c r="J80"/>
  <c r="J79"/>
  <c r="BI439"/>
  <c r="BH439"/>
  <c r="BG439"/>
  <c r="BF439"/>
  <c r="T439"/>
  <c r="R439"/>
  <c r="P439"/>
  <c r="BK439"/>
  <c r="J439"/>
  <c r="BE439"/>
  <c r="BI438"/>
  <c r="BH438"/>
  <c r="BG438"/>
  <c r="BF438"/>
  <c r="T438"/>
  <c r="R438"/>
  <c r="P438"/>
  <c r="BK438"/>
  <c r="J438"/>
  <c r="BE438"/>
  <c r="BI437"/>
  <c r="BH437"/>
  <c r="BG437"/>
  <c r="BF437"/>
  <c r="T437"/>
  <c r="R437"/>
  <c r="P437"/>
  <c r="BK437"/>
  <c r="J437"/>
  <c r="BE437"/>
  <c r="BI436"/>
  <c r="BH436"/>
  <c r="BG436"/>
  <c r="BF436"/>
  <c r="T436"/>
  <c r="R436"/>
  <c r="P436"/>
  <c r="BK436"/>
  <c r="J436"/>
  <c r="BE436"/>
  <c r="BI435"/>
  <c r="BH435"/>
  <c r="BG435"/>
  <c r="BF435"/>
  <c r="T435"/>
  <c r="R435"/>
  <c r="P435"/>
  <c r="BK435"/>
  <c r="J435"/>
  <c r="BE435"/>
  <c r="BI434"/>
  <c r="BH434"/>
  <c r="BG434"/>
  <c r="BF434"/>
  <c r="T434"/>
  <c r="R434"/>
  <c r="P434"/>
  <c r="BK434"/>
  <c r="J434"/>
  <c r="BE434"/>
  <c r="BI433"/>
  <c r="BH433"/>
  <c r="BG433"/>
  <c r="BF433"/>
  <c r="T433"/>
  <c r="R433"/>
  <c r="P433"/>
  <c r="BK433"/>
  <c r="J433"/>
  <c r="BE433"/>
  <c r="BI432"/>
  <c r="BH432"/>
  <c r="BG432"/>
  <c r="BF432"/>
  <c r="T432"/>
  <c r="R432"/>
  <c r="P432"/>
  <c r="BK432"/>
  <c r="J432"/>
  <c r="BE432"/>
  <c r="BI431"/>
  <c r="BH431"/>
  <c r="BG431"/>
  <c r="BF431"/>
  <c r="T431"/>
  <c r="R431"/>
  <c r="P431"/>
  <c r="BK431"/>
  <c r="J431"/>
  <c r="BE431"/>
  <c r="BI430"/>
  <c r="BH430"/>
  <c r="BG430"/>
  <c r="BF430"/>
  <c r="T430"/>
  <c r="R430"/>
  <c r="P430"/>
  <c r="BK430"/>
  <c r="J430"/>
  <c r="BE430"/>
  <c r="BI429"/>
  <c r="BH429"/>
  <c r="BG429"/>
  <c r="BF429"/>
  <c r="T429"/>
  <c r="R429"/>
  <c r="P429"/>
  <c r="BK429"/>
  <c r="J429"/>
  <c r="BE429"/>
  <c r="BI428"/>
  <c r="BH428"/>
  <c r="BG428"/>
  <c r="BF428"/>
  <c r="T428"/>
  <c r="R428"/>
  <c r="P428"/>
  <c r="BK428"/>
  <c r="J428"/>
  <c r="BE428"/>
  <c r="BI427"/>
  <c r="BH427"/>
  <c r="BG427"/>
  <c r="BF427"/>
  <c r="T427"/>
  <c r="R427"/>
  <c r="P427"/>
  <c r="BK427"/>
  <c r="J427"/>
  <c r="BE427"/>
  <c r="BI426"/>
  <c r="BH426"/>
  <c r="BG426"/>
  <c r="BF426"/>
  <c r="T426"/>
  <c r="R426"/>
  <c r="P426"/>
  <c r="BK426"/>
  <c r="J426"/>
  <c r="BE426"/>
  <c r="BI425"/>
  <c r="BH425"/>
  <c r="BG425"/>
  <c r="BF425"/>
  <c r="T425"/>
  <c r="R425"/>
  <c r="P425"/>
  <c r="BK425"/>
  <c r="J425"/>
  <c r="BE425"/>
  <c r="BI424"/>
  <c r="BH424"/>
  <c r="BG424"/>
  <c r="BF424"/>
  <c r="T424"/>
  <c r="R424"/>
  <c r="P424"/>
  <c r="BK424"/>
  <c r="J424"/>
  <c r="BE424"/>
  <c r="BI423"/>
  <c r="BH423"/>
  <c r="BG423"/>
  <c r="BF423"/>
  <c r="T423"/>
  <c r="R423"/>
  <c r="P423"/>
  <c r="BK423"/>
  <c r="J423"/>
  <c r="BE423"/>
  <c r="BI422"/>
  <c r="BH422"/>
  <c r="BG422"/>
  <c r="BF422"/>
  <c r="T422"/>
  <c r="T421"/>
  <c r="R422"/>
  <c r="R421"/>
  <c r="P422"/>
  <c r="P421"/>
  <c r="BK422"/>
  <c r="BK421"/>
  <c r="J421"/>
  <c r="J422"/>
  <c r="BE422"/>
  <c r="J78"/>
  <c r="J77"/>
  <c r="BI419"/>
  <c r="BH419"/>
  <c r="BG419"/>
  <c r="BF419"/>
  <c r="T419"/>
  <c r="R419"/>
  <c r="P419"/>
  <c r="BK419"/>
  <c r="J419"/>
  <c r="BE419"/>
  <c r="BI418"/>
  <c r="BH418"/>
  <c r="BG418"/>
  <c r="BF418"/>
  <c r="T418"/>
  <c r="R418"/>
  <c r="P418"/>
  <c r="BK418"/>
  <c r="J418"/>
  <c r="BE418"/>
  <c r="BI417"/>
  <c r="BH417"/>
  <c r="BG417"/>
  <c r="BF417"/>
  <c r="T417"/>
  <c r="R417"/>
  <c r="P417"/>
  <c r="BK417"/>
  <c r="J417"/>
  <c r="BE417"/>
  <c r="BI416"/>
  <c r="BH416"/>
  <c r="BG416"/>
  <c r="BF416"/>
  <c r="T416"/>
  <c r="R416"/>
  <c r="P416"/>
  <c r="BK416"/>
  <c r="J416"/>
  <c r="BE416"/>
  <c r="BI415"/>
  <c r="BH415"/>
  <c r="BG415"/>
  <c r="BF415"/>
  <c r="T415"/>
  <c r="R415"/>
  <c r="P415"/>
  <c r="BK415"/>
  <c r="J415"/>
  <c r="BE415"/>
  <c r="BI414"/>
  <c r="BH414"/>
  <c r="BG414"/>
  <c r="BF414"/>
  <c r="T414"/>
  <c r="R414"/>
  <c r="P414"/>
  <c r="BK414"/>
  <c r="J414"/>
  <c r="BE414"/>
  <c r="BI413"/>
  <c r="BH413"/>
  <c r="BG413"/>
  <c r="BF413"/>
  <c r="T413"/>
  <c r="R413"/>
  <c r="P413"/>
  <c r="BK413"/>
  <c r="J413"/>
  <c r="BE413"/>
  <c r="BI412"/>
  <c r="BH412"/>
  <c r="BG412"/>
  <c r="BF412"/>
  <c r="T412"/>
  <c r="R412"/>
  <c r="P412"/>
  <c r="BK412"/>
  <c r="J412"/>
  <c r="BE412"/>
  <c r="BI411"/>
  <c r="BH411"/>
  <c r="BG411"/>
  <c r="BF411"/>
  <c r="T411"/>
  <c r="R411"/>
  <c r="P411"/>
  <c r="BK411"/>
  <c r="J411"/>
  <c r="BE411"/>
  <c r="BI410"/>
  <c r="BH410"/>
  <c r="BG410"/>
  <c r="BF410"/>
  <c r="T410"/>
  <c r="R410"/>
  <c r="P410"/>
  <c r="BK410"/>
  <c r="J410"/>
  <c r="BE410"/>
  <c r="BI409"/>
  <c r="BH409"/>
  <c r="BG409"/>
  <c r="BF409"/>
  <c r="T409"/>
  <c r="R409"/>
  <c r="P409"/>
  <c r="BK409"/>
  <c r="J409"/>
  <c r="BE409"/>
  <c r="BI408"/>
  <c r="BH408"/>
  <c r="BG408"/>
  <c r="BF408"/>
  <c r="T408"/>
  <c r="R408"/>
  <c r="P408"/>
  <c r="BK408"/>
  <c r="J408"/>
  <c r="BE408"/>
  <c r="BI407"/>
  <c r="BH407"/>
  <c r="BG407"/>
  <c r="BF407"/>
  <c r="T407"/>
  <c r="R407"/>
  <c r="P407"/>
  <c r="BK407"/>
  <c r="J407"/>
  <c r="BE407"/>
  <c r="BI406"/>
  <c r="BH406"/>
  <c r="BG406"/>
  <c r="BF406"/>
  <c r="T406"/>
  <c r="R406"/>
  <c r="P406"/>
  <c r="BK406"/>
  <c r="J406"/>
  <c r="BE406"/>
  <c r="BI405"/>
  <c r="BH405"/>
  <c r="BG405"/>
  <c r="BF405"/>
  <c r="T405"/>
  <c r="R405"/>
  <c r="P405"/>
  <c r="BK405"/>
  <c r="J405"/>
  <c r="BE405"/>
  <c r="BI404"/>
  <c r="BH404"/>
  <c r="BG404"/>
  <c r="BF404"/>
  <c r="T404"/>
  <c r="R404"/>
  <c r="P404"/>
  <c r="BK404"/>
  <c r="J404"/>
  <c r="BE404"/>
  <c r="BI403"/>
  <c r="BH403"/>
  <c r="BG403"/>
  <c r="BF403"/>
  <c r="T403"/>
  <c r="R403"/>
  <c r="P403"/>
  <c r="BK403"/>
  <c r="J403"/>
  <c r="BE403"/>
  <c r="BI402"/>
  <c r="BH402"/>
  <c r="BG402"/>
  <c r="BF402"/>
  <c r="T402"/>
  <c r="R402"/>
  <c r="P402"/>
  <c r="BK402"/>
  <c r="J402"/>
  <c r="BE402"/>
  <c r="BI401"/>
  <c r="BH401"/>
  <c r="BG401"/>
  <c r="BF401"/>
  <c r="T401"/>
  <c r="R401"/>
  <c r="P401"/>
  <c r="BK401"/>
  <c r="J401"/>
  <c r="BE401"/>
  <c r="BI400"/>
  <c r="BH400"/>
  <c r="BG400"/>
  <c r="BF400"/>
  <c r="T400"/>
  <c r="R400"/>
  <c r="P400"/>
  <c r="BK400"/>
  <c r="J400"/>
  <c r="BE400"/>
  <c r="BI399"/>
  <c r="BH399"/>
  <c r="BG399"/>
  <c r="BF399"/>
  <c r="T399"/>
  <c r="R399"/>
  <c r="P399"/>
  <c r="BK399"/>
  <c r="J399"/>
  <c r="BE399"/>
  <c r="BI398"/>
  <c r="BH398"/>
  <c r="BG398"/>
  <c r="BF398"/>
  <c r="T398"/>
  <c r="R398"/>
  <c r="P398"/>
  <c r="BK398"/>
  <c r="J398"/>
  <c r="BE398"/>
  <c r="BI397"/>
  <c r="BH397"/>
  <c r="BG397"/>
  <c r="BF397"/>
  <c r="T397"/>
  <c r="R397"/>
  <c r="P397"/>
  <c r="BK397"/>
  <c r="J397"/>
  <c r="BE397"/>
  <c r="BI396"/>
  <c r="BH396"/>
  <c r="BG396"/>
  <c r="BF396"/>
  <c r="T396"/>
  <c r="R396"/>
  <c r="P396"/>
  <c r="BK396"/>
  <c r="J396"/>
  <c r="BE396"/>
  <c r="BI395"/>
  <c r="BH395"/>
  <c r="BG395"/>
  <c r="BF395"/>
  <c r="T395"/>
  <c r="R395"/>
  <c r="P395"/>
  <c r="BK395"/>
  <c r="J395"/>
  <c r="BE395"/>
  <c r="BI394"/>
  <c r="BH394"/>
  <c r="BG394"/>
  <c r="BF394"/>
  <c r="T394"/>
  <c r="T393"/>
  <c r="R394"/>
  <c r="R393"/>
  <c r="P394"/>
  <c r="P393"/>
  <c r="BK394"/>
  <c r="BK393"/>
  <c r="J393"/>
  <c r="J394"/>
  <c r="BE394"/>
  <c r="J76"/>
  <c r="J75"/>
  <c r="BI391"/>
  <c r="BH391"/>
  <c r="BG391"/>
  <c r="BF391"/>
  <c r="T391"/>
  <c r="R391"/>
  <c r="P391"/>
  <c r="BK391"/>
  <c r="J391"/>
  <c r="BE391"/>
  <c r="BI390"/>
  <c r="BH390"/>
  <c r="BG390"/>
  <c r="BF390"/>
  <c r="T390"/>
  <c r="R390"/>
  <c r="P390"/>
  <c r="BK390"/>
  <c r="J390"/>
  <c r="BE390"/>
  <c r="BI389"/>
  <c r="BH389"/>
  <c r="BG389"/>
  <c r="BF389"/>
  <c r="T389"/>
  <c r="R389"/>
  <c r="P389"/>
  <c r="BK389"/>
  <c r="J389"/>
  <c r="BE389"/>
  <c r="BI388"/>
  <c r="BH388"/>
  <c r="BG388"/>
  <c r="BF388"/>
  <c r="T388"/>
  <c r="R388"/>
  <c r="P388"/>
  <c r="BK388"/>
  <c r="J388"/>
  <c r="BE388"/>
  <c r="BI387"/>
  <c r="BH387"/>
  <c r="BG387"/>
  <c r="BF387"/>
  <c r="T387"/>
  <c r="R387"/>
  <c r="P387"/>
  <c r="BK387"/>
  <c r="J387"/>
  <c r="BE387"/>
  <c r="BI386"/>
  <c r="BH386"/>
  <c r="BG386"/>
  <c r="BF386"/>
  <c r="T386"/>
  <c r="R386"/>
  <c r="P386"/>
  <c r="BK386"/>
  <c r="J386"/>
  <c r="BE386"/>
  <c r="BI385"/>
  <c r="BH385"/>
  <c r="BG385"/>
  <c r="BF385"/>
  <c r="T385"/>
  <c r="R385"/>
  <c r="P385"/>
  <c r="BK385"/>
  <c r="J385"/>
  <c r="BE385"/>
  <c r="BI384"/>
  <c r="BH384"/>
  <c r="BG384"/>
  <c r="BF384"/>
  <c r="T384"/>
  <c r="R384"/>
  <c r="P384"/>
  <c r="BK384"/>
  <c r="J384"/>
  <c r="BE384"/>
  <c r="BI383"/>
  <c r="BH383"/>
  <c r="BG383"/>
  <c r="BF383"/>
  <c r="T383"/>
  <c r="R383"/>
  <c r="P383"/>
  <c r="BK383"/>
  <c r="J383"/>
  <c r="BE383"/>
  <c r="BI382"/>
  <c r="BH382"/>
  <c r="BG382"/>
  <c r="BF382"/>
  <c r="T382"/>
  <c r="R382"/>
  <c r="P382"/>
  <c r="BK382"/>
  <c r="J382"/>
  <c r="BE382"/>
  <c r="BI381"/>
  <c r="BH381"/>
  <c r="BG381"/>
  <c r="BF381"/>
  <c r="T381"/>
  <c r="R381"/>
  <c r="P381"/>
  <c r="BK381"/>
  <c r="J381"/>
  <c r="BE381"/>
  <c r="BI380"/>
  <c r="BH380"/>
  <c r="BG380"/>
  <c r="BF380"/>
  <c r="T380"/>
  <c r="R380"/>
  <c r="P380"/>
  <c r="BK380"/>
  <c r="J380"/>
  <c r="BE380"/>
  <c r="BI379"/>
  <c r="BH379"/>
  <c r="BG379"/>
  <c r="BF379"/>
  <c r="T379"/>
  <c r="R379"/>
  <c r="P379"/>
  <c r="BK379"/>
  <c r="J379"/>
  <c r="BE379"/>
  <c r="BI378"/>
  <c r="BH378"/>
  <c r="BG378"/>
  <c r="BF378"/>
  <c r="T378"/>
  <c r="R378"/>
  <c r="P378"/>
  <c r="BK378"/>
  <c r="J378"/>
  <c r="BE378"/>
  <c r="BI377"/>
  <c r="BH377"/>
  <c r="BG377"/>
  <c r="BF377"/>
  <c r="T377"/>
  <c r="R377"/>
  <c r="P377"/>
  <c r="BK377"/>
  <c r="J377"/>
  <c r="BE377"/>
  <c r="BI376"/>
  <c r="BH376"/>
  <c r="BG376"/>
  <c r="BF376"/>
  <c r="T376"/>
  <c r="R376"/>
  <c r="P376"/>
  <c r="BK376"/>
  <c r="J376"/>
  <c r="BE376"/>
  <c r="BI375"/>
  <c r="BH375"/>
  <c r="BG375"/>
  <c r="BF375"/>
  <c r="T375"/>
  <c r="R375"/>
  <c r="P375"/>
  <c r="BK375"/>
  <c r="J375"/>
  <c r="BE375"/>
  <c r="BI374"/>
  <c r="BH374"/>
  <c r="BG374"/>
  <c r="BF374"/>
  <c r="T374"/>
  <c r="R374"/>
  <c r="P374"/>
  <c r="BK374"/>
  <c r="J374"/>
  <c r="BE374"/>
  <c r="BI373"/>
  <c r="BH373"/>
  <c r="BG373"/>
  <c r="BF373"/>
  <c r="T373"/>
  <c r="R373"/>
  <c r="P373"/>
  <c r="BK373"/>
  <c r="J373"/>
  <c r="BE373"/>
  <c r="BI372"/>
  <c r="BH372"/>
  <c r="BG372"/>
  <c r="BF372"/>
  <c r="T372"/>
  <c r="R372"/>
  <c r="P372"/>
  <c r="BK372"/>
  <c r="J372"/>
  <c r="BE372"/>
  <c r="BI371"/>
  <c r="BH371"/>
  <c r="BG371"/>
  <c r="BF371"/>
  <c r="T371"/>
  <c r="R371"/>
  <c r="P371"/>
  <c r="BK371"/>
  <c r="J371"/>
  <c r="BE371"/>
  <c r="BI370"/>
  <c r="BH370"/>
  <c r="BG370"/>
  <c r="BF370"/>
  <c r="T370"/>
  <c r="R370"/>
  <c r="P370"/>
  <c r="BK370"/>
  <c r="J370"/>
  <c r="BE370"/>
  <c r="BI369"/>
  <c r="BH369"/>
  <c r="BG369"/>
  <c r="BF369"/>
  <c r="T369"/>
  <c r="R369"/>
  <c r="P369"/>
  <c r="BK369"/>
  <c r="J369"/>
  <c r="BE369"/>
  <c r="BI368"/>
  <c r="BH368"/>
  <c r="BG368"/>
  <c r="BF368"/>
  <c r="T368"/>
  <c r="R368"/>
  <c r="P368"/>
  <c r="BK368"/>
  <c r="J368"/>
  <c r="BE368"/>
  <c r="BI367"/>
  <c r="BH367"/>
  <c r="BG367"/>
  <c r="BF367"/>
  <c r="T367"/>
  <c r="R367"/>
  <c r="P367"/>
  <c r="BK367"/>
  <c r="J367"/>
  <c r="BE367"/>
  <c r="BI366"/>
  <c r="BH366"/>
  <c r="BG366"/>
  <c r="BF366"/>
  <c r="T366"/>
  <c r="R366"/>
  <c r="P366"/>
  <c r="BK366"/>
  <c r="J366"/>
  <c r="BE366"/>
  <c r="BI365"/>
  <c r="BH365"/>
  <c r="BG365"/>
  <c r="BF365"/>
  <c r="T365"/>
  <c r="R365"/>
  <c r="P365"/>
  <c r="BK365"/>
  <c r="J365"/>
  <c r="BE365"/>
  <c r="BI364"/>
  <c r="BH364"/>
  <c r="BG364"/>
  <c r="BF364"/>
  <c r="T364"/>
  <c r="R364"/>
  <c r="P364"/>
  <c r="BK364"/>
  <c r="J364"/>
  <c r="BE364"/>
  <c r="BI363"/>
  <c r="BH363"/>
  <c r="BG363"/>
  <c r="BF363"/>
  <c r="T363"/>
  <c r="R363"/>
  <c r="P363"/>
  <c r="BK363"/>
  <c r="J363"/>
  <c r="BE363"/>
  <c r="BI362"/>
  <c r="BH362"/>
  <c r="BG362"/>
  <c r="BF362"/>
  <c r="T362"/>
  <c r="R362"/>
  <c r="P362"/>
  <c r="BK362"/>
  <c r="J362"/>
  <c r="BE362"/>
  <c r="BI361"/>
  <c r="BH361"/>
  <c r="BG361"/>
  <c r="BF361"/>
  <c r="T361"/>
  <c r="R361"/>
  <c r="P361"/>
  <c r="BK361"/>
  <c r="J361"/>
  <c r="BE361"/>
  <c r="BI360"/>
  <c r="BH360"/>
  <c r="BG360"/>
  <c r="BF360"/>
  <c r="T360"/>
  <c r="R360"/>
  <c r="P360"/>
  <c r="BK360"/>
  <c r="J360"/>
  <c r="BE360"/>
  <c r="BI359"/>
  <c r="BH359"/>
  <c r="BG359"/>
  <c r="BF359"/>
  <c r="T359"/>
  <c r="R359"/>
  <c r="P359"/>
  <c r="BK359"/>
  <c r="J359"/>
  <c r="BE359"/>
  <c r="BI358"/>
  <c r="BH358"/>
  <c r="BG358"/>
  <c r="BF358"/>
  <c r="T358"/>
  <c r="R358"/>
  <c r="P358"/>
  <c r="BK358"/>
  <c r="J358"/>
  <c r="BE358"/>
  <c r="BI357"/>
  <c r="BH357"/>
  <c r="BG357"/>
  <c r="BF357"/>
  <c r="T357"/>
  <c r="R357"/>
  <c r="P357"/>
  <c r="BK357"/>
  <c r="J357"/>
  <c r="BE357"/>
  <c r="BI356"/>
  <c r="BH356"/>
  <c r="BG356"/>
  <c r="BF356"/>
  <c r="T356"/>
  <c r="R356"/>
  <c r="P356"/>
  <c r="BK356"/>
  <c r="J356"/>
  <c r="BE356"/>
  <c r="BI355"/>
  <c r="BH355"/>
  <c r="BG355"/>
  <c r="BF355"/>
  <c r="T355"/>
  <c r="R355"/>
  <c r="P355"/>
  <c r="BK355"/>
  <c r="J355"/>
  <c r="BE355"/>
  <c r="BI354"/>
  <c r="BH354"/>
  <c r="BG354"/>
  <c r="BF354"/>
  <c r="T354"/>
  <c r="R354"/>
  <c r="P354"/>
  <c r="BK354"/>
  <c r="J354"/>
  <c r="BE354"/>
  <c r="BI353"/>
  <c r="BH353"/>
  <c r="BG353"/>
  <c r="BF353"/>
  <c r="T353"/>
  <c r="R353"/>
  <c r="P353"/>
  <c r="BK353"/>
  <c r="J353"/>
  <c r="BE353"/>
  <c r="BI352"/>
  <c r="BH352"/>
  <c r="BG352"/>
  <c r="BF352"/>
  <c r="T352"/>
  <c r="R352"/>
  <c r="P352"/>
  <c r="BK352"/>
  <c r="J352"/>
  <c r="BE352"/>
  <c r="BI351"/>
  <c r="BH351"/>
  <c r="BG351"/>
  <c r="BF351"/>
  <c r="T351"/>
  <c r="R351"/>
  <c r="P351"/>
  <c r="BK351"/>
  <c r="J351"/>
  <c r="BE351"/>
  <c r="BI350"/>
  <c r="BH350"/>
  <c r="BG350"/>
  <c r="BF350"/>
  <c r="T350"/>
  <c r="T349"/>
  <c r="R350"/>
  <c r="R349"/>
  <c r="P350"/>
  <c r="P349"/>
  <c r="BK350"/>
  <c r="BK349"/>
  <c r="J349"/>
  <c r="J350"/>
  <c r="BE350"/>
  <c r="J74"/>
  <c r="J73"/>
  <c r="J72"/>
  <c r="BI346"/>
  <c r="BH346"/>
  <c r="BG346"/>
  <c r="BF346"/>
  <c r="T346"/>
  <c r="R346"/>
  <c r="P346"/>
  <c r="BK346"/>
  <c r="J346"/>
  <c r="BE346"/>
  <c r="BI345"/>
  <c r="BH345"/>
  <c r="BG345"/>
  <c r="BF345"/>
  <c r="T345"/>
  <c r="R345"/>
  <c r="P345"/>
  <c r="BK345"/>
  <c r="J345"/>
  <c r="BE345"/>
  <c r="BI343"/>
  <c r="BH343"/>
  <c r="BG343"/>
  <c r="BF343"/>
  <c r="T343"/>
  <c r="R343"/>
  <c r="P343"/>
  <c r="BK343"/>
  <c r="J343"/>
  <c r="BE343"/>
  <c r="BI342"/>
  <c r="BH342"/>
  <c r="BG342"/>
  <c r="BF342"/>
  <c r="T342"/>
  <c r="R342"/>
  <c r="P342"/>
  <c r="BK342"/>
  <c r="J342"/>
  <c r="BE342"/>
  <c r="BI340"/>
  <c r="BH340"/>
  <c r="BG340"/>
  <c r="BF340"/>
  <c r="T340"/>
  <c r="R340"/>
  <c r="P340"/>
  <c r="BK340"/>
  <c r="J340"/>
  <c r="BE340"/>
  <c r="BI339"/>
  <c r="BH339"/>
  <c r="BG339"/>
  <c r="BF339"/>
  <c r="T339"/>
  <c r="T338"/>
  <c r="R339"/>
  <c r="R338"/>
  <c r="P339"/>
  <c r="P338"/>
  <c r="BK339"/>
  <c r="BK338"/>
  <c r="J338"/>
  <c r="J339"/>
  <c r="BE339"/>
  <c r="J71"/>
  <c r="J70"/>
  <c r="BI336"/>
  <c r="BH336"/>
  <c r="BG336"/>
  <c r="BF336"/>
  <c r="T336"/>
  <c r="R336"/>
  <c r="P336"/>
  <c r="BK336"/>
  <c r="J336"/>
  <c r="BE336"/>
  <c r="BI335"/>
  <c r="BH335"/>
  <c r="BG335"/>
  <c r="BF335"/>
  <c r="T335"/>
  <c r="R335"/>
  <c r="P335"/>
  <c r="BK335"/>
  <c r="J335"/>
  <c r="BE335"/>
  <c r="BI334"/>
  <c r="BH334"/>
  <c r="BG334"/>
  <c r="BF334"/>
  <c r="T334"/>
  <c r="R334"/>
  <c r="P334"/>
  <c r="BK334"/>
  <c r="J334"/>
  <c r="BE334"/>
  <c r="BI333"/>
  <c r="BH333"/>
  <c r="BG333"/>
  <c r="BF333"/>
  <c r="T333"/>
  <c r="R333"/>
  <c r="P333"/>
  <c r="BK333"/>
  <c r="J333"/>
  <c r="BE333"/>
  <c r="BI332"/>
  <c r="BH332"/>
  <c r="BG332"/>
  <c r="BF332"/>
  <c r="T332"/>
  <c r="R332"/>
  <c r="P332"/>
  <c r="BK332"/>
  <c r="J332"/>
  <c r="BE332"/>
  <c r="BI331"/>
  <c r="BH331"/>
  <c r="BG331"/>
  <c r="BF331"/>
  <c r="T331"/>
  <c r="R331"/>
  <c r="P331"/>
  <c r="BK331"/>
  <c r="J331"/>
  <c r="BE331"/>
  <c r="BI330"/>
  <c r="BH330"/>
  <c r="BG330"/>
  <c r="BF330"/>
  <c r="T330"/>
  <c r="R330"/>
  <c r="P330"/>
  <c r="BK330"/>
  <c r="J330"/>
  <c r="BE330"/>
  <c r="BI329"/>
  <c r="BH329"/>
  <c r="BG329"/>
  <c r="BF329"/>
  <c r="T329"/>
  <c r="R329"/>
  <c r="P329"/>
  <c r="BK329"/>
  <c r="J329"/>
  <c r="BE329"/>
  <c r="BI328"/>
  <c r="BH328"/>
  <c r="BG328"/>
  <c r="BF328"/>
  <c r="T328"/>
  <c r="R328"/>
  <c r="P328"/>
  <c r="BK328"/>
  <c r="J328"/>
  <c r="BE328"/>
  <c r="BI327"/>
  <c r="BH327"/>
  <c r="BG327"/>
  <c r="BF327"/>
  <c r="T327"/>
  <c r="R327"/>
  <c r="P327"/>
  <c r="BK327"/>
  <c r="J327"/>
  <c r="BE327"/>
  <c r="BI326"/>
  <c r="BH326"/>
  <c r="BG326"/>
  <c r="BF326"/>
  <c r="T326"/>
  <c r="R326"/>
  <c r="P326"/>
  <c r="BK326"/>
  <c r="J326"/>
  <c r="BE326"/>
  <c r="BI325"/>
  <c r="BH325"/>
  <c r="BG325"/>
  <c r="BF325"/>
  <c r="T325"/>
  <c r="R325"/>
  <c r="P325"/>
  <c r="BK325"/>
  <c r="J325"/>
  <c r="BE325"/>
  <c r="BI324"/>
  <c r="BH324"/>
  <c r="BG324"/>
  <c r="BF324"/>
  <c r="T324"/>
  <c r="R324"/>
  <c r="P324"/>
  <c r="BK324"/>
  <c r="J324"/>
  <c r="BE324"/>
  <c r="BI323"/>
  <c r="BH323"/>
  <c r="BG323"/>
  <c r="BF323"/>
  <c r="T323"/>
  <c r="R323"/>
  <c r="P323"/>
  <c r="BK323"/>
  <c r="J323"/>
  <c r="BE323"/>
  <c r="BI322"/>
  <c r="BH322"/>
  <c r="BG322"/>
  <c r="BF322"/>
  <c r="T322"/>
  <c r="R322"/>
  <c r="P322"/>
  <c r="BK322"/>
  <c r="J322"/>
  <c r="BE322"/>
  <c r="BI321"/>
  <c r="BH321"/>
  <c r="BG321"/>
  <c r="BF321"/>
  <c r="T321"/>
  <c r="R321"/>
  <c r="P321"/>
  <c r="BK321"/>
  <c r="J321"/>
  <c r="BE321"/>
  <c r="BI320"/>
  <c r="BH320"/>
  <c r="BG320"/>
  <c r="BF320"/>
  <c r="T320"/>
  <c r="R320"/>
  <c r="P320"/>
  <c r="BK320"/>
  <c r="J320"/>
  <c r="BE320"/>
  <c r="BI319"/>
  <c r="BH319"/>
  <c r="BG319"/>
  <c r="BF319"/>
  <c r="T319"/>
  <c r="R319"/>
  <c r="P319"/>
  <c r="BK319"/>
  <c r="J319"/>
  <c r="BE319"/>
  <c r="BI318"/>
  <c r="BH318"/>
  <c r="BG318"/>
  <c r="BF318"/>
  <c r="T318"/>
  <c r="R318"/>
  <c r="P318"/>
  <c r="BK318"/>
  <c r="J318"/>
  <c r="BE318"/>
  <c r="BI317"/>
  <c r="BH317"/>
  <c r="BG317"/>
  <c r="BF317"/>
  <c r="T317"/>
  <c r="R317"/>
  <c r="P317"/>
  <c r="BK317"/>
  <c r="J317"/>
  <c r="BE317"/>
  <c r="BI316"/>
  <c r="BH316"/>
  <c r="BG316"/>
  <c r="BF316"/>
  <c r="T316"/>
  <c r="R316"/>
  <c r="P316"/>
  <c r="BK316"/>
  <c r="J316"/>
  <c r="BE316"/>
  <c r="BI315"/>
  <c r="BH315"/>
  <c r="BG315"/>
  <c r="BF315"/>
  <c r="T315"/>
  <c r="R315"/>
  <c r="P315"/>
  <c r="BK315"/>
  <c r="J315"/>
  <c r="BE315"/>
  <c r="BI314"/>
  <c r="BH314"/>
  <c r="BG314"/>
  <c r="BF314"/>
  <c r="T314"/>
  <c r="R314"/>
  <c r="P314"/>
  <c r="BK314"/>
  <c r="J314"/>
  <c r="BE314"/>
  <c r="BI313"/>
  <c r="BH313"/>
  <c r="BG313"/>
  <c r="BF313"/>
  <c r="T313"/>
  <c r="R313"/>
  <c r="P313"/>
  <c r="BK313"/>
  <c r="J313"/>
  <c r="BE313"/>
  <c r="BI312"/>
  <c r="BH312"/>
  <c r="BG312"/>
  <c r="BF312"/>
  <c r="T312"/>
  <c r="R312"/>
  <c r="P312"/>
  <c r="BK312"/>
  <c r="J312"/>
  <c r="BE312"/>
  <c r="BI311"/>
  <c r="BH311"/>
  <c r="BG311"/>
  <c r="BF311"/>
  <c r="T311"/>
  <c r="R311"/>
  <c r="P311"/>
  <c r="BK311"/>
  <c r="J311"/>
  <c r="BE311"/>
  <c r="BI310"/>
  <c r="BH310"/>
  <c r="BG310"/>
  <c r="BF310"/>
  <c r="T310"/>
  <c r="R310"/>
  <c r="P310"/>
  <c r="BK310"/>
  <c r="J310"/>
  <c r="BE310"/>
  <c r="BI309"/>
  <c r="BH309"/>
  <c r="BG309"/>
  <c r="BF309"/>
  <c r="T309"/>
  <c r="R309"/>
  <c r="P309"/>
  <c r="BK309"/>
  <c r="J309"/>
  <c r="BE309"/>
  <c r="BI308"/>
  <c r="BH308"/>
  <c r="BG308"/>
  <c r="BF308"/>
  <c r="T308"/>
  <c r="R308"/>
  <c r="P308"/>
  <c r="BK308"/>
  <c r="J308"/>
  <c r="BE308"/>
  <c r="BI307"/>
  <c r="BH307"/>
  <c r="BG307"/>
  <c r="BF307"/>
  <c r="T307"/>
  <c r="R307"/>
  <c r="P307"/>
  <c r="BK307"/>
  <c r="J307"/>
  <c r="BE307"/>
  <c r="BI306"/>
  <c r="BH306"/>
  <c r="BG306"/>
  <c r="BF306"/>
  <c r="T306"/>
  <c r="R306"/>
  <c r="P306"/>
  <c r="BK306"/>
  <c r="J306"/>
  <c r="BE306"/>
  <c r="BI305"/>
  <c r="BH305"/>
  <c r="BG305"/>
  <c r="BF305"/>
  <c r="T305"/>
  <c r="R305"/>
  <c r="P305"/>
  <c r="BK305"/>
  <c r="J305"/>
  <c r="BE305"/>
  <c r="BI304"/>
  <c r="BH304"/>
  <c r="BG304"/>
  <c r="BF304"/>
  <c r="T304"/>
  <c r="R304"/>
  <c r="P304"/>
  <c r="BK304"/>
  <c r="J304"/>
  <c r="BE304"/>
  <c r="BI303"/>
  <c r="BH303"/>
  <c r="BG303"/>
  <c r="BF303"/>
  <c r="T303"/>
  <c r="R303"/>
  <c r="P303"/>
  <c r="BK303"/>
  <c r="J303"/>
  <c r="BE303"/>
  <c r="BI301"/>
  <c r="BH301"/>
  <c r="BG301"/>
  <c r="BF301"/>
  <c r="T301"/>
  <c r="R301"/>
  <c r="P301"/>
  <c r="BK301"/>
  <c r="J301"/>
  <c r="BE301"/>
  <c r="BI300"/>
  <c r="BH300"/>
  <c r="BG300"/>
  <c r="BF300"/>
  <c r="T300"/>
  <c r="T299"/>
  <c r="R300"/>
  <c r="R299"/>
  <c r="P300"/>
  <c r="P299"/>
  <c r="BK300"/>
  <c r="BK299"/>
  <c r="J299"/>
  <c r="J300"/>
  <c r="BE300"/>
  <c r="J69"/>
  <c r="J68"/>
  <c r="BI297"/>
  <c r="BH297"/>
  <c r="BG297"/>
  <c r="BF297"/>
  <c r="T297"/>
  <c r="T296"/>
  <c r="R297"/>
  <c r="R296"/>
  <c r="P297"/>
  <c r="P296"/>
  <c r="BK297"/>
  <c r="BK296"/>
  <c r="J296"/>
  <c r="J297"/>
  <c r="BE297"/>
  <c r="J67"/>
  <c r="J66"/>
  <c r="BI294"/>
  <c r="BH294"/>
  <c r="BG294"/>
  <c r="BF294"/>
  <c r="T294"/>
  <c r="R294"/>
  <c r="P294"/>
  <c r="BK294"/>
  <c r="J294"/>
  <c r="BE294"/>
  <c r="BI293"/>
  <c r="BH293"/>
  <c r="BG293"/>
  <c r="BF293"/>
  <c r="T293"/>
  <c r="R293"/>
  <c r="P293"/>
  <c r="BK293"/>
  <c r="J293"/>
  <c r="BE293"/>
  <c r="BI292"/>
  <c r="BH292"/>
  <c r="BG292"/>
  <c r="BF292"/>
  <c r="T292"/>
  <c r="R292"/>
  <c r="P292"/>
  <c r="BK292"/>
  <c r="J292"/>
  <c r="BE292"/>
  <c r="BI291"/>
  <c r="BH291"/>
  <c r="BG291"/>
  <c r="BF291"/>
  <c r="T291"/>
  <c r="R291"/>
  <c r="P291"/>
  <c r="BK291"/>
  <c r="J291"/>
  <c r="BE291"/>
  <c r="BI290"/>
  <c r="BH290"/>
  <c r="BG290"/>
  <c r="BF290"/>
  <c r="T290"/>
  <c r="R290"/>
  <c r="P290"/>
  <c r="BK290"/>
  <c r="J290"/>
  <c r="BE290"/>
  <c r="BI289"/>
  <c r="BH289"/>
  <c r="BG289"/>
  <c r="BF289"/>
  <c r="T289"/>
  <c r="R289"/>
  <c r="P289"/>
  <c r="BK289"/>
  <c r="J289"/>
  <c r="BE289"/>
  <c r="BI288"/>
  <c r="BH288"/>
  <c r="BG288"/>
  <c r="BF288"/>
  <c r="T288"/>
  <c r="R288"/>
  <c r="P288"/>
  <c r="BK288"/>
  <c r="J288"/>
  <c r="BE288"/>
  <c r="BI287"/>
  <c r="BH287"/>
  <c r="BG287"/>
  <c r="BF287"/>
  <c r="T287"/>
  <c r="R287"/>
  <c r="P287"/>
  <c r="BK287"/>
  <c r="J287"/>
  <c r="BE287"/>
  <c r="BI286"/>
  <c r="BH286"/>
  <c r="BG286"/>
  <c r="BF286"/>
  <c r="T286"/>
  <c r="R286"/>
  <c r="P286"/>
  <c r="BK286"/>
  <c r="J286"/>
  <c r="BE286"/>
  <c r="BI285"/>
  <c r="BH285"/>
  <c r="BG285"/>
  <c r="BF285"/>
  <c r="T285"/>
  <c r="R285"/>
  <c r="P285"/>
  <c r="BK285"/>
  <c r="J285"/>
  <c r="BE285"/>
  <c r="BI284"/>
  <c r="BH284"/>
  <c r="BG284"/>
  <c r="BF284"/>
  <c r="T284"/>
  <c r="R284"/>
  <c r="P284"/>
  <c r="BK284"/>
  <c r="J284"/>
  <c r="BE284"/>
  <c r="BI283"/>
  <c r="BH283"/>
  <c r="BG283"/>
  <c r="BF283"/>
  <c r="T283"/>
  <c r="R283"/>
  <c r="P283"/>
  <c r="BK283"/>
  <c r="J283"/>
  <c r="BE283"/>
  <c r="BI282"/>
  <c r="BH282"/>
  <c r="BG282"/>
  <c r="BF282"/>
  <c r="T282"/>
  <c r="R282"/>
  <c r="P282"/>
  <c r="BK282"/>
  <c r="J282"/>
  <c r="BE282"/>
  <c r="BI281"/>
  <c r="BH281"/>
  <c r="BG281"/>
  <c r="BF281"/>
  <c r="T281"/>
  <c r="R281"/>
  <c r="P281"/>
  <c r="BK281"/>
  <c r="J281"/>
  <c r="BE281"/>
  <c r="BI280"/>
  <c r="BH280"/>
  <c r="BG280"/>
  <c r="BF280"/>
  <c r="T280"/>
  <c r="R280"/>
  <c r="P280"/>
  <c r="BK280"/>
  <c r="J280"/>
  <c r="BE280"/>
  <c r="BI279"/>
  <c r="BH279"/>
  <c r="BG279"/>
  <c r="BF279"/>
  <c r="T279"/>
  <c r="R279"/>
  <c r="P279"/>
  <c r="BK279"/>
  <c r="J279"/>
  <c r="BE279"/>
  <c r="BI278"/>
  <c r="BH278"/>
  <c r="BG278"/>
  <c r="BF278"/>
  <c r="T278"/>
  <c r="T277"/>
  <c r="R278"/>
  <c r="R277"/>
  <c r="P278"/>
  <c r="P277"/>
  <c r="BK278"/>
  <c r="BK277"/>
  <c r="J277"/>
  <c r="J278"/>
  <c r="BE278"/>
  <c r="J65"/>
  <c r="J64"/>
  <c r="BI275"/>
  <c r="BH275"/>
  <c r="BG275"/>
  <c r="BF275"/>
  <c r="T275"/>
  <c r="R275"/>
  <c r="P275"/>
  <c r="BK275"/>
  <c r="J275"/>
  <c r="BE275"/>
  <c r="BI274"/>
  <c r="BH274"/>
  <c r="BG274"/>
  <c r="BF274"/>
  <c r="T274"/>
  <c r="R274"/>
  <c r="P274"/>
  <c r="BK274"/>
  <c r="J274"/>
  <c r="BE274"/>
  <c r="BI273"/>
  <c r="BH273"/>
  <c r="BG273"/>
  <c r="BF273"/>
  <c r="T273"/>
  <c r="R273"/>
  <c r="P273"/>
  <c r="BK273"/>
  <c r="J273"/>
  <c r="BE273"/>
  <c r="BI272"/>
  <c r="BH272"/>
  <c r="BG272"/>
  <c r="BF272"/>
  <c r="T272"/>
  <c r="R272"/>
  <c r="P272"/>
  <c r="BK272"/>
  <c r="J272"/>
  <c r="BE272"/>
  <c r="BI271"/>
  <c r="BH271"/>
  <c r="BG271"/>
  <c r="BF271"/>
  <c r="T271"/>
  <c r="R271"/>
  <c r="P271"/>
  <c r="BK271"/>
  <c r="J271"/>
  <c r="BE271"/>
  <c r="BI270"/>
  <c r="BH270"/>
  <c r="BG270"/>
  <c r="BF270"/>
  <c r="T270"/>
  <c r="R270"/>
  <c r="P270"/>
  <c r="BK270"/>
  <c r="J270"/>
  <c r="BE270"/>
  <c r="BI269"/>
  <c r="BH269"/>
  <c r="BG269"/>
  <c r="BF269"/>
  <c r="T269"/>
  <c r="R269"/>
  <c r="P269"/>
  <c r="BK269"/>
  <c r="J269"/>
  <c r="BE269"/>
  <c r="BI268"/>
  <c r="BH268"/>
  <c r="BG268"/>
  <c r="BF268"/>
  <c r="T268"/>
  <c r="R268"/>
  <c r="P268"/>
  <c r="BK268"/>
  <c r="J268"/>
  <c r="BE268"/>
  <c r="BI267"/>
  <c r="BH267"/>
  <c r="BG267"/>
  <c r="BF267"/>
  <c r="T267"/>
  <c r="R267"/>
  <c r="P267"/>
  <c r="BK267"/>
  <c r="J267"/>
  <c r="BE267"/>
  <c r="BI266"/>
  <c r="BH266"/>
  <c r="BG266"/>
  <c r="BF266"/>
  <c r="T266"/>
  <c r="R266"/>
  <c r="P266"/>
  <c r="BK266"/>
  <c r="J266"/>
  <c r="BE266"/>
  <c r="BI265"/>
  <c r="BH265"/>
  <c r="BG265"/>
  <c r="BF265"/>
  <c r="T265"/>
  <c r="R265"/>
  <c r="P265"/>
  <c r="BK265"/>
  <c r="J265"/>
  <c r="BE265"/>
  <c r="BI264"/>
  <c r="BH264"/>
  <c r="BG264"/>
  <c r="BF264"/>
  <c r="T264"/>
  <c r="R264"/>
  <c r="P264"/>
  <c r="BK264"/>
  <c r="J264"/>
  <c r="BE264"/>
  <c r="BI263"/>
  <c r="BH263"/>
  <c r="BG263"/>
  <c r="BF263"/>
  <c r="T263"/>
  <c r="R263"/>
  <c r="P263"/>
  <c r="BK263"/>
  <c r="J263"/>
  <c r="BE263"/>
  <c r="BI262"/>
  <c r="BH262"/>
  <c r="BG262"/>
  <c r="BF262"/>
  <c r="T262"/>
  <c r="R262"/>
  <c r="P262"/>
  <c r="BK262"/>
  <c r="J262"/>
  <c r="BE262"/>
  <c r="BI261"/>
  <c r="BH261"/>
  <c r="BG261"/>
  <c r="BF261"/>
  <c r="T261"/>
  <c r="R261"/>
  <c r="P261"/>
  <c r="BK261"/>
  <c r="J261"/>
  <c r="BE261"/>
  <c r="BI260"/>
  <c r="BH260"/>
  <c r="BG260"/>
  <c r="BF260"/>
  <c r="T260"/>
  <c r="R260"/>
  <c r="P260"/>
  <c r="BK260"/>
  <c r="J260"/>
  <c r="BE260"/>
  <c r="BI259"/>
  <c r="BH259"/>
  <c r="BG259"/>
  <c r="BF259"/>
  <c r="T259"/>
  <c r="R259"/>
  <c r="P259"/>
  <c r="BK259"/>
  <c r="J259"/>
  <c r="BE259"/>
  <c r="BI258"/>
  <c r="BH258"/>
  <c r="BG258"/>
  <c r="BF258"/>
  <c r="T258"/>
  <c r="R258"/>
  <c r="P258"/>
  <c r="BK258"/>
  <c r="J258"/>
  <c r="BE258"/>
  <c r="BI257"/>
  <c r="BH257"/>
  <c r="BG257"/>
  <c r="BF257"/>
  <c r="T257"/>
  <c r="R257"/>
  <c r="P257"/>
  <c r="BK257"/>
  <c r="J257"/>
  <c r="BE257"/>
  <c r="BI256"/>
  <c r="BH256"/>
  <c r="BG256"/>
  <c r="BF256"/>
  <c r="T256"/>
  <c r="R256"/>
  <c r="P256"/>
  <c r="BK256"/>
  <c r="J256"/>
  <c r="BE256"/>
  <c r="BI255"/>
  <c r="BH255"/>
  <c r="BG255"/>
  <c r="BF255"/>
  <c r="T255"/>
  <c r="R255"/>
  <c r="P255"/>
  <c r="BK255"/>
  <c r="J255"/>
  <c r="BE255"/>
  <c r="BI254"/>
  <c r="BH254"/>
  <c r="BG254"/>
  <c r="BF254"/>
  <c r="T254"/>
  <c r="R254"/>
  <c r="P254"/>
  <c r="BK254"/>
  <c r="J254"/>
  <c r="BE254"/>
  <c r="BI253"/>
  <c r="BH253"/>
  <c r="BG253"/>
  <c r="BF253"/>
  <c r="T253"/>
  <c r="R253"/>
  <c r="P253"/>
  <c r="BK253"/>
  <c r="J253"/>
  <c r="BE253"/>
  <c r="BI252"/>
  <c r="BH252"/>
  <c r="BG252"/>
  <c r="BF252"/>
  <c r="T252"/>
  <c r="R252"/>
  <c r="P252"/>
  <c r="BK252"/>
  <c r="J252"/>
  <c r="BE252"/>
  <c r="BI251"/>
  <c r="BH251"/>
  <c r="BG251"/>
  <c r="BF251"/>
  <c r="T251"/>
  <c r="R251"/>
  <c r="P251"/>
  <c r="BK251"/>
  <c r="J251"/>
  <c r="BE251"/>
  <c r="BI250"/>
  <c r="BH250"/>
  <c r="BG250"/>
  <c r="BF250"/>
  <c r="T250"/>
  <c r="R250"/>
  <c r="P250"/>
  <c r="BK250"/>
  <c r="J250"/>
  <c r="BE250"/>
  <c r="BI249"/>
  <c r="BH249"/>
  <c r="BG249"/>
  <c r="BF249"/>
  <c r="T249"/>
  <c r="R249"/>
  <c r="P249"/>
  <c r="BK249"/>
  <c r="J249"/>
  <c r="BE249"/>
  <c r="BI248"/>
  <c r="BH248"/>
  <c r="BG248"/>
  <c r="BF248"/>
  <c r="T248"/>
  <c r="R248"/>
  <c r="P248"/>
  <c r="BK248"/>
  <c r="J248"/>
  <c r="BE248"/>
  <c r="BI247"/>
  <c r="BH247"/>
  <c r="BG247"/>
  <c r="BF247"/>
  <c r="T247"/>
  <c r="R247"/>
  <c r="P247"/>
  <c r="BK247"/>
  <c r="J247"/>
  <c r="BE247"/>
  <c r="BI246"/>
  <c r="BH246"/>
  <c r="BG246"/>
  <c r="BF246"/>
  <c r="T246"/>
  <c r="R246"/>
  <c r="P246"/>
  <c r="BK246"/>
  <c r="J246"/>
  <c r="BE246"/>
  <c r="BI245"/>
  <c r="BH245"/>
  <c r="BG245"/>
  <c r="BF245"/>
  <c r="T245"/>
  <c r="R245"/>
  <c r="P245"/>
  <c r="BK245"/>
  <c r="J245"/>
  <c r="BE245"/>
  <c r="BI244"/>
  <c r="BH244"/>
  <c r="BG244"/>
  <c r="BF244"/>
  <c r="T244"/>
  <c r="R244"/>
  <c r="P244"/>
  <c r="BK244"/>
  <c r="J244"/>
  <c r="BE244"/>
  <c r="BI243"/>
  <c r="BH243"/>
  <c r="BG243"/>
  <c r="BF243"/>
  <c r="T243"/>
  <c r="R243"/>
  <c r="P243"/>
  <c r="BK243"/>
  <c r="J243"/>
  <c r="BE243"/>
  <c r="BI242"/>
  <c r="BH242"/>
  <c r="BG242"/>
  <c r="BF242"/>
  <c r="T242"/>
  <c r="R242"/>
  <c r="P242"/>
  <c r="BK242"/>
  <c r="J242"/>
  <c r="BE242"/>
  <c r="BI241"/>
  <c r="BH241"/>
  <c r="BG241"/>
  <c r="BF241"/>
  <c r="T241"/>
  <c r="R241"/>
  <c r="P241"/>
  <c r="BK241"/>
  <c r="J241"/>
  <c r="BE241"/>
  <c r="BI240"/>
  <c r="BH240"/>
  <c r="BG240"/>
  <c r="BF240"/>
  <c r="T240"/>
  <c r="R240"/>
  <c r="P240"/>
  <c r="BK240"/>
  <c r="J240"/>
  <c r="BE240"/>
  <c r="BI239"/>
  <c r="BH239"/>
  <c r="BG239"/>
  <c r="BF239"/>
  <c r="T239"/>
  <c r="R239"/>
  <c r="P239"/>
  <c r="BK239"/>
  <c r="J239"/>
  <c r="BE239"/>
  <c r="BI238"/>
  <c r="BH238"/>
  <c r="BG238"/>
  <c r="BF238"/>
  <c r="T238"/>
  <c r="R238"/>
  <c r="P238"/>
  <c r="BK238"/>
  <c r="J238"/>
  <c r="BE238"/>
  <c r="BI237"/>
  <c r="BH237"/>
  <c r="BG237"/>
  <c r="BF237"/>
  <c r="T237"/>
  <c r="R237"/>
  <c r="P237"/>
  <c r="BK237"/>
  <c r="J237"/>
  <c r="BE237"/>
  <c r="BI236"/>
  <c r="BH236"/>
  <c r="BG236"/>
  <c r="BF236"/>
  <c r="T236"/>
  <c r="R236"/>
  <c r="P236"/>
  <c r="BK236"/>
  <c r="J236"/>
  <c r="BE236"/>
  <c r="BI235"/>
  <c r="BH235"/>
  <c r="BG235"/>
  <c r="BF235"/>
  <c r="T235"/>
  <c r="R235"/>
  <c r="P235"/>
  <c r="BK235"/>
  <c r="J235"/>
  <c r="BE235"/>
  <c r="BI234"/>
  <c r="BH234"/>
  <c r="BG234"/>
  <c r="BF234"/>
  <c r="T234"/>
  <c r="R234"/>
  <c r="P234"/>
  <c r="BK234"/>
  <c r="J234"/>
  <c r="BE234"/>
  <c r="BI233"/>
  <c r="BH233"/>
  <c r="BG233"/>
  <c r="BF233"/>
  <c r="T233"/>
  <c r="R233"/>
  <c r="P233"/>
  <c r="BK233"/>
  <c r="J233"/>
  <c r="BE233"/>
  <c r="BI232"/>
  <c r="BH232"/>
  <c r="BG232"/>
  <c r="BF232"/>
  <c r="T232"/>
  <c r="R232"/>
  <c r="P232"/>
  <c r="BK232"/>
  <c r="J232"/>
  <c r="BE232"/>
  <c r="BI231"/>
  <c r="BH231"/>
  <c r="BG231"/>
  <c r="BF231"/>
  <c r="T231"/>
  <c r="R231"/>
  <c r="P231"/>
  <c r="BK231"/>
  <c r="J231"/>
  <c r="BE231"/>
  <c r="BI230"/>
  <c r="BH230"/>
  <c r="BG230"/>
  <c r="BF230"/>
  <c r="T230"/>
  <c r="R230"/>
  <c r="P230"/>
  <c r="BK230"/>
  <c r="J230"/>
  <c r="BE230"/>
  <c r="BI229"/>
  <c r="BH229"/>
  <c r="BG229"/>
  <c r="BF229"/>
  <c r="T229"/>
  <c r="R229"/>
  <c r="P229"/>
  <c r="BK229"/>
  <c r="J229"/>
  <c r="BE229"/>
  <c r="BI228"/>
  <c r="BH228"/>
  <c r="BG228"/>
  <c r="BF228"/>
  <c r="T228"/>
  <c r="R228"/>
  <c r="P228"/>
  <c r="BK228"/>
  <c r="J228"/>
  <c r="BE228"/>
  <c r="BI227"/>
  <c r="BH227"/>
  <c r="BG227"/>
  <c r="BF227"/>
  <c r="T227"/>
  <c r="R227"/>
  <c r="P227"/>
  <c r="BK227"/>
  <c r="J227"/>
  <c r="BE227"/>
  <c r="BI226"/>
  <c r="BH226"/>
  <c r="BG226"/>
  <c r="BF226"/>
  <c r="T226"/>
  <c r="R226"/>
  <c r="P226"/>
  <c r="BK226"/>
  <c r="J226"/>
  <c r="BE226"/>
  <c r="BI225"/>
  <c r="BH225"/>
  <c r="BG225"/>
  <c r="BF225"/>
  <c r="T225"/>
  <c r="R225"/>
  <c r="P225"/>
  <c r="BK225"/>
  <c r="J225"/>
  <c r="BE225"/>
  <c r="BI224"/>
  <c r="BH224"/>
  <c r="BG224"/>
  <c r="BF224"/>
  <c r="T224"/>
  <c r="R224"/>
  <c r="P224"/>
  <c r="BK224"/>
  <c r="J224"/>
  <c r="BE224"/>
  <c r="BI223"/>
  <c r="BH223"/>
  <c r="BG223"/>
  <c r="BF223"/>
  <c r="T223"/>
  <c r="R223"/>
  <c r="P223"/>
  <c r="BK223"/>
  <c r="J223"/>
  <c r="BE223"/>
  <c r="BI222"/>
  <c r="BH222"/>
  <c r="BG222"/>
  <c r="BF222"/>
  <c r="T222"/>
  <c r="R222"/>
  <c r="P222"/>
  <c r="BK222"/>
  <c r="J222"/>
  <c r="BE222"/>
  <c r="BI221"/>
  <c r="BH221"/>
  <c r="BG221"/>
  <c r="BF221"/>
  <c r="T221"/>
  <c r="R221"/>
  <c r="P221"/>
  <c r="BK221"/>
  <c r="J221"/>
  <c r="BE221"/>
  <c r="BI220"/>
  <c r="BH220"/>
  <c r="BG220"/>
  <c r="BF220"/>
  <c r="T220"/>
  <c r="R220"/>
  <c r="P220"/>
  <c r="BK220"/>
  <c r="J220"/>
  <c r="BE220"/>
  <c r="BI219"/>
  <c r="BH219"/>
  <c r="BG219"/>
  <c r="BF219"/>
  <c r="T219"/>
  <c r="R219"/>
  <c r="P219"/>
  <c r="BK219"/>
  <c r="J219"/>
  <c r="BE219"/>
  <c r="BI218"/>
  <c r="BH218"/>
  <c r="BG218"/>
  <c r="BF218"/>
  <c r="T218"/>
  <c r="R218"/>
  <c r="P218"/>
  <c r="BK218"/>
  <c r="J218"/>
  <c r="BE218"/>
  <c r="BI217"/>
  <c r="BH217"/>
  <c r="BG217"/>
  <c r="BF217"/>
  <c r="T217"/>
  <c r="R217"/>
  <c r="P217"/>
  <c r="BK217"/>
  <c r="J217"/>
  <c r="BE217"/>
  <c r="BI216"/>
  <c r="BH216"/>
  <c r="BG216"/>
  <c r="BF216"/>
  <c r="T216"/>
  <c r="R216"/>
  <c r="P216"/>
  <c r="BK216"/>
  <c r="J216"/>
  <c r="BE216"/>
  <c r="BI215"/>
  <c r="BH215"/>
  <c r="BG215"/>
  <c r="BF215"/>
  <c r="T215"/>
  <c r="R215"/>
  <c r="P215"/>
  <c r="BK215"/>
  <c r="J215"/>
  <c r="BE215"/>
  <c r="BI214"/>
  <c r="BH214"/>
  <c r="BG214"/>
  <c r="BF214"/>
  <c r="T214"/>
  <c r="R214"/>
  <c r="P214"/>
  <c r="BK214"/>
  <c r="J214"/>
  <c r="BE214"/>
  <c r="BI213"/>
  <c r="BH213"/>
  <c r="BG213"/>
  <c r="BF213"/>
  <c r="T213"/>
  <c r="R213"/>
  <c r="P213"/>
  <c r="BK213"/>
  <c r="J213"/>
  <c r="BE213"/>
  <c r="BI212"/>
  <c r="BH212"/>
  <c r="BG212"/>
  <c r="BF212"/>
  <c r="T212"/>
  <c r="R212"/>
  <c r="P212"/>
  <c r="BK212"/>
  <c r="J212"/>
  <c r="BE212"/>
  <c r="BI211"/>
  <c r="BH211"/>
  <c r="BG211"/>
  <c r="BF211"/>
  <c r="T211"/>
  <c r="R211"/>
  <c r="P211"/>
  <c r="BK211"/>
  <c r="J211"/>
  <c r="BE211"/>
  <c r="BI210"/>
  <c r="BH210"/>
  <c r="BG210"/>
  <c r="BF210"/>
  <c r="T210"/>
  <c r="R210"/>
  <c r="P210"/>
  <c r="BK210"/>
  <c r="J210"/>
  <c r="BE210"/>
  <c r="BI209"/>
  <c r="BH209"/>
  <c r="BG209"/>
  <c r="BF209"/>
  <c r="T209"/>
  <c r="R209"/>
  <c r="P209"/>
  <c r="BK209"/>
  <c r="J209"/>
  <c r="BE209"/>
  <c r="BI208"/>
  <c r="BH208"/>
  <c r="BG208"/>
  <c r="BF208"/>
  <c r="T208"/>
  <c r="T207"/>
  <c r="R208"/>
  <c r="R207"/>
  <c r="P208"/>
  <c r="P207"/>
  <c r="BK208"/>
  <c r="BK207"/>
  <c r="J207"/>
  <c r="J208"/>
  <c r="BE208"/>
  <c r="J63"/>
  <c r="J62"/>
  <c r="BI205"/>
  <c r="BH205"/>
  <c r="BG205"/>
  <c r="BF205"/>
  <c r="T205"/>
  <c r="R205"/>
  <c r="P205"/>
  <c r="BK205"/>
  <c r="J205"/>
  <c r="BE205"/>
  <c r="BI203"/>
  <c r="BH203"/>
  <c r="BG203"/>
  <c r="BF203"/>
  <c r="T203"/>
  <c r="R203"/>
  <c r="P203"/>
  <c r="BK203"/>
  <c r="J203"/>
  <c r="BE203"/>
  <c r="BI202"/>
  <c r="BH202"/>
  <c r="BG202"/>
  <c r="BF202"/>
  <c r="T202"/>
  <c r="R202"/>
  <c r="P202"/>
  <c r="BK202"/>
  <c r="J202"/>
  <c r="BE202"/>
  <c r="BI200"/>
  <c r="BH200"/>
  <c r="BG200"/>
  <c r="BF200"/>
  <c r="T200"/>
  <c r="R200"/>
  <c r="P200"/>
  <c r="BK200"/>
  <c r="J200"/>
  <c r="BE200"/>
  <c r="BI199"/>
  <c r="BH199"/>
  <c r="BG199"/>
  <c r="BF199"/>
  <c r="T199"/>
  <c r="R199"/>
  <c r="P199"/>
  <c r="BK199"/>
  <c r="J199"/>
  <c r="BE199"/>
  <c r="BI197"/>
  <c r="BH197"/>
  <c r="BG197"/>
  <c r="BF197"/>
  <c r="T197"/>
  <c r="R197"/>
  <c r="P197"/>
  <c r="BK197"/>
  <c r="J197"/>
  <c r="BE197"/>
  <c r="BI196"/>
  <c r="BH196"/>
  <c r="BG196"/>
  <c r="BF196"/>
  <c r="T196"/>
  <c r="R196"/>
  <c r="P196"/>
  <c r="BK196"/>
  <c r="J196"/>
  <c r="BE196"/>
  <c r="BI194"/>
  <c r="BH194"/>
  <c r="BG194"/>
  <c r="BF194"/>
  <c r="T194"/>
  <c r="R194"/>
  <c r="P194"/>
  <c r="BK194"/>
  <c r="J194"/>
  <c r="BE194"/>
  <c r="BI193"/>
  <c r="BH193"/>
  <c r="BG193"/>
  <c r="BF193"/>
  <c r="T193"/>
  <c r="R193"/>
  <c r="P193"/>
  <c r="BK193"/>
  <c r="J193"/>
  <c r="BE193"/>
  <c r="BI191"/>
  <c r="BH191"/>
  <c r="BG191"/>
  <c r="BF191"/>
  <c r="T191"/>
  <c r="R191"/>
  <c r="P191"/>
  <c r="BK191"/>
  <c r="J191"/>
  <c r="BE191"/>
  <c r="BI190"/>
  <c r="BH190"/>
  <c r="BG190"/>
  <c r="BF190"/>
  <c r="T190"/>
  <c r="R190"/>
  <c r="P190"/>
  <c r="BK190"/>
  <c r="J190"/>
  <c r="BE190"/>
  <c r="BI188"/>
  <c r="BH188"/>
  <c r="BG188"/>
  <c r="BF188"/>
  <c r="T188"/>
  <c r="R188"/>
  <c r="P188"/>
  <c r="BK188"/>
  <c r="J188"/>
  <c r="BE188"/>
  <c r="BI187"/>
  <c r="BH187"/>
  <c r="BG187"/>
  <c r="BF187"/>
  <c r="T187"/>
  <c r="R187"/>
  <c r="P187"/>
  <c r="BK187"/>
  <c r="J187"/>
  <c r="BE187"/>
  <c r="BI185"/>
  <c r="BH185"/>
  <c r="BG185"/>
  <c r="BF185"/>
  <c r="T185"/>
  <c r="R185"/>
  <c r="P185"/>
  <c r="BK185"/>
  <c r="J185"/>
  <c r="BE185"/>
  <c r="BI184"/>
  <c r="BH184"/>
  <c r="BG184"/>
  <c r="BF184"/>
  <c r="T184"/>
  <c r="R184"/>
  <c r="P184"/>
  <c r="BK184"/>
  <c r="J184"/>
  <c r="BE184"/>
  <c r="BI182"/>
  <c r="BH182"/>
  <c r="BG182"/>
  <c r="BF182"/>
  <c r="T182"/>
  <c r="R182"/>
  <c r="P182"/>
  <c r="BK182"/>
  <c r="J182"/>
  <c r="BE182"/>
  <c r="BI181"/>
  <c r="BH181"/>
  <c r="BG181"/>
  <c r="BF181"/>
  <c r="T181"/>
  <c r="R181"/>
  <c r="P181"/>
  <c r="BK181"/>
  <c r="J181"/>
  <c r="BE181"/>
  <c r="BI179"/>
  <c r="BH179"/>
  <c r="BG179"/>
  <c r="BF179"/>
  <c r="T179"/>
  <c r="R179"/>
  <c r="P179"/>
  <c r="BK179"/>
  <c r="J179"/>
  <c r="BE179"/>
  <c r="BI178"/>
  <c r="BH178"/>
  <c r="BG178"/>
  <c r="BF178"/>
  <c r="T178"/>
  <c r="R178"/>
  <c r="P178"/>
  <c r="BK178"/>
  <c r="J178"/>
  <c r="BE178"/>
  <c r="BI176"/>
  <c r="BH176"/>
  <c r="BG176"/>
  <c r="BF176"/>
  <c r="T176"/>
  <c r="R176"/>
  <c r="P176"/>
  <c r="BK176"/>
  <c r="J176"/>
  <c r="BE176"/>
  <c r="BI175"/>
  <c r="BH175"/>
  <c r="BG175"/>
  <c r="BF175"/>
  <c r="T175"/>
  <c r="R175"/>
  <c r="P175"/>
  <c r="BK175"/>
  <c r="J175"/>
  <c r="BE175"/>
  <c r="BI173"/>
  <c r="BH173"/>
  <c r="BG173"/>
  <c r="BF173"/>
  <c r="T173"/>
  <c r="R173"/>
  <c r="P173"/>
  <c r="BK173"/>
  <c r="J173"/>
  <c r="BE173"/>
  <c r="BI172"/>
  <c r="BH172"/>
  <c r="BG172"/>
  <c r="BF172"/>
  <c r="T172"/>
  <c r="R172"/>
  <c r="P172"/>
  <c r="BK172"/>
  <c r="J172"/>
  <c r="BE172"/>
  <c r="BI170"/>
  <c r="BH170"/>
  <c r="BG170"/>
  <c r="BF170"/>
  <c r="T170"/>
  <c r="R170"/>
  <c r="P170"/>
  <c r="BK170"/>
  <c r="J170"/>
  <c r="BE170"/>
  <c r="BI169"/>
  <c r="BH169"/>
  <c r="BG169"/>
  <c r="BF169"/>
  <c r="T169"/>
  <c r="R169"/>
  <c r="P169"/>
  <c r="BK169"/>
  <c r="J169"/>
  <c r="BE169"/>
  <c r="BI167"/>
  <c r="BH167"/>
  <c r="BG167"/>
  <c r="BF167"/>
  <c r="T167"/>
  <c r="R167"/>
  <c r="P167"/>
  <c r="BK167"/>
  <c r="J167"/>
  <c r="BE167"/>
  <c r="BI166"/>
  <c r="BH166"/>
  <c r="BG166"/>
  <c r="BF166"/>
  <c r="T166"/>
  <c r="R166"/>
  <c r="P166"/>
  <c r="BK166"/>
  <c r="J166"/>
  <c r="BE166"/>
  <c r="BI164"/>
  <c r="BH164"/>
  <c r="BG164"/>
  <c r="BF164"/>
  <c r="T164"/>
  <c r="R164"/>
  <c r="P164"/>
  <c r="BK164"/>
  <c r="J164"/>
  <c r="BE164"/>
  <c r="BI163"/>
  <c r="BH163"/>
  <c r="BG163"/>
  <c r="BF163"/>
  <c r="T163"/>
  <c r="R163"/>
  <c r="P163"/>
  <c r="BK163"/>
  <c r="J163"/>
  <c r="BE163"/>
  <c r="BI161"/>
  <c r="BH161"/>
  <c r="BG161"/>
  <c r="BF161"/>
  <c r="T161"/>
  <c r="R161"/>
  <c r="P161"/>
  <c r="BK161"/>
  <c r="J161"/>
  <c r="BE161"/>
  <c r="BI160"/>
  <c r="BH160"/>
  <c r="BG160"/>
  <c r="BF160"/>
  <c r="T160"/>
  <c r="R160"/>
  <c r="P160"/>
  <c r="BK160"/>
  <c r="J160"/>
  <c r="BE160"/>
  <c r="BI158"/>
  <c r="BH158"/>
  <c r="BG158"/>
  <c r="BF158"/>
  <c r="T158"/>
  <c r="R158"/>
  <c r="P158"/>
  <c r="BK158"/>
  <c r="J158"/>
  <c r="BE158"/>
  <c r="BI157"/>
  <c r="BH157"/>
  <c r="BG157"/>
  <c r="BF157"/>
  <c r="T157"/>
  <c r="R157"/>
  <c r="P157"/>
  <c r="BK157"/>
  <c r="J157"/>
  <c r="BE157"/>
  <c r="BI155"/>
  <c r="BH155"/>
  <c r="BG155"/>
  <c r="BF155"/>
  <c r="T155"/>
  <c r="R155"/>
  <c r="P155"/>
  <c r="BK155"/>
  <c r="J155"/>
  <c r="BE155"/>
  <c r="BI154"/>
  <c r="BH154"/>
  <c r="BG154"/>
  <c r="BF154"/>
  <c r="T154"/>
  <c r="T153"/>
  <c r="R154"/>
  <c r="R153"/>
  <c r="P154"/>
  <c r="P153"/>
  <c r="BK154"/>
  <c r="BK153"/>
  <c r="J153"/>
  <c r="J154"/>
  <c r="BE154"/>
  <c r="J61"/>
  <c r="J60"/>
  <c r="BI151"/>
  <c r="BH151"/>
  <c r="BG151"/>
  <c r="BF151"/>
  <c r="T151"/>
  <c r="R151"/>
  <c r="P151"/>
  <c r="BK151"/>
  <c r="J151"/>
  <c r="BE151"/>
  <c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R142"/>
  <c r="P142"/>
  <c r="BK142"/>
  <c r="J142"/>
  <c r="BE142"/>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R132"/>
  <c r="P132"/>
  <c r="BK132"/>
  <c r="J132"/>
  <c r="BE132"/>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BH124"/>
  <c r="BG124"/>
  <c r="BF124"/>
  <c r="T124"/>
  <c r="R124"/>
  <c r="P124"/>
  <c r="BK124"/>
  <c r="J124"/>
  <c r="BE124"/>
  <c r="BI123"/>
  <c r="BH123"/>
  <c r="BG123"/>
  <c r="BF123"/>
  <c r="T123"/>
  <c r="R123"/>
  <c r="P123"/>
  <c r="BK123"/>
  <c r="J123"/>
  <c r="BE123"/>
  <c r="BI122"/>
  <c r="BH122"/>
  <c r="BG122"/>
  <c r="BF122"/>
  <c r="T122"/>
  <c r="R122"/>
  <c r="P122"/>
  <c r="BK122"/>
  <c r="J122"/>
  <c r="BE122"/>
  <c r="BI121"/>
  <c r="BH121"/>
  <c r="BG121"/>
  <c r="BF121"/>
  <c r="T121"/>
  <c r="R121"/>
  <c r="P121"/>
  <c r="BK121"/>
  <c r="J121"/>
  <c r="BE121"/>
  <c r="BI120"/>
  <c r="BH120"/>
  <c r="BG120"/>
  <c r="BF120"/>
  <c r="T120"/>
  <c r="R120"/>
  <c r="P120"/>
  <c r="BK120"/>
  <c r="J120"/>
  <c r="BE120"/>
  <c r="BI119"/>
  <c r="BH119"/>
  <c r="BG119"/>
  <c r="BF119"/>
  <c r="T119"/>
  <c r="R119"/>
  <c r="P119"/>
  <c r="BK119"/>
  <c r="J119"/>
  <c r="BE119"/>
  <c r="BI118"/>
  <c r="BH118"/>
  <c r="BG118"/>
  <c r="BF118"/>
  <c r="T118"/>
  <c r="R118"/>
  <c r="P118"/>
  <c r="BK118"/>
  <c r="J118"/>
  <c r="BE118"/>
  <c r="BI117"/>
  <c r="BH117"/>
  <c r="BG117"/>
  <c r="BF117"/>
  <c r="T117"/>
  <c r="T116"/>
  <c r="R117"/>
  <c r="R116"/>
  <c r="P117"/>
  <c r="P116"/>
  <c r="BK117"/>
  <c r="BK116"/>
  <c r="J116"/>
  <c r="J117"/>
  <c r="BE117"/>
  <c r="J59"/>
  <c r="J58"/>
  <c r="BI114"/>
  <c r="BH114"/>
  <c r="BG114"/>
  <c r="BF114"/>
  <c r="T114"/>
  <c r="R114"/>
  <c r="P114"/>
  <c r="BK114"/>
  <c r="J114"/>
  <c r="BE114"/>
  <c r="BI113"/>
  <c r="BH113"/>
  <c r="BG113"/>
  <c r="BF113"/>
  <c r="T113"/>
  <c r="R113"/>
  <c r="P113"/>
  <c r="BK113"/>
  <c r="J113"/>
  <c r="BE113"/>
  <c r="BI112"/>
  <c r="BH112"/>
  <c r="BG112"/>
  <c r="BF112"/>
  <c r="T112"/>
  <c r="R112"/>
  <c r="P112"/>
  <c r="BK112"/>
  <c r="J112"/>
  <c r="BE112"/>
  <c r="BI111"/>
  <c r="BH111"/>
  <c r="BG111"/>
  <c r="BF111"/>
  <c r="T111"/>
  <c r="R111"/>
  <c r="P111"/>
  <c r="BK111"/>
  <c r="J111"/>
  <c r="BE111"/>
  <c r="BI110"/>
  <c r="BH110"/>
  <c r="BG110"/>
  <c r="BF110"/>
  <c r="T110"/>
  <c r="R110"/>
  <c r="P110"/>
  <c r="BK110"/>
  <c r="J110"/>
  <c r="BE110"/>
  <c r="BI109"/>
  <c r="BH109"/>
  <c r="BG109"/>
  <c r="BF109"/>
  <c r="T109"/>
  <c r="R109"/>
  <c r="P109"/>
  <c r="BK109"/>
  <c r="J109"/>
  <c r="BE109"/>
  <c r="BI108"/>
  <c r="BH108"/>
  <c r="BG108"/>
  <c r="BF108"/>
  <c r="T108"/>
  <c r="R108"/>
  <c r="P108"/>
  <c r="BK108"/>
  <c r="J108"/>
  <c r="BE108"/>
  <c r="BI107"/>
  <c r="BH107"/>
  <c r="BG107"/>
  <c r="BF107"/>
  <c r="T107"/>
  <c r="R107"/>
  <c r="P107"/>
  <c r="BK107"/>
  <c r="J107"/>
  <c r="BE107"/>
  <c r="BI106"/>
  <c r="BH106"/>
  <c r="BG106"/>
  <c r="BF106"/>
  <c r="T106"/>
  <c r="R106"/>
  <c r="P106"/>
  <c r="BK106"/>
  <c r="J106"/>
  <c r="BE106"/>
  <c r="BI105"/>
  <c r="F34"/>
  <c i="1" r="BD54"/>
  <c i="4" r="BH105"/>
  <c r="F33"/>
  <c i="1" r="BC54"/>
  <c i="4" r="BG105"/>
  <c r="F32"/>
  <c i="1" r="BB54"/>
  <c i="4" r="BF105"/>
  <c r="J31"/>
  <c i="1" r="AW54"/>
  <c i="4" r="F31"/>
  <c i="1" r="BA54"/>
  <c i="4" r="T105"/>
  <c r="T104"/>
  <c r="T103"/>
  <c r="R105"/>
  <c r="R104"/>
  <c r="R103"/>
  <c r="P105"/>
  <c r="P104"/>
  <c r="P103"/>
  <c i="1" r="AU54"/>
  <c i="4" r="BK105"/>
  <c r="BK104"/>
  <c r="J104"/>
  <c r="BK103"/>
  <c r="J103"/>
  <c r="J56"/>
  <c r="J27"/>
  <c i="1" r="AG54"/>
  <c i="4" r="J105"/>
  <c r="BE105"/>
  <c r="J30"/>
  <c i="1" r="AV54"/>
  <c i="4" r="F30"/>
  <c i="1" r="AZ54"/>
  <c i="4" r="J57"/>
  <c r="J99"/>
  <c r="F97"/>
  <c r="E95"/>
  <c r="J51"/>
  <c r="F49"/>
  <c r="E47"/>
  <c r="J36"/>
  <c r="J18"/>
  <c r="E18"/>
  <c r="F100"/>
  <c r="F52"/>
  <c r="J17"/>
  <c r="J15"/>
  <c r="E15"/>
  <c r="F99"/>
  <c r="F51"/>
  <c r="J14"/>
  <c r="J12"/>
  <c r="J97"/>
  <c r="J49"/>
  <c r="E7"/>
  <c r="E93"/>
  <c r="E45"/>
  <c i="3" r="J243"/>
  <c r="J225"/>
  <c r="J218"/>
  <c r="J200"/>
  <c r="J174"/>
  <c r="J151"/>
  <c i="1" r="AY53"/>
  <c r="AX53"/>
  <c i="3" r="J70"/>
  <c r="BI240"/>
  <c r="BH240"/>
  <c r="BG240"/>
  <c r="BF240"/>
  <c r="T240"/>
  <c r="R240"/>
  <c r="P240"/>
  <c r="BK240"/>
  <c r="J240"/>
  <c r="BE240"/>
  <c r="BI237"/>
  <c r="BH237"/>
  <c r="BG237"/>
  <c r="BF237"/>
  <c r="T237"/>
  <c r="R237"/>
  <c r="P237"/>
  <c r="BK237"/>
  <c r="J237"/>
  <c r="BE237"/>
  <c r="BI234"/>
  <c r="BH234"/>
  <c r="BG234"/>
  <c r="BF234"/>
  <c r="T234"/>
  <c r="R234"/>
  <c r="P234"/>
  <c r="BK234"/>
  <c r="J234"/>
  <c r="BE234"/>
  <c r="BI231"/>
  <c r="BH231"/>
  <c r="BG231"/>
  <c r="BF231"/>
  <c r="T231"/>
  <c r="R231"/>
  <c r="P231"/>
  <c r="BK231"/>
  <c r="J231"/>
  <c r="BE231"/>
  <c r="BI228"/>
  <c r="BH228"/>
  <c r="BG228"/>
  <c r="BF228"/>
  <c r="T228"/>
  <c r="T227"/>
  <c r="T226"/>
  <c r="R228"/>
  <c r="R227"/>
  <c r="R226"/>
  <c r="P228"/>
  <c r="P227"/>
  <c r="P226"/>
  <c r="BK228"/>
  <c r="BK227"/>
  <c r="J227"/>
  <c r="BK226"/>
  <c r="J226"/>
  <c r="J228"/>
  <c r="BE228"/>
  <c r="J69"/>
  <c r="J68"/>
  <c r="J67"/>
  <c r="BI222"/>
  <c r="BH222"/>
  <c r="BG222"/>
  <c r="BF222"/>
  <c r="T222"/>
  <c r="R222"/>
  <c r="P222"/>
  <c r="BK222"/>
  <c r="J222"/>
  <c r="BE222"/>
  <c r="BI221"/>
  <c r="BH221"/>
  <c r="BG221"/>
  <c r="BF221"/>
  <c r="T221"/>
  <c r="R221"/>
  <c r="P221"/>
  <c r="BK221"/>
  <c r="J221"/>
  <c r="BE221"/>
  <c r="BI220"/>
  <c r="BH220"/>
  <c r="BG220"/>
  <c r="BF220"/>
  <c r="T220"/>
  <c r="T219"/>
  <c r="R220"/>
  <c r="R219"/>
  <c r="P220"/>
  <c r="P219"/>
  <c r="BK220"/>
  <c r="BK219"/>
  <c r="J219"/>
  <c r="J220"/>
  <c r="BE220"/>
  <c r="J66"/>
  <c r="J65"/>
  <c r="BI217"/>
  <c r="BH217"/>
  <c r="BG217"/>
  <c r="BF217"/>
  <c r="T217"/>
  <c r="R217"/>
  <c r="P217"/>
  <c r="BK217"/>
  <c r="J217"/>
  <c r="BE217"/>
  <c r="BI216"/>
  <c r="BH216"/>
  <c r="BG216"/>
  <c r="BF216"/>
  <c r="T216"/>
  <c r="R216"/>
  <c r="P216"/>
  <c r="BK216"/>
  <c r="J216"/>
  <c r="BE216"/>
  <c r="BI213"/>
  <c r="BH213"/>
  <c r="BG213"/>
  <c r="BF213"/>
  <c r="T213"/>
  <c r="R213"/>
  <c r="P213"/>
  <c r="BK213"/>
  <c r="J213"/>
  <c r="BE213"/>
  <c r="BI210"/>
  <c r="BH210"/>
  <c r="BG210"/>
  <c r="BF210"/>
  <c r="T210"/>
  <c r="R210"/>
  <c r="P210"/>
  <c r="BK210"/>
  <c r="J210"/>
  <c r="BE210"/>
  <c r="BI209"/>
  <c r="BH209"/>
  <c r="BG209"/>
  <c r="BF209"/>
  <c r="T209"/>
  <c r="R209"/>
  <c r="P209"/>
  <c r="BK209"/>
  <c r="J209"/>
  <c r="BE209"/>
  <c r="BI208"/>
  <c r="BH208"/>
  <c r="BG208"/>
  <c r="BF208"/>
  <c r="T208"/>
  <c r="R208"/>
  <c r="P208"/>
  <c r="BK208"/>
  <c r="J208"/>
  <c r="BE208"/>
  <c r="BI207"/>
  <c r="BH207"/>
  <c r="BG207"/>
  <c r="BF207"/>
  <c r="T207"/>
  <c r="R207"/>
  <c r="P207"/>
  <c r="BK207"/>
  <c r="J207"/>
  <c r="BE207"/>
  <c r="BI206"/>
  <c r="BH206"/>
  <c r="BG206"/>
  <c r="BF206"/>
  <c r="T206"/>
  <c r="R206"/>
  <c r="P206"/>
  <c r="BK206"/>
  <c r="J206"/>
  <c r="BE206"/>
  <c r="BI205"/>
  <c r="BH205"/>
  <c r="BG205"/>
  <c r="BF205"/>
  <c r="T205"/>
  <c r="R205"/>
  <c r="P205"/>
  <c r="BK205"/>
  <c r="J205"/>
  <c r="BE205"/>
  <c r="BI204"/>
  <c r="BH204"/>
  <c r="BG204"/>
  <c r="BF204"/>
  <c r="T204"/>
  <c r="R204"/>
  <c r="P204"/>
  <c r="BK204"/>
  <c r="J204"/>
  <c r="BE204"/>
  <c r="BI203"/>
  <c r="BH203"/>
  <c r="BG203"/>
  <c r="BF203"/>
  <c r="T203"/>
  <c r="R203"/>
  <c r="P203"/>
  <c r="BK203"/>
  <c r="J203"/>
  <c r="BE203"/>
  <c r="BI202"/>
  <c r="BH202"/>
  <c r="BG202"/>
  <c r="BF202"/>
  <c r="T202"/>
  <c r="T201"/>
  <c r="R202"/>
  <c r="R201"/>
  <c r="P202"/>
  <c r="P201"/>
  <c r="BK202"/>
  <c r="BK201"/>
  <c r="J201"/>
  <c r="J202"/>
  <c r="BE202"/>
  <c r="J64"/>
  <c r="J63"/>
  <c r="BI199"/>
  <c r="BH199"/>
  <c r="BG199"/>
  <c r="BF199"/>
  <c r="T199"/>
  <c r="R199"/>
  <c r="P199"/>
  <c r="BK199"/>
  <c r="J199"/>
  <c r="BE199"/>
  <c r="BI198"/>
  <c r="BH198"/>
  <c r="BG198"/>
  <c r="BF198"/>
  <c r="T198"/>
  <c r="R198"/>
  <c r="P198"/>
  <c r="BK198"/>
  <c r="J198"/>
  <c r="BE198"/>
  <c r="BI197"/>
  <c r="BH197"/>
  <c r="BG197"/>
  <c r="BF197"/>
  <c r="T197"/>
  <c r="R197"/>
  <c r="P197"/>
  <c r="BK197"/>
  <c r="J197"/>
  <c r="BE197"/>
  <c r="BI196"/>
  <c r="BH196"/>
  <c r="BG196"/>
  <c r="BF196"/>
  <c r="T196"/>
  <c r="R196"/>
  <c r="P196"/>
  <c r="BK196"/>
  <c r="J196"/>
  <c r="BE196"/>
  <c r="BI193"/>
  <c r="BH193"/>
  <c r="BG193"/>
  <c r="BF193"/>
  <c r="T193"/>
  <c r="R193"/>
  <c r="P193"/>
  <c r="BK193"/>
  <c r="J193"/>
  <c r="BE193"/>
  <c r="BI190"/>
  <c r="BH190"/>
  <c r="BG190"/>
  <c r="BF190"/>
  <c r="T190"/>
  <c r="R190"/>
  <c r="P190"/>
  <c r="BK190"/>
  <c r="J190"/>
  <c r="BE190"/>
  <c r="BI187"/>
  <c r="BH187"/>
  <c r="BG187"/>
  <c r="BF187"/>
  <c r="T187"/>
  <c r="R187"/>
  <c r="P187"/>
  <c r="BK187"/>
  <c r="J187"/>
  <c r="BE187"/>
  <c r="BI186"/>
  <c r="BH186"/>
  <c r="BG186"/>
  <c r="BF186"/>
  <c r="T186"/>
  <c r="R186"/>
  <c r="P186"/>
  <c r="BK186"/>
  <c r="J186"/>
  <c r="BE186"/>
  <c r="BI185"/>
  <c r="BH185"/>
  <c r="BG185"/>
  <c r="BF185"/>
  <c r="T185"/>
  <c r="R185"/>
  <c r="P185"/>
  <c r="BK185"/>
  <c r="J185"/>
  <c r="BE185"/>
  <c r="BI184"/>
  <c r="BH184"/>
  <c r="BG184"/>
  <c r="BF184"/>
  <c r="T184"/>
  <c r="R184"/>
  <c r="P184"/>
  <c r="BK184"/>
  <c r="J184"/>
  <c r="BE184"/>
  <c r="BI183"/>
  <c r="BH183"/>
  <c r="BG183"/>
  <c r="BF183"/>
  <c r="T183"/>
  <c r="R183"/>
  <c r="P183"/>
  <c r="BK183"/>
  <c r="J183"/>
  <c r="BE183"/>
  <c r="BI182"/>
  <c r="BH182"/>
  <c r="BG182"/>
  <c r="BF182"/>
  <c r="T182"/>
  <c r="R182"/>
  <c r="P182"/>
  <c r="BK182"/>
  <c r="J182"/>
  <c r="BE182"/>
  <c r="BI181"/>
  <c r="BH181"/>
  <c r="BG181"/>
  <c r="BF181"/>
  <c r="T181"/>
  <c r="R181"/>
  <c r="P181"/>
  <c r="BK181"/>
  <c r="J181"/>
  <c r="BE181"/>
  <c r="BI180"/>
  <c r="BH180"/>
  <c r="BG180"/>
  <c r="BF180"/>
  <c r="T180"/>
  <c r="R180"/>
  <c r="P180"/>
  <c r="BK180"/>
  <c r="J180"/>
  <c r="BE180"/>
  <c r="BI179"/>
  <c r="BH179"/>
  <c r="BG179"/>
  <c r="BF179"/>
  <c r="T179"/>
  <c r="R179"/>
  <c r="P179"/>
  <c r="BK179"/>
  <c r="J179"/>
  <c r="BE179"/>
  <c r="BI176"/>
  <c r="BH176"/>
  <c r="BG176"/>
  <c r="BF176"/>
  <c r="T176"/>
  <c r="T175"/>
  <c r="R176"/>
  <c r="R175"/>
  <c r="P176"/>
  <c r="P175"/>
  <c r="BK176"/>
  <c r="BK175"/>
  <c r="J175"/>
  <c r="J176"/>
  <c r="BE176"/>
  <c r="J62"/>
  <c r="J61"/>
  <c r="BI171"/>
  <c r="BH171"/>
  <c r="BG171"/>
  <c r="BF171"/>
  <c r="T171"/>
  <c r="R171"/>
  <c r="P171"/>
  <c r="BK171"/>
  <c r="J171"/>
  <c r="BE171"/>
  <c r="BI168"/>
  <c r="BH168"/>
  <c r="BG168"/>
  <c r="BF168"/>
  <c r="T168"/>
  <c r="R168"/>
  <c r="P168"/>
  <c r="BK168"/>
  <c r="J168"/>
  <c r="BE168"/>
  <c r="BI165"/>
  <c r="BH165"/>
  <c r="BG165"/>
  <c r="BF165"/>
  <c r="T165"/>
  <c r="R165"/>
  <c r="P165"/>
  <c r="BK165"/>
  <c r="J165"/>
  <c r="BE165"/>
  <c r="BI162"/>
  <c r="BH162"/>
  <c r="BG162"/>
  <c r="BF162"/>
  <c r="T162"/>
  <c r="R162"/>
  <c r="P162"/>
  <c r="BK162"/>
  <c r="J162"/>
  <c r="BE162"/>
  <c r="BI159"/>
  <c r="BH159"/>
  <c r="BG159"/>
  <c r="BF159"/>
  <c r="T159"/>
  <c r="R159"/>
  <c r="P159"/>
  <c r="BK159"/>
  <c r="J159"/>
  <c r="BE159"/>
  <c r="BI156"/>
  <c r="BH156"/>
  <c r="BG156"/>
  <c r="BF156"/>
  <c r="T156"/>
  <c r="R156"/>
  <c r="P156"/>
  <c r="BK156"/>
  <c r="J156"/>
  <c r="BE156"/>
  <c r="BI153"/>
  <c r="BH153"/>
  <c r="BG153"/>
  <c r="BF153"/>
  <c r="T153"/>
  <c r="T152"/>
  <c r="R153"/>
  <c r="R152"/>
  <c r="P153"/>
  <c r="P152"/>
  <c r="BK153"/>
  <c r="BK152"/>
  <c r="J152"/>
  <c r="J153"/>
  <c r="BE153"/>
  <c r="J60"/>
  <c r="J59"/>
  <c r="BI150"/>
  <c r="BH150"/>
  <c r="BG150"/>
  <c r="BF150"/>
  <c r="T150"/>
  <c r="R150"/>
  <c r="P150"/>
  <c r="BK150"/>
  <c r="J150"/>
  <c r="BE150"/>
  <c r="BI147"/>
  <c r="BH147"/>
  <c r="BG147"/>
  <c r="BF147"/>
  <c r="T147"/>
  <c r="R147"/>
  <c r="P147"/>
  <c r="BK147"/>
  <c r="J147"/>
  <c r="BE147"/>
  <c r="BI144"/>
  <c r="BH144"/>
  <c r="BG144"/>
  <c r="BF144"/>
  <c r="T144"/>
  <c r="R144"/>
  <c r="P144"/>
  <c r="BK144"/>
  <c r="J144"/>
  <c r="BE144"/>
  <c r="BI141"/>
  <c r="BH141"/>
  <c r="BG141"/>
  <c r="BF141"/>
  <c r="T141"/>
  <c r="R141"/>
  <c r="P141"/>
  <c r="BK141"/>
  <c r="J141"/>
  <c r="BE141"/>
  <c r="BI138"/>
  <c r="BH138"/>
  <c r="BG138"/>
  <c r="BF138"/>
  <c r="T138"/>
  <c r="R138"/>
  <c r="P138"/>
  <c r="BK138"/>
  <c r="J138"/>
  <c r="BE138"/>
  <c r="BI135"/>
  <c r="BH135"/>
  <c r="BG135"/>
  <c r="BF135"/>
  <c r="T135"/>
  <c r="R135"/>
  <c r="P135"/>
  <c r="BK135"/>
  <c r="J135"/>
  <c r="BE135"/>
  <c r="BI132"/>
  <c r="BH132"/>
  <c r="BG132"/>
  <c r="BF132"/>
  <c r="T132"/>
  <c r="R132"/>
  <c r="P132"/>
  <c r="BK132"/>
  <c r="J132"/>
  <c r="BE132"/>
  <c r="BI129"/>
  <c r="BH129"/>
  <c r="BG129"/>
  <c r="BF129"/>
  <c r="T129"/>
  <c r="R129"/>
  <c r="P129"/>
  <c r="BK129"/>
  <c r="J129"/>
  <c r="BE129"/>
  <c r="BI126"/>
  <c r="BH126"/>
  <c r="BG126"/>
  <c r="BF126"/>
  <c r="T126"/>
  <c r="R126"/>
  <c r="P126"/>
  <c r="BK126"/>
  <c r="J126"/>
  <c r="BE126"/>
  <c r="BI123"/>
  <c r="BH123"/>
  <c r="BG123"/>
  <c r="BF123"/>
  <c r="T123"/>
  <c r="R123"/>
  <c r="P123"/>
  <c r="BK123"/>
  <c r="J123"/>
  <c r="BE123"/>
  <c r="BI120"/>
  <c r="BH120"/>
  <c r="BG120"/>
  <c r="BF120"/>
  <c r="T120"/>
  <c r="R120"/>
  <c r="P120"/>
  <c r="BK120"/>
  <c r="J120"/>
  <c r="BE120"/>
  <c r="BI117"/>
  <c r="BH117"/>
  <c r="BG117"/>
  <c r="BF117"/>
  <c r="T117"/>
  <c r="R117"/>
  <c r="P117"/>
  <c r="BK117"/>
  <c r="J117"/>
  <c r="BE117"/>
  <c r="BI114"/>
  <c r="BH114"/>
  <c r="BG114"/>
  <c r="BF114"/>
  <c r="T114"/>
  <c r="R114"/>
  <c r="P114"/>
  <c r="BK114"/>
  <c r="J114"/>
  <c r="BE114"/>
  <c r="BI111"/>
  <c r="BH111"/>
  <c r="BG111"/>
  <c r="BF111"/>
  <c r="T111"/>
  <c r="R111"/>
  <c r="P111"/>
  <c r="BK111"/>
  <c r="J111"/>
  <c r="BE111"/>
  <c r="BI108"/>
  <c r="BH108"/>
  <c r="BG108"/>
  <c r="BF108"/>
  <c r="T108"/>
  <c r="R108"/>
  <c r="P108"/>
  <c r="BK108"/>
  <c r="J108"/>
  <c r="BE108"/>
  <c r="BI105"/>
  <c r="BH105"/>
  <c r="BG105"/>
  <c r="BF105"/>
  <c r="T105"/>
  <c r="R105"/>
  <c r="P105"/>
  <c r="BK105"/>
  <c r="J105"/>
  <c r="BE105"/>
  <c r="BI102"/>
  <c r="BH102"/>
  <c r="BG102"/>
  <c r="BF102"/>
  <c r="T102"/>
  <c r="R102"/>
  <c r="P102"/>
  <c r="BK102"/>
  <c r="J102"/>
  <c r="BE102"/>
  <c r="BI99"/>
  <c r="BH99"/>
  <c r="BG99"/>
  <c r="BF99"/>
  <c r="T99"/>
  <c r="R99"/>
  <c r="P99"/>
  <c r="BK99"/>
  <c r="J99"/>
  <c r="BE99"/>
  <c r="BI96"/>
  <c r="BH96"/>
  <c r="BG96"/>
  <c r="BF96"/>
  <c r="T96"/>
  <c r="R96"/>
  <c r="P96"/>
  <c r="BK96"/>
  <c r="J96"/>
  <c r="BE96"/>
  <c r="BI95"/>
  <c r="BH95"/>
  <c r="BG95"/>
  <c r="BF95"/>
  <c r="T95"/>
  <c r="R95"/>
  <c r="P95"/>
  <c r="BK95"/>
  <c r="J95"/>
  <c r="BE95"/>
  <c r="BI94"/>
  <c r="BH94"/>
  <c r="BG94"/>
  <c r="BF94"/>
  <c r="T94"/>
  <c r="T93"/>
  <c r="T92"/>
  <c r="R94"/>
  <c r="R93"/>
  <c r="R92"/>
  <c r="P94"/>
  <c r="P93"/>
  <c r="P92"/>
  <c r="BK94"/>
  <c r="BK93"/>
  <c r="J93"/>
  <c r="BK92"/>
  <c r="J92"/>
  <c r="J94"/>
  <c r="BE94"/>
  <c r="J58"/>
  <c r="J57"/>
  <c r="BI91"/>
  <c r="F34"/>
  <c i="1" r="BD53"/>
  <c i="3" r="BH91"/>
  <c r="F33"/>
  <c i="1" r="BC53"/>
  <c i="3" r="BG91"/>
  <c r="F32"/>
  <c i="1" r="BB53"/>
  <c i="3" r="BF91"/>
  <c r="J31"/>
  <c i="1" r="AW53"/>
  <c i="3" r="F31"/>
  <c i="1" r="BA53"/>
  <c i="3" r="T91"/>
  <c r="T90"/>
  <c r="R91"/>
  <c r="R90"/>
  <c r="P91"/>
  <c r="P90"/>
  <c i="1" r="AU53"/>
  <c i="3" r="BK91"/>
  <c r="BK90"/>
  <c r="J90"/>
  <c r="J56"/>
  <c r="J27"/>
  <c i="1" r="AG53"/>
  <c i="3" r="J91"/>
  <c r="BE91"/>
  <c r="J30"/>
  <c i="1" r="AV53"/>
  <c i="3" r="F30"/>
  <c i="1" r="AZ53"/>
  <c i="3" r="J86"/>
  <c r="F84"/>
  <c r="E82"/>
  <c r="J51"/>
  <c r="F49"/>
  <c r="E47"/>
  <c r="J36"/>
  <c r="J18"/>
  <c r="E18"/>
  <c r="F87"/>
  <c r="F52"/>
  <c r="J17"/>
  <c r="J15"/>
  <c r="E15"/>
  <c r="F86"/>
  <c r="F51"/>
  <c r="J14"/>
  <c r="J12"/>
  <c r="J84"/>
  <c r="J49"/>
  <c r="E7"/>
  <c r="E80"/>
  <c r="E45"/>
  <c i="2" r="J105"/>
  <c i="1" r="AY52"/>
  <c r="AX52"/>
  <c i="2" r="J58"/>
  <c r="BI104"/>
  <c r="BH104"/>
  <c r="BG104"/>
  <c r="BF104"/>
  <c r="T104"/>
  <c r="R104"/>
  <c r="P104"/>
  <c r="BK104"/>
  <c r="J104"/>
  <c r="BE104"/>
  <c r="BI103"/>
  <c r="BH103"/>
  <c r="BG103"/>
  <c r="BF103"/>
  <c r="T103"/>
  <c r="R103"/>
  <c r="P103"/>
  <c r="BK103"/>
  <c r="J103"/>
  <c r="BE103"/>
  <c r="BI102"/>
  <c r="BH102"/>
  <c r="BG102"/>
  <c r="BF102"/>
  <c r="T102"/>
  <c r="R102"/>
  <c r="P102"/>
  <c r="BK102"/>
  <c r="J102"/>
  <c r="BE102"/>
  <c r="BI101"/>
  <c r="BH101"/>
  <c r="BG101"/>
  <c r="BF101"/>
  <c r="T101"/>
  <c r="R101"/>
  <c r="P101"/>
  <c r="BK101"/>
  <c r="J101"/>
  <c r="BE101"/>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R97"/>
  <c r="P97"/>
  <c r="BK97"/>
  <c r="J97"/>
  <c r="BE97"/>
  <c r="BI96"/>
  <c r="BH96"/>
  <c r="BG96"/>
  <c r="BF96"/>
  <c r="T96"/>
  <c r="R96"/>
  <c r="P96"/>
  <c r="BK96"/>
  <c r="J96"/>
  <c r="BE96"/>
  <c r="BI95"/>
  <c r="BH95"/>
  <c r="BG95"/>
  <c r="BF95"/>
  <c r="T95"/>
  <c r="R95"/>
  <c r="P95"/>
  <c r="BK95"/>
  <c r="J95"/>
  <c r="BE95"/>
  <c r="BI94"/>
  <c r="BH94"/>
  <c r="BG94"/>
  <c r="BF94"/>
  <c r="T94"/>
  <c r="R94"/>
  <c r="P94"/>
  <c r="BK94"/>
  <c r="J94"/>
  <c r="BE94"/>
  <c r="BI93"/>
  <c r="BH93"/>
  <c r="BG93"/>
  <c r="BF93"/>
  <c r="T93"/>
  <c r="R93"/>
  <c r="P93"/>
  <c r="BK93"/>
  <c r="J93"/>
  <c r="BE93"/>
  <c r="BI92"/>
  <c r="BH92"/>
  <c r="BG92"/>
  <c r="BF92"/>
  <c r="T92"/>
  <c r="R92"/>
  <c r="P92"/>
  <c r="BK92"/>
  <c r="J92"/>
  <c r="BE92"/>
  <c r="BI91"/>
  <c r="BH91"/>
  <c r="BG91"/>
  <c r="BF91"/>
  <c r="T91"/>
  <c r="R91"/>
  <c r="P91"/>
  <c r="BK91"/>
  <c r="J91"/>
  <c r="BE91"/>
  <c r="BI90"/>
  <c r="BH90"/>
  <c r="BG90"/>
  <c r="BF90"/>
  <c r="T90"/>
  <c r="R90"/>
  <c r="P90"/>
  <c r="BK90"/>
  <c r="J90"/>
  <c r="BE90"/>
  <c r="BI89"/>
  <c r="BH89"/>
  <c r="BG89"/>
  <c r="BF89"/>
  <c r="T89"/>
  <c r="R89"/>
  <c r="P89"/>
  <c r="BK89"/>
  <c r="J89"/>
  <c r="BE89"/>
  <c r="BI88"/>
  <c r="BH88"/>
  <c r="BG88"/>
  <c r="BF88"/>
  <c r="T88"/>
  <c r="R88"/>
  <c r="P88"/>
  <c r="BK88"/>
  <c r="J88"/>
  <c r="BE88"/>
  <c r="BI87"/>
  <c r="BH87"/>
  <c r="BG87"/>
  <c r="BF87"/>
  <c r="T87"/>
  <c r="R87"/>
  <c r="P87"/>
  <c r="BK87"/>
  <c r="J87"/>
  <c r="BE87"/>
  <c r="BI86"/>
  <c r="BH86"/>
  <c r="BG86"/>
  <c r="BF86"/>
  <c r="T86"/>
  <c r="R86"/>
  <c r="P86"/>
  <c r="BK86"/>
  <c r="J86"/>
  <c r="BE86"/>
  <c r="BI85"/>
  <c r="BH85"/>
  <c r="BG85"/>
  <c r="BF85"/>
  <c r="T85"/>
  <c r="R85"/>
  <c r="P85"/>
  <c r="BK85"/>
  <c r="J85"/>
  <c r="BE85"/>
  <c r="BI84"/>
  <c r="BH84"/>
  <c r="BG84"/>
  <c r="BF84"/>
  <c r="T84"/>
  <c r="R84"/>
  <c r="P84"/>
  <c r="BK84"/>
  <c r="J84"/>
  <c r="BE84"/>
  <c r="BI83"/>
  <c r="BH83"/>
  <c r="BG83"/>
  <c r="BF83"/>
  <c r="T83"/>
  <c r="R83"/>
  <c r="P83"/>
  <c r="BK83"/>
  <c r="J83"/>
  <c r="BE83"/>
  <c r="BI82"/>
  <c r="BH82"/>
  <c r="BG82"/>
  <c r="BF82"/>
  <c r="T82"/>
  <c r="R82"/>
  <c r="P82"/>
  <c r="BK82"/>
  <c r="J82"/>
  <c r="BE82"/>
  <c r="BI81"/>
  <c r="BH81"/>
  <c r="BG81"/>
  <c r="BF81"/>
  <c r="T81"/>
  <c r="R81"/>
  <c r="P81"/>
  <c r="BK81"/>
  <c r="J81"/>
  <c r="BE81"/>
  <c r="BI80"/>
  <c r="F34"/>
  <c i="1" r="BD52"/>
  <c i="2" r="BH80"/>
  <c r="F33"/>
  <c i="1" r="BC52"/>
  <c i="2" r="BG80"/>
  <c r="F32"/>
  <c i="1" r="BB52"/>
  <c i="2" r="BF80"/>
  <c r="J31"/>
  <c i="1" r="AW52"/>
  <c i="2" r="F31"/>
  <c i="1" r="BA52"/>
  <c i="2" r="T80"/>
  <c r="T79"/>
  <c r="T78"/>
  <c r="R80"/>
  <c r="R79"/>
  <c r="R78"/>
  <c r="P80"/>
  <c r="P79"/>
  <c r="P78"/>
  <c i="1" r="AU52"/>
  <c i="2" r="BK80"/>
  <c r="BK79"/>
  <c r="J79"/>
  <c r="BK78"/>
  <c r="J78"/>
  <c r="J56"/>
  <c r="J27"/>
  <c i="1" r="AG52"/>
  <c i="2" r="J80"/>
  <c r="BE80"/>
  <c r="J30"/>
  <c i="1" r="AV52"/>
  <c i="2" r="F30"/>
  <c i="1" r="AZ52"/>
  <c i="2" r="J57"/>
  <c r="J74"/>
  <c r="F72"/>
  <c r="E70"/>
  <c r="J51"/>
  <c r="F49"/>
  <c r="E47"/>
  <c r="J36"/>
  <c r="J18"/>
  <c r="E18"/>
  <c r="F75"/>
  <c r="F52"/>
  <c r="J17"/>
  <c r="J15"/>
  <c r="E15"/>
  <c r="F74"/>
  <c r="F51"/>
  <c r="J14"/>
  <c r="J12"/>
  <c r="J72"/>
  <c r="J49"/>
  <c r="E7"/>
  <c r="E68"/>
  <c r="E45"/>
  <c i="1" r="BD51"/>
  <c r="W30"/>
  <c r="BC51"/>
  <c r="W29"/>
  <c r="BB51"/>
  <c r="W28"/>
  <c r="BA51"/>
  <c r="W27"/>
  <c r="AZ51"/>
  <c r="W26"/>
  <c r="AY51"/>
  <c r="AX51"/>
  <c r="AW51"/>
  <c r="AK27"/>
  <c r="AV51"/>
  <c r="AK26"/>
  <c r="AU51"/>
  <c r="AT51"/>
  <c r="AS51"/>
  <c r="AG51"/>
  <c r="AK23"/>
  <c r="AT65"/>
  <c r="AN65"/>
  <c r="AT64"/>
  <c r="AN64"/>
  <c r="AT63"/>
  <c r="AN63"/>
  <c r="AT62"/>
  <c r="AN62"/>
  <c r="AT61"/>
  <c r="AN61"/>
  <c r="AT60"/>
  <c r="AN60"/>
  <c r="AT59"/>
  <c r="AN59"/>
  <c r="AT58"/>
  <c r="AN58"/>
  <c r="AT57"/>
  <c r="AN57"/>
  <c r="AT56"/>
  <c r="AN56"/>
  <c r="AT55"/>
  <c r="AN55"/>
  <c r="AT54"/>
  <c r="AN54"/>
  <c r="AT53"/>
  <c r="AN53"/>
  <c r="AT52"/>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<sst xmlns="http://schemas.openxmlformats.org/spreadsheetml/2006/main">
  <si>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</si>
  <si>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</si>
  <si>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</si>
  <si>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</si>
  <si>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</si>
  <si>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ZAMOK</t>
  </si>
  <si>
    <t>False</t>
  </si>
  <si>
    <t>{9862bb12-5c62-46d9-b3ec-e3bad26fa9a4}</t>
  </si>
  <si>
    <t>0,01</t>
  </si>
  <si>
    <t>21</t>
  </si>
  <si>
    <t>15</t>
  </si>
  <si>
    <t>REKAPITULACE STAVBY</t>
  </si>
  <si>
    <t xml:space="preserve">v ---  níže se nacházejí doplnkové a pomocné údaje k sestavám  --- v</t>
  </si>
  <si>
    <t>Návod na vyplnění</t>
  </si>
  <si>
    <t>0,001</t>
  </si>
  <si>
    <t>Kód:</t>
  </si>
  <si>
    <t>01082021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</si>
  <si>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</si>
  <si>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</si>
  <si>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HASIČSKÉ ZBROJNICE HEŘMANICE - SLEZSKÁ OSTRAVA</t>
  </si>
  <si>
    <t>KSO:</t>
  </si>
  <si>
    <t/>
  </si>
  <si>
    <t>CC-CZ:</t>
  </si>
  <si>
    <t>Místo:</t>
  </si>
  <si>
    <t>SLEZSKÁ OSTRAVA</t>
  </si>
  <si>
    <t>Datum:</t>
  </si>
  <si>
    <t>25. 2. 2023</t>
  </si>
  <si>
    <t>Zadavatel:</t>
  </si>
  <si>
    <t>IČ:</t>
  </si>
  <si>
    <t>SMO - SLEZSKÁ OSTRAVA</t>
  </si>
  <si>
    <t>DIČ:</t>
  </si>
  <si>
    <t>Uchazeč:</t>
  </si>
  <si>
    <t>Vyplň údaj</t>
  </si>
  <si>
    <t>Projektant:</t>
  </si>
  <si>
    <t>47153521</t>
  </si>
  <si>
    <t>SPAN s.r.o.</t>
  </si>
  <si>
    <t>CZ47153521</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</si>
  <si>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</si>
  <si>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</si>
  <si>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</si>
  <si>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</si>
  <si>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</si>
  <si>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</si>
  <si>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</si>
  <si>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</si>
  <si>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</si>
  <si>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</si>
  <si>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</si>
  <si>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</si>
  <si>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</si>
  <si>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</si>
  <si>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</si>
  <si>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</si>
  <si>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</si>
  <si>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</si>
  <si>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</si>
  <si>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</si>
  <si>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</si>
  <si>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</si>
  <si>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</si>
  <si>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</si>
  <si>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</si>
  <si>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</si>
  <si>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</si>
  <si>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</si>
  <si>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</si>
  <si>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</si>
  <si>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</si>
  <si>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</si>
  <si>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</si>
  <si>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</si>
  <si>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</si>
  <si>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</si>
  <si>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</si>
  <si>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</si>
  <si>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</si>
  <si>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</si>
  <si>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</si>
  <si>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</si>
  <si>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HZ HEŘMANICE</t>
  </si>
  <si>
    <t>STA</t>
  </si>
  <si>
    <t>1</t>
  </si>
  <si>
    <t>{4f25bd37-122f-4b95-bfdf-767d911150a9}</t>
  </si>
  <si>
    <t>2</t>
  </si>
  <si>
    <t>SO 02 - 8-KOMUNIKACE</t>
  </si>
  <si>
    <t>KOMUNIKACE</t>
  </si>
  <si>
    <t>{996697f3-e10d-4187-8f05-8918a1436c7f}</t>
  </si>
  <si>
    <t>SO 01 - 5-OBJEKT HZ</t>
  </si>
  <si>
    <t>ELEKTROINSTALACE</t>
  </si>
  <si>
    <t>{4eacb65d-a1b8-4520-8059-b8831d523106}</t>
  </si>
  <si>
    <t>SO 01 - 6-OBJEKT HZ</t>
  </si>
  <si>
    <t>VZDUCHOTECHNIKA</t>
  </si>
  <si>
    <t>{596cf0ea-6c64-48cc-a213-ea1e64904c3e}</t>
  </si>
  <si>
    <t>SO 01 - 4-OBJEKT HZ</t>
  </si>
  <si>
    <t>ÚSTŘEDNÍ TOPENÍ</t>
  </si>
  <si>
    <t>{c75c7cbb-9b6a-43ab-81a5-ecc6b72d1963}</t>
  </si>
  <si>
    <t>SO 01 - 3-OBJEKT HZ</t>
  </si>
  <si>
    <t>ZDRAVOTECHNIKA</t>
  </si>
  <si>
    <t>{1add1c6f-207b-4a0b-ab17-f04801dfbf49}</t>
  </si>
  <si>
    <t>SO 01 - 2-OBJEKT HZ</t>
  </si>
  <si>
    <t>HSV+ PSV</t>
  </si>
  <si>
    <t>{197e6aaf-70ad-4d62-9d5a-8553b2e1397a}</t>
  </si>
  <si>
    <t>SO 01 - 1-OBJEKT HZ</t>
  </si>
  <si>
    <t>1. BOURACÍ PRÁCE A DEMONTÁŽE</t>
  </si>
  <si>
    <t>{eb59d205-9173-4f7c-b102-07958ae4ffe2}</t>
  </si>
  <si>
    <t>SO 01- 7-OBJEKT HZ</t>
  </si>
  <si>
    <t>MaR</t>
  </si>
  <si>
    <t>{c02c1ec7-1f40-4742-826c-709f27359b92}</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</si>
  <si>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</si>
  <si>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</si>
  <si>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</si>
  <si>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</si>
  <si>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</si>
  <si>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</si>
  <si>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</si>
  <si>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</si>
  <si>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</si>
  <si>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</si>
  <si>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PŘELOŽKS SPLAŠKOVÉ KANALIZACE</t>
  </si>
  <si>
    <t>{0e6617a4-6e36-4dde-9ef0-1f7f20f97a39}</t>
  </si>
  <si>
    <t>SO 08 - 13</t>
  </si>
  <si>
    <t>ČOV</t>
  </si>
  <si>
    <t>{25331e74-5974-4fdb-8ce5-b27a0fd0d50d}</t>
  </si>
  <si>
    <t>1) Krycí list soupisu</t>
  </si>
  <si>
    <t>2) Rekapitulace</t>
  </si>
  <si>
    <t>3) Soupis prací</t>
  </si>
  <si>
    <t>Zpět na list:</t>
  </si>
  <si>
    <t>Rekapitulace stavby</t>
  </si>
  <si>
    <t>KRYCÍ LIST SOUPISU</t>
  </si>
  <si>
    <t>Objekt:</t>
  </si>
  <si>
    <t>VRN - HZ HEŘMANICE</t>
  </si>
  <si>
    <t>SPAN</t>
  </si>
  <si>
    <t>REKAPITULACE ČLENĚNÍ SOUPISU PRACÍ</t>
  </si>
  <si>
    <t>Kód dílu - Popis</t>
  </si>
  <si>
    <t>Cena celkem [CZK]</t>
  </si>
  <si>
    <t>Náklady soupisu celkem</t>
  </si>
  <si>
    <t>-1</t>
  </si>
  <si>
    <t>D1 - VRN</t>
  </si>
  <si>
    <t xml:space="preserve">1 - VRN  CELKEM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</si>
  <si>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</si>
  <si>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</si>
  <si>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</si>
  <si>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</si>
  <si>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</si>
  <si>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</si>
  <si>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</si>
  <si>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</si>
  <si>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</si>
  <si>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</si>
  <si>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</si>
  <si>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</si>
  <si>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</si>
  <si>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</si>
  <si>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D1</t>
  </si>
  <si>
    <t>3</t>
  </si>
  <si>
    <t>ROZPOCET</t>
  </si>
  <si>
    <t>K</t>
  </si>
  <si>
    <t>M001</t>
  </si>
  <si>
    <t>VYTÝČENÍ STÁVAJÍCÍCH INŽENÝRSKÝCH SÍTÍ</t>
  </si>
  <si>
    <t>KČ</t>
  </si>
  <si>
    <t>64</t>
  </si>
  <si>
    <t>M002</t>
  </si>
  <si>
    <t>AMINISTRATIVNÍ ČINNOST PRO ZAJIŠTĚNÍ ZÁBORŮ POZEMKU</t>
  </si>
  <si>
    <t>4</t>
  </si>
  <si>
    <t>M003</t>
  </si>
  <si>
    <t>AKTUALIZACE DOKLADOVÝCH ČÁSTÍ PROJEKTOVÉ DOKUMENTACE</t>
  </si>
  <si>
    <t>6</t>
  </si>
  <si>
    <t>M004</t>
  </si>
  <si>
    <t>KOORDINAČNÍ A KOMPLETAČNÍ ČINOST DODAVATELE STAVBY VČ. DOKLADŮ PRO KOLAUDACI STAVBY</t>
  </si>
  <si>
    <t>8</t>
  </si>
  <si>
    <t>5</t>
  </si>
  <si>
    <t>M005</t>
  </si>
  <si>
    <t>NÁKLADY NA ZŘÍZENÍ VEŠKERÝCH STAVENIŠTNÍCH ODBĚRNÝCH MÍST ENERGII, KOMUNIKAČNÍ TECHNIKY, VODY, KANALIZACE A ÚHRADA VEŠKERÝCH NÁKLADŮ ZA ODBĚR ENERGIE, VODY A OSTATNÍCH NÁKLADŮ</t>
  </si>
  <si>
    <t>10</t>
  </si>
  <si>
    <t>M005.1</t>
  </si>
  <si>
    <t>ÚHRADA VEŠKERÝCH NÁKLADŮ SPOJENÝCH SE ZÁBORY CIZÍCH POZEMKŮ NUTNÝCH PRO POTŘEBY STAVBY A ZŘÍZENÍ ZAŘÍZENÍ STAVEBNIŠTĚ</t>
  </si>
  <si>
    <t>12</t>
  </si>
  <si>
    <t>7</t>
  </si>
  <si>
    <t>M006</t>
  </si>
  <si>
    <t>VEŠKERÉ GEODETICKÉ PRÁCE SPOJENÉ S REALIZACÍ STAVBY A KOLAUDACE A S VKLADEM DO KN</t>
  </si>
  <si>
    <t>14</t>
  </si>
  <si>
    <t>M007</t>
  </si>
  <si>
    <t>ZPRACOVÁNÍ JEDNOTLIVÝCH DODAVATELSKÝCH, VÝROBNÍCH A DÍLENSKÝCH DOKUMENTACÍ SPOJENÝCH S OK, LEPENÝMI VAZNÍKY, ZV, VÝPLNĚMI OTVOTŮ ATD</t>
  </si>
  <si>
    <t>16</t>
  </si>
  <si>
    <t>9</t>
  </si>
  <si>
    <t>M008</t>
  </si>
  <si>
    <t>INŽENÝRSKO GEOLOGICKÝ PRŮZKUM PO VÝKOPECH ZÁKLADU ZA UČELEM ZJIŠTĚNÍ A POROVNÁNÍ HODNOT ÚNOSNOSTI ZÁKLADOVÝ SPÁRY POUŽITÉ V PD A PŘÍPADĚ NESOULADU PAK ZPRACOVÁNÍ PŘÍPADNÉ ZMĚNY PD</t>
  </si>
  <si>
    <t>18</t>
  </si>
  <si>
    <t>M009</t>
  </si>
  <si>
    <t>STATICKÉ ZATĚŽOVACÍ ZKOUŠKY ZHUTNĚNÍ</t>
  </si>
  <si>
    <t>20</t>
  </si>
  <si>
    <t>11</t>
  </si>
  <si>
    <t>M010</t>
  </si>
  <si>
    <t>ZKOUŠKY LEHKOU DYNAMICKOU DESKOU LDD</t>
  </si>
  <si>
    <t>22</t>
  </si>
  <si>
    <t>M011</t>
  </si>
  <si>
    <t>DOČASNÉ DOPRAVNÍ ZNAČENÍ VČ. VYJÁDŘENÍ</t>
  </si>
  <si>
    <t>24</t>
  </si>
  <si>
    <t>13</t>
  </si>
  <si>
    <t>M12</t>
  </si>
  <si>
    <t>NÁKLADY NA ZAJIŠTĚNÍ BEZPEČNOSTI SILNIČNÍHO PROVOZU,PROVIZORNÍHO OHRAZENÍ VÝKOPŮ,PROVIZORNÍ KOMUNIKACE A LÁVKY,BEZPEČNOSTNÍ TABULKY S VÝSTRAHOU</t>
  </si>
  <si>
    <t>26</t>
  </si>
  <si>
    <t>M13</t>
  </si>
  <si>
    <t>PRAVIDELNÉ ČIŠTĚNÍ STÁVAJÍCÍCH OBSLUŽNÝCH KOMUNIKACÍ SPOJENÝCH SE STAVBOU</t>
  </si>
  <si>
    <t>28</t>
  </si>
  <si>
    <t>M14</t>
  </si>
  <si>
    <t>D+M INFORMAČNÍ TABULE STAVBY DLE POŽADAVKŮ OBJEDNATELE STAVBY</t>
  </si>
  <si>
    <t>30</t>
  </si>
  <si>
    <t>M15</t>
  </si>
  <si>
    <t xml:space="preserve">ZAŘÍZENÍ STAVENIŠTĚ ZHOTOVITELE : SOCIÁLNÍ ZÁZEMÍ, ŠATNY,KANCELÁŘE,PŘÍRUČNÍ SKLADY,NEPRŮHLEDNÉ OPLOCENÍ STAVBY DO 2,2 M VÝŠKY , PŘÍJEZDOVÉ A OBSLUŽNÉ KOMUNIKACE STAVBY, ATD VČETNĚ ODSTARNĚNÍ A UVEDENÍ VYUŽITÝCH  PLOCH DO PŮVODNÍHO STAVU</t>
  </si>
  <si>
    <t>32</t>
  </si>
  <si>
    <t>17</t>
  </si>
  <si>
    <t>M16</t>
  </si>
  <si>
    <t>NÁKLADY NA VYTÝČENÍ STAVBY</t>
  </si>
  <si>
    <t>34</t>
  </si>
  <si>
    <t>M17</t>
  </si>
  <si>
    <t>NÁKLADY NA ZPRACOVÁNÍ VÝKRESŮ VÝZTUŽE ŽB MONOLITICKÝCH ČÁSTÍ STAVBY</t>
  </si>
  <si>
    <t>36</t>
  </si>
  <si>
    <t>19</t>
  </si>
  <si>
    <t>M18</t>
  </si>
  <si>
    <t>DOČASNÁ OCHRANA NOVÝCH A STÁVAJÍCÍCH INŽENÝRSKÝCH SÍTÍ</t>
  </si>
  <si>
    <t>38</t>
  </si>
  <si>
    <t>M19</t>
  </si>
  <si>
    <t>NÁKLADY SPOJENÉ S PROJEKTOVOU DOKUMENTACÍ SKUTEČNÉHO PROVEDENÍ V PĚTI VYHOTOVENÍCH</t>
  </si>
  <si>
    <t>40</t>
  </si>
  <si>
    <t>M20</t>
  </si>
  <si>
    <t>D+M PAMĚTNÍ DESKA - S POSKYTOVATELEM DOTACE</t>
  </si>
  <si>
    <t>42</t>
  </si>
  <si>
    <t>M21</t>
  </si>
  <si>
    <t>VYKLIZENÍ A UKLID STAVENIŠTĚ VČETNĚ UVEDENÍ DO PŮVODNÍHO STAVU</t>
  </si>
  <si>
    <t>44</t>
  </si>
  <si>
    <t>23</t>
  </si>
  <si>
    <t>M22</t>
  </si>
  <si>
    <t>ZAJIŠTĚNÍ BEZPEČNOSTI STAVENIŠTĚ Z HLEDISKA OCHRANY VEŘEJNÝCH ZÁJMŮ</t>
  </si>
  <si>
    <t>46</t>
  </si>
  <si>
    <t>M23</t>
  </si>
  <si>
    <t>ZŘÍZENÍ DEPONIE A MEZIDEPONIE</t>
  </si>
  <si>
    <t>48</t>
  </si>
  <si>
    <t>25</t>
  </si>
  <si>
    <t>M24</t>
  </si>
  <si>
    <t>SPLNĚNÍ PŘÍPADNÝCH ZVLÁŠTNÍCH POŽADAVKŮ NA PROVÁDĚNÍ STAVBY,KTERÉ VYŽADUJÍ ZVLÁŠTNÍ BEZPEČNOSTNÍ OPATŘENÍ</t>
  </si>
  <si>
    <t>50</t>
  </si>
  <si>
    <t xml:space="preserve">VRN  CELKEM</t>
  </si>
  <si>
    <t>SO 02 - 8-KOMUNIKACE - KOMUNIKACE</t>
  </si>
  <si>
    <t>D1 - HSV:</t>
  </si>
  <si>
    <t xml:space="preserve">    oddíl 1 - Zemní práce:</t>
  </si>
  <si>
    <t xml:space="preserve">      1 - ZEMNÍ PRÁCE CELKEM</t>
  </si>
  <si>
    <t xml:space="preserve">    oddíl 2 - Základy a zvláštní zakládání:</t>
  </si>
  <si>
    <t xml:space="preserve">      2 - ZÁKLADY A ZVLÁŠTNÍ ZAKLÁDÁNÍ CELKEM</t>
  </si>
  <si>
    <t xml:space="preserve">    oddíl 5 - Komunikace:</t>
  </si>
  <si>
    <t xml:space="preserve">      5 - KOMUNIKACE CELKEM</t>
  </si>
  <si>
    <t xml:space="preserve">    oddíl 9 - Ostatní konstrukce a práce:</t>
  </si>
  <si>
    <t xml:space="preserve">      9 - OSTATNÍ KONSTRUKCE A PRÁCE CELKEM</t>
  </si>
  <si>
    <t xml:space="preserve">    oddíl 99 - Přesun hmot:</t>
  </si>
  <si>
    <t xml:space="preserve">      99 - PŘESUN HMOT CELKEM</t>
  </si>
  <si>
    <t>D2 - PSV:</t>
  </si>
  <si>
    <t xml:space="preserve">    oddíl 711 - Izolace proti vodě:</t>
  </si>
  <si>
    <t xml:space="preserve">      711 - IZOLACE PROTI VODĚ CELKEM</t>
  </si>
  <si>
    <t>Kód položky</t>
  </si>
  <si>
    <t>Název položky</t>
  </si>
  <si>
    <t>M.J.</t>
  </si>
  <si>
    <t>HSV:</t>
  </si>
  <si>
    <t>oddíl 1</t>
  </si>
  <si>
    <t>Zemní práce:</t>
  </si>
  <si>
    <t>130001101</t>
  </si>
  <si>
    <t>PRIPL ZA ZTIZ VYKOP BLIZKOST PODZ VED - RUČNÍ VÝKOP U PODZEMNÍCH SÍTÍ - OBNAŽENÍ V CELÉ DÉLCE - přeložky+ZÁKLADY OPĚRNÉ ZDI</t>
  </si>
  <si>
    <t>M3</t>
  </si>
  <si>
    <t>množství =</t>
  </si>
  <si>
    <t>32.76</t>
  </si>
  <si>
    <t>131201102</t>
  </si>
  <si>
    <t>HLOUBENI JAM TR 3 NEZAP DO 1000M3 - obnažení zatrubnění</t>
  </si>
  <si>
    <t>VV</t>
  </si>
  <si>
    <t>68.9</t>
  </si>
  <si>
    <t>Součet</t>
  </si>
  <si>
    <t>131201109</t>
  </si>
  <si>
    <t>PRIPL ZA LEPIVOST HL JAM NEZAP TR 3 - ZATRUBNĚNÍ</t>
  </si>
  <si>
    <t>101.4</t>
  </si>
  <si>
    <t>C-122207111-0</t>
  </si>
  <si>
    <t>ODKOPAVKY POZEMKOVE UPRAVY HORN TR 3</t>
  </si>
  <si>
    <t>149.76</t>
  </si>
  <si>
    <t>151101101</t>
  </si>
  <si>
    <t>PAZENI PRILOZNE STEN RYH HL DO 2M - OPĚRNÁ STĚNA</t>
  </si>
  <si>
    <t>M2</t>
  </si>
  <si>
    <t>16.744</t>
  </si>
  <si>
    <t>151101111</t>
  </si>
  <si>
    <t>ODPAZENI PRILOZ STEN RYH HL DO 2M</t>
  </si>
  <si>
    <t>162701105</t>
  </si>
  <si>
    <t>VODOROVNE PREM VYKOPKU DO 10000M 1-4 ODVOZ A DOVOZ STRUSKY + ZÁSYPY hutněnou tříděnou zeminou</t>
  </si>
  <si>
    <t>251.42</t>
  </si>
  <si>
    <t>162701109</t>
  </si>
  <si>
    <t>PRIPLATEK ZA KAZDYCH DAL 1000M TR 1-4 - dalších 5 km</t>
  </si>
  <si>
    <t>1257.1</t>
  </si>
  <si>
    <t>171201202</t>
  </si>
  <si>
    <t>ULOZ SYPANINY NA SKLADKU A SKLADKOVNE</t>
  </si>
  <si>
    <t>251.16</t>
  </si>
  <si>
    <t>174101101</t>
  </si>
  <si>
    <t>ZASYP ZHUTNENI JAM RYH KOLEM OBJEKTU</t>
  </si>
  <si>
    <t>101.66</t>
  </si>
  <si>
    <t>M</t>
  </si>
  <si>
    <t>12261200</t>
  </si>
  <si>
    <t>STRUSKA VYSPEC KUSOVA NETRID - ZÁSYP ZATRUBNĚNÍ-zásypy jam</t>
  </si>
  <si>
    <t>T</t>
  </si>
  <si>
    <t>202.8</t>
  </si>
  <si>
    <t>162701105.1</t>
  </si>
  <si>
    <t>VODOROVNE PREM VYKOPKU DO 10000M 1-4 - zásypy dovoz strusky</t>
  </si>
  <si>
    <t>162701105.2</t>
  </si>
  <si>
    <t>VODOROVNE PREM VYKOPKU DO 10000M 1-4 - NOVÉ KOMUNIKACE</t>
  </si>
  <si>
    <t>162701109.1</t>
  </si>
  <si>
    <t>PRIPL ZKD 1KM VOD PREM VYKOPKU TR 1-4</t>
  </si>
  <si>
    <t>507</t>
  </si>
  <si>
    <t>181101002</t>
  </si>
  <si>
    <t>UPRAVA PLANE VYROV -500M2 H 1-4 ZHUT</t>
  </si>
  <si>
    <t>299.52</t>
  </si>
  <si>
    <t>16000001</t>
  </si>
  <si>
    <t>MODELACE TERÉNU - VYTVOŘENÍ ŽLABU ZA OPĚRNOU ZDÍ</t>
  </si>
  <si>
    <t>10.4</t>
  </si>
  <si>
    <t>175101209</t>
  </si>
  <si>
    <t>PRIPLATEK ZA PROHOZENI OBSYPU OBJEKTU-ZÁSYP KOLEM OBRUB</t>
  </si>
  <si>
    <t>44.2</t>
  </si>
  <si>
    <t>180402111</t>
  </si>
  <si>
    <t>ZALOZ TRAVNIKU VYSEV PARK V ROVINE - PODÉL OPRAVENÝCH KOMUNIKAC1 S VYUŽITÍM ORNICE Z PARKOVIŠ´T</t>
  </si>
  <si>
    <t>10311306</t>
  </si>
  <si>
    <t>ZEMINA S ORNICI TRIDENA 1,5 t/m3 VL</t>
  </si>
  <si>
    <t>23.868</t>
  </si>
  <si>
    <t>577442</t>
  </si>
  <si>
    <t>SMES TRAVNI LUCNI II VYSSI POL 25kg</t>
  </si>
  <si>
    <t>KG</t>
  </si>
  <si>
    <t>ZEMNÍ PRÁCE CELKEM</t>
  </si>
  <si>
    <t>oddíl 2</t>
  </si>
  <si>
    <t>Základy a zvláštní zakládání:</t>
  </si>
  <si>
    <t>272321411</t>
  </si>
  <si>
    <t>BETON ZAKL KLENEB ZELEZ TR C20/25 - OPĚRNÁ ZED</t>
  </si>
  <si>
    <t>4.212</t>
  </si>
  <si>
    <t>272362021</t>
  </si>
  <si>
    <t>VYZTUZ ZAKL KLENEB SVAROV SITE KARI</t>
  </si>
  <si>
    <t>0.04052048</t>
  </si>
  <si>
    <t>279321411</t>
  </si>
  <si>
    <t>BETON ZAKL ZDI ZELEZ TR C20/25 - POHLEDOVÝ</t>
  </si>
  <si>
    <t>2.574</t>
  </si>
  <si>
    <t>279351105</t>
  </si>
  <si>
    <t>BEDNENI ZAKL ZDI 2STR ZK STRANU ZRIZ - POHLEDOVÝ BETON</t>
  </si>
  <si>
    <t>52</t>
  </si>
  <si>
    <t>8.58</t>
  </si>
  <si>
    <t>279351106</t>
  </si>
  <si>
    <t>BEDNENI ZAKL ZDI 2STR ZK STRANU ODSTR</t>
  </si>
  <si>
    <t>54</t>
  </si>
  <si>
    <t>279362021</t>
  </si>
  <si>
    <t>VYZTUZ ZAKL ZDI SVAROVANE SITE KARI</t>
  </si>
  <si>
    <t>56</t>
  </si>
  <si>
    <t>0.084942</t>
  </si>
  <si>
    <t>27</t>
  </si>
  <si>
    <t>998011001</t>
  </si>
  <si>
    <t>PRESUN HMOT BUDOVY ZDENE VYSKY -6M</t>
  </si>
  <si>
    <t>58</t>
  </si>
  <si>
    <t>16.17824</t>
  </si>
  <si>
    <t>ZÁKLADY A ZVLÁŠTNÍ ZAKLÁDÁNÍ CELKEM</t>
  </si>
  <si>
    <t>oddíl 5</t>
  </si>
  <si>
    <t>Komunikace:</t>
  </si>
  <si>
    <t>561121111</t>
  </si>
  <si>
    <t>PODKLAD MECH ZPEV ZEMINA TL 15CM - CELÁ PLOCHA NOVÝCH A OPRAVOVANÝCH KOMUNIKACÍ - sanace pláně</t>
  </si>
  <si>
    <t>60</t>
  </si>
  <si>
    <t>276.12</t>
  </si>
  <si>
    <t>29</t>
  </si>
  <si>
    <t>564231111</t>
  </si>
  <si>
    <t>PODKLAD ZE STERKOPISKU TL 10CM - SANACE PLÁNĚ</t>
  </si>
  <si>
    <t>62</t>
  </si>
  <si>
    <t>564571111</t>
  </si>
  <si>
    <t>ZRIZENI PODSYPU ZE SYPANINY TL 25CM - KOMUNIKACE+CHODNÍKY - SANACE</t>
  </si>
  <si>
    <t>31</t>
  </si>
  <si>
    <t>12261150</t>
  </si>
  <si>
    <t>STRUSKA VYSOKOPECNI TRIDENA 32-64mm</t>
  </si>
  <si>
    <t>66</t>
  </si>
  <si>
    <t>564871111</t>
  </si>
  <si>
    <t>PODKLAD ZE STERKODRTE TL PO ZHUT 25CM</t>
  </si>
  <si>
    <t>68</t>
  </si>
  <si>
    <t>33</t>
  </si>
  <si>
    <t>564752111</t>
  </si>
  <si>
    <t>PODKLAD Z VIBROVANÉHO STĚRKU TL 15 CM</t>
  </si>
  <si>
    <t>70</t>
  </si>
  <si>
    <t>573312611</t>
  </si>
  <si>
    <t>PROLITI PODKL ASF BEZ POSYP 7kg/m2</t>
  </si>
  <si>
    <t>72</t>
  </si>
  <si>
    <t>35</t>
  </si>
  <si>
    <t>565192111</t>
  </si>
  <si>
    <t>PODKLAD OBALOVANÉ KAMENIVO</t>
  </si>
  <si>
    <t>74</t>
  </si>
  <si>
    <t>577141132</t>
  </si>
  <si>
    <t>BET ASF PROTISM PLYNUL TR1 TL 5CM -3M</t>
  </si>
  <si>
    <t>76</t>
  </si>
  <si>
    <t>37</t>
  </si>
  <si>
    <t>58336110</t>
  </si>
  <si>
    <t>RICNI VALOUNY NETRIDENE</t>
  </si>
  <si>
    <t>78</t>
  </si>
  <si>
    <t>2.8275</t>
  </si>
  <si>
    <t>596211110</t>
  </si>
  <si>
    <t>KLAD DLAZ BET PESI ZAMK 6CM A 50M2 - CHODNÍKY</t>
  </si>
  <si>
    <t>80</t>
  </si>
  <si>
    <t>36.4</t>
  </si>
  <si>
    <t>39</t>
  </si>
  <si>
    <t>596211221</t>
  </si>
  <si>
    <t>KLAD DLAZ BET PESI ZAMK 8CM B 100M2 - PARKOVIŠTĚ</t>
  </si>
  <si>
    <t>82</t>
  </si>
  <si>
    <t>72.28</t>
  </si>
  <si>
    <t>59246426</t>
  </si>
  <si>
    <t>DLAZBA ZAMKOVA HBB 030-19 V 6CM BAR</t>
  </si>
  <si>
    <t>84</t>
  </si>
  <si>
    <t>množství =.1</t>
  </si>
  <si>
    <t>38.22</t>
  </si>
  <si>
    <t>86</t>
  </si>
  <si>
    <t>41</t>
  </si>
  <si>
    <t>59246507</t>
  </si>
  <si>
    <t>DLAZ ZAMK CSB AS01 KOST 8CM BAREVNA</t>
  </si>
  <si>
    <t>88</t>
  </si>
  <si>
    <t>množství =.2</t>
  </si>
  <si>
    <t>75.894</t>
  </si>
  <si>
    <t>90</t>
  </si>
  <si>
    <t>KOMUNIKACE CELKEM</t>
  </si>
  <si>
    <t>oddíl 9</t>
  </si>
  <si>
    <t>Ostatní konstrukce a práce:</t>
  </si>
  <si>
    <t>43</t>
  </si>
  <si>
    <t>914501111</t>
  </si>
  <si>
    <t>OSAZ TRUBK NAST NA SL SVIS DOPR ZNAC</t>
  </si>
  <si>
    <t>KS</t>
  </si>
  <si>
    <t>92</t>
  </si>
  <si>
    <t>množství =.3</t>
  </si>
  <si>
    <t>2.08</t>
  </si>
  <si>
    <t>94</t>
  </si>
  <si>
    <t>40445271</t>
  </si>
  <si>
    <t>ZNACKA DOPRAV VYSTRAZ REFL AL A 2</t>
  </si>
  <si>
    <t>96</t>
  </si>
  <si>
    <t>45</t>
  </si>
  <si>
    <t>40445782</t>
  </si>
  <si>
    <t>TABULE DOPRAV DODATKOVA REFL FE 2</t>
  </si>
  <si>
    <t>98</t>
  </si>
  <si>
    <t>množství =.4</t>
  </si>
  <si>
    <t>0.52</t>
  </si>
  <si>
    <t>100</t>
  </si>
  <si>
    <t>47</t>
  </si>
  <si>
    <t>916533111</t>
  </si>
  <si>
    <t>OSAZ OBRUB SIL BET -OPERA DO BET LEZ</t>
  </si>
  <si>
    <t>102</t>
  </si>
  <si>
    <t>916533211</t>
  </si>
  <si>
    <t>OSAZ OBRUB SIL BET -OPERA DO BET STOJ</t>
  </si>
  <si>
    <t>104</t>
  </si>
  <si>
    <t>49</t>
  </si>
  <si>
    <t>59217011</t>
  </si>
  <si>
    <t>OBRUBNIKY SILNIC ABO 15-30 PRIR</t>
  </si>
  <si>
    <t>106</t>
  </si>
  <si>
    <t>917161111</t>
  </si>
  <si>
    <t>OSAZ CHOD OBR KAM LEZ S OPER LOZE BET</t>
  </si>
  <si>
    <t>108</t>
  </si>
  <si>
    <t>33.28</t>
  </si>
  <si>
    <t>51</t>
  </si>
  <si>
    <t>59217150</t>
  </si>
  <si>
    <t>OBRUBNIK CHODNIKOVY ABO 13-10 L1000</t>
  </si>
  <si>
    <t>110</t>
  </si>
  <si>
    <t>34.944</t>
  </si>
  <si>
    <t>59217013</t>
  </si>
  <si>
    <t>OBRUBNIKY SILNIC ABO 15-30 P PRIR - OBLOUKY A ROHOVÉ</t>
  </si>
  <si>
    <t>112</t>
  </si>
  <si>
    <t>53</t>
  </si>
  <si>
    <t>915712111</t>
  </si>
  <si>
    <t>VODOR ZNAC STRIK BARV VOD PR S 25CM</t>
  </si>
  <si>
    <t>114</t>
  </si>
  <si>
    <t>OSTATNÍ KONSTRUKCE A PRÁCE CELKEM</t>
  </si>
  <si>
    <t>oddíl 99</t>
  </si>
  <si>
    <t>Přesun hmot:</t>
  </si>
  <si>
    <t>998224194</t>
  </si>
  <si>
    <t>PRIPL ZVETS PRESUN KRYT MONOL DO 5KM</t>
  </si>
  <si>
    <t>116</t>
  </si>
  <si>
    <t>množství =.5</t>
  </si>
  <si>
    <t>660.37504</t>
  </si>
  <si>
    <t>118</t>
  </si>
  <si>
    <t>55</t>
  </si>
  <si>
    <t>998224195</t>
  </si>
  <si>
    <t>PRIPL ZKD 5KM ZVETS PRESUN KRYT MONOL</t>
  </si>
  <si>
    <t>120</t>
  </si>
  <si>
    <t>99</t>
  </si>
  <si>
    <t>PŘESUN HMOT CELKEM</t>
  </si>
  <si>
    <t>D2</t>
  </si>
  <si>
    <t>PSV:</t>
  </si>
  <si>
    <t>oddíl 711</t>
  </si>
  <si>
    <t>Izolace proti vodě:</t>
  </si>
  <si>
    <t>711030201</t>
  </si>
  <si>
    <t>ODSTR IZOL VODA PASY VOLNE SVI 1VRST - IZOLACE OPĚRNÉ ZDI</t>
  </si>
  <si>
    <t>122</t>
  </si>
  <si>
    <t>9.36</t>
  </si>
  <si>
    <t>57</t>
  </si>
  <si>
    <t>711112011</t>
  </si>
  <si>
    <t>NATER IZOL ZEM VLHK SVI STUD ASF SUSP</t>
  </si>
  <si>
    <t>124</t>
  </si>
  <si>
    <t>28326164</t>
  </si>
  <si>
    <t>FOLIE NOPOVA DEKDREN L40 V NOPU 41MM</t>
  </si>
  <si>
    <t>126</t>
  </si>
  <si>
    <t>10.296</t>
  </si>
  <si>
    <t>59</t>
  </si>
  <si>
    <t>11163132</t>
  </si>
  <si>
    <t>LAK ASFALT ALP PENETRAL KANYSTR 9kg</t>
  </si>
  <si>
    <t>128</t>
  </si>
  <si>
    <t>0.052</t>
  </si>
  <si>
    <t>998711101</t>
  </si>
  <si>
    <t>IZOL VODA PRESUN HMOT VYSKA -6M</t>
  </si>
  <si>
    <t>130</t>
  </si>
  <si>
    <t>0.10712</t>
  </si>
  <si>
    <t>711</t>
  </si>
  <si>
    <t>IZOLACE PROTI VODĚ CELKEM</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</si>
  <si>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</si>
  <si>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</si>
  <si>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</si>
  <si>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</si>
  <si>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</si>
  <si>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</si>
  <si>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</si>
  <si>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</si>
  <si>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</si>
  <si>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</si>
  <si>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</si>
  <si>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</si>
  <si>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</si>
  <si>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</si>
  <si>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</si>
  <si>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</si>
  <si>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</si>
  <si>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</si>
  <si>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</si>
  <si>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</si>
  <si>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</si>
  <si>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</si>
  <si>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</si>
  <si>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</si>
  <si>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</si>
  <si>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</si>
  <si>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</si>
  <si>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</si>
  <si>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</si>
  <si>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</si>
  <si>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</si>
  <si>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</si>
  <si>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256</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</si>
  <si>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</si>
  <si>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</si>
  <si>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</si>
  <si>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</si>
  <si>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</si>
  <si>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</si>
  <si>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</si>
  <si>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</si>
  <si>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</si>
  <si>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</si>
  <si>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</si>
  <si>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</si>
  <si>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D3</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</si>
  <si>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</si>
  <si>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</si>
  <si>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</si>
  <si>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</si>
  <si>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</si>
  <si>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</si>
  <si>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</si>
  <si>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</si>
  <si>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</si>
  <si>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</si>
  <si>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</si>
  <si>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</si>
  <si>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</si>
  <si>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</si>
  <si>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</si>
  <si>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</si>
  <si>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</si>
  <si>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</si>
  <si>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</si>
  <si>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</si>
  <si>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</si>
  <si>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</si>
  <si>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</si>
  <si>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</si>
  <si>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</si>
  <si>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</si>
  <si>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</si>
  <si>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</si>
  <si>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</si>
  <si>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</si>
  <si>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</si>
  <si>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</si>
  <si>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</si>
  <si>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</si>
  <si>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</si>
  <si>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</si>
  <si>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</si>
  <si>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</si>
  <si>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</si>
  <si>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</si>
  <si>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</si>
  <si>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</si>
  <si>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</si>
  <si>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</si>
  <si>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</si>
  <si>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</si>
  <si>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</si>
  <si>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</si>
  <si>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</si>
  <si>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</si>
  <si>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</si>
  <si>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</si>
  <si>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</si>
  <si>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</si>
  <si>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</si>
  <si>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</si>
  <si>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D4</t>
  </si>
  <si>
    <t>KABELY NN - CELKEM</t>
  </si>
  <si>
    <t>D5</t>
  </si>
  <si>
    <t>SVÍTIDLA</t>
  </si>
  <si>
    <t>POL27 M</t>
  </si>
  <si>
    <t>Svítidlo s označemím "A"</t>
  </si>
  <si>
    <t>POL27 D</t>
  </si>
  <si>
    <t>P</t>
  </si>
  <si>
    <t xml:space="preserve">Poznámka k položce: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</si>
  <si>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</si>
  <si>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</si>
  <si>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</si>
  <si>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 xml:space="preserve">Poznámka k položce: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</si>
  <si>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</si>
  <si>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</si>
  <si>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</si>
  <si>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 xml:space="preserve">Poznámka k položce: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</si>
  <si>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</si>
  <si>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</si>
  <si>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</si>
  <si>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 xml:space="preserve">Poznámka k položce: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</si>
  <si>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</si>
  <si>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</si>
  <si>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</si>
  <si>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 xml:space="preserve">Poznámka k položce: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</si>
  <si>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</si>
  <si>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</si>
  <si>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</si>
  <si>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 xml:space="preserve">Poznámka k položce: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</si>
  <si>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</si>
  <si>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</si>
  <si>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</si>
  <si>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 xml:space="preserve">Poznámka k položce: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</si>
  <si>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</si>
  <si>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</si>
  <si>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</si>
  <si>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 xml:space="preserve">Poznámka k položce: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</si>
  <si>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</si>
  <si>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</si>
  <si>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</si>
  <si>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 xml:space="preserve">Poznámka k položce: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</si>
  <si>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</si>
  <si>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</si>
  <si>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</si>
  <si>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 xml:space="preserve">Poznámka k položce: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</si>
  <si>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</si>
  <si>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</si>
  <si>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132</t>
  </si>
  <si>
    <t>POL37 D</t>
  </si>
  <si>
    <t>134</t>
  </si>
  <si>
    <t xml:space="preserve">Poznámka k položce: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</si>
  <si>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</si>
  <si>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</si>
  <si>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136</t>
  </si>
  <si>
    <t>POL38 D</t>
  </si>
  <si>
    <t>138</t>
  </si>
  <si>
    <t xml:space="preserve">Poznámka k položce: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</si>
  <si>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</si>
  <si>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</si>
  <si>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140</t>
  </si>
  <si>
    <t>POL39 D</t>
  </si>
  <si>
    <t>142</t>
  </si>
  <si>
    <t xml:space="preserve">Poznámka k položce: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</si>
  <si>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</si>
  <si>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</si>
  <si>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144</t>
  </si>
  <si>
    <t>POL40 D</t>
  </si>
  <si>
    <t>146</t>
  </si>
  <si>
    <t xml:space="preserve">Poznámka k položce: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</si>
  <si>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</si>
  <si>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</si>
  <si>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148</t>
  </si>
  <si>
    <t>PO41 D</t>
  </si>
  <si>
    <t>150</t>
  </si>
  <si>
    <t xml:space="preserve">Poznámka k položce: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</si>
  <si>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</si>
  <si>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</si>
  <si>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152</t>
  </si>
  <si>
    <t>POL42 D</t>
  </si>
  <si>
    <t>154</t>
  </si>
  <si>
    <t xml:space="preserve">Poznámka k položce: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</si>
  <si>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</si>
  <si>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</si>
  <si>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156</t>
  </si>
  <si>
    <t>POL43 D</t>
  </si>
  <si>
    <t>158</t>
  </si>
  <si>
    <t xml:space="preserve">Poznámka k položce: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</si>
  <si>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</si>
  <si>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</si>
  <si>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160</t>
  </si>
  <si>
    <t>D6</t>
  </si>
  <si>
    <t>SVÍTIDLA CELKEM</t>
  </si>
  <si>
    <t>D7</t>
  </si>
  <si>
    <t>PŘÍSTROJE</t>
  </si>
  <si>
    <t>POL45 M</t>
  </si>
  <si>
    <t>Vypínač č. 1, IP44, v provedení pod omítku 10A/230V</t>
  </si>
  <si>
    <t>162</t>
  </si>
  <si>
    <t>POL45 D</t>
  </si>
  <si>
    <t>164</t>
  </si>
  <si>
    <t>POL46 M</t>
  </si>
  <si>
    <t>Vypínač č. 1, IP20, v provedení pod omítku 10A/230V</t>
  </si>
  <si>
    <t>166</t>
  </si>
  <si>
    <t>POL46 D</t>
  </si>
  <si>
    <t>168</t>
  </si>
  <si>
    <t>POL47 M</t>
  </si>
  <si>
    <t>Vypínač č. 1S, IP20, v provedení pod omítku 10A/230V</t>
  </si>
  <si>
    <t>170</t>
  </si>
  <si>
    <t xml:space="preserve">POL47  D</t>
  </si>
  <si>
    <t>172</t>
  </si>
  <si>
    <t>POL48 M</t>
  </si>
  <si>
    <t>Vypínač č. 5, IP20, v provedení pod omítku 10A/230V</t>
  </si>
  <si>
    <t>174</t>
  </si>
  <si>
    <t>POL 48 D</t>
  </si>
  <si>
    <t>176</t>
  </si>
  <si>
    <t>POL49 M</t>
  </si>
  <si>
    <t>Vypínač č. 6, IP20, v provedení pod omítku 10A/230V</t>
  </si>
  <si>
    <t>178</t>
  </si>
  <si>
    <t>POL49 D</t>
  </si>
  <si>
    <t>180</t>
  </si>
  <si>
    <t>POL50 M</t>
  </si>
  <si>
    <t>Tlačítko 1/0S, IP20, v provedení na omítku</t>
  </si>
  <si>
    <t>182</t>
  </si>
  <si>
    <t>POL50 D</t>
  </si>
  <si>
    <t>184</t>
  </si>
  <si>
    <t>POL51 M</t>
  </si>
  <si>
    <t>Vypínač 3f., IP65, v provedení na omítku 25A/400V</t>
  </si>
  <si>
    <t>186</t>
  </si>
  <si>
    <t>POL51 D</t>
  </si>
  <si>
    <t>188</t>
  </si>
  <si>
    <t>POL52 M</t>
  </si>
  <si>
    <t>Vypínač 3-pól. VYP/ZAP/AUT, v provedení na omítku 20A/400V</t>
  </si>
  <si>
    <t>190</t>
  </si>
  <si>
    <t>POL52 D</t>
  </si>
  <si>
    <t>192</t>
  </si>
  <si>
    <t>POL53 M</t>
  </si>
  <si>
    <t>Zásuvka 1VZ, IP 21, v provedení pod omítkou, 16A/230V, kompletní vč. rámečku a krytu</t>
  </si>
  <si>
    <t>194</t>
  </si>
  <si>
    <t>POL53 D</t>
  </si>
  <si>
    <t>196</t>
  </si>
  <si>
    <t>POL54 M</t>
  </si>
  <si>
    <t>Zásuvka 2VZ, IP 21, v provedení pod omítkou, 16A/230V, kompletní vč. rámečku a krytu</t>
  </si>
  <si>
    <t>198</t>
  </si>
  <si>
    <t>POL54 D</t>
  </si>
  <si>
    <t>200</t>
  </si>
  <si>
    <t>POL55 M</t>
  </si>
  <si>
    <t>Zásuvka 3VZ, IP 201 v provedení pod omítkou, 16A/230V, kompletní vč. rámečku a krytu</t>
  </si>
  <si>
    <t>202</t>
  </si>
  <si>
    <t>POL55 D</t>
  </si>
  <si>
    <t>204</t>
  </si>
  <si>
    <t>POL56 M</t>
  </si>
  <si>
    <t>Zásuvka 4V4, IP 20, v provedení pod omítkou, 16A/230V, kompletní vč. rámečku a krytu</t>
  </si>
  <si>
    <t>206</t>
  </si>
  <si>
    <t>POL56 D</t>
  </si>
  <si>
    <t>208</t>
  </si>
  <si>
    <t>POL57 M</t>
  </si>
  <si>
    <t>Zásuvka 4V4P, IP 20, v provedení pod omítkou, 16A/230V,s př. ochranou tř. III, kompletní vč. rámečku a krytu</t>
  </si>
  <si>
    <t>210</t>
  </si>
  <si>
    <t>POL57 D</t>
  </si>
  <si>
    <t>212</t>
  </si>
  <si>
    <t>POL58 M</t>
  </si>
  <si>
    <t>Detektor přítomností stropní, přisazený, 360°, 10A,230V, IP21</t>
  </si>
  <si>
    <t>214</t>
  </si>
  <si>
    <t>POL58 D</t>
  </si>
  <si>
    <t>216</t>
  </si>
  <si>
    <t>POL59 M</t>
  </si>
  <si>
    <t>Detektor přítomností nástěnný, přisazený, 210°, 10A,230V</t>
  </si>
  <si>
    <t>218</t>
  </si>
  <si>
    <t>POL59 D</t>
  </si>
  <si>
    <t>220</t>
  </si>
  <si>
    <t>POL60 M</t>
  </si>
  <si>
    <t>Relé CM3-4B, pod vypínač</t>
  </si>
  <si>
    <t>222</t>
  </si>
  <si>
    <t>POL60 D</t>
  </si>
  <si>
    <t>224</t>
  </si>
  <si>
    <t>POL61 M</t>
  </si>
  <si>
    <t xml:space="preserve">Relé SMR-B,  4000VA, 230V</t>
  </si>
  <si>
    <t>226</t>
  </si>
  <si>
    <t>POL61 D</t>
  </si>
  <si>
    <t>228</t>
  </si>
  <si>
    <t>POL62 M</t>
  </si>
  <si>
    <t>Hydrostat nástěnný IP54 , 10A/230V</t>
  </si>
  <si>
    <t>230</t>
  </si>
  <si>
    <t>POL62 D</t>
  </si>
  <si>
    <t>232</t>
  </si>
  <si>
    <t>POL63 M</t>
  </si>
  <si>
    <t>Zásuvka jednonásobná, IP 44, v provedení na omítku, 16A/230V</t>
  </si>
  <si>
    <t>234</t>
  </si>
  <si>
    <t>POL63 D</t>
  </si>
  <si>
    <t>236</t>
  </si>
  <si>
    <t>POL64 M</t>
  </si>
  <si>
    <t>Zásuvka průmyslová, IP 54, v provedení na omítkou, 16A/400V</t>
  </si>
  <si>
    <t>238</t>
  </si>
  <si>
    <t>POL64 D</t>
  </si>
  <si>
    <t>240</t>
  </si>
  <si>
    <t>POL65 M</t>
  </si>
  <si>
    <t>Elektroinstalační krabice KP 68 (KOPOS)</t>
  </si>
  <si>
    <t>242</t>
  </si>
  <si>
    <t>POL65 D</t>
  </si>
  <si>
    <t>244</t>
  </si>
  <si>
    <t>POL66 M</t>
  </si>
  <si>
    <t>Elektroinstalační krabice KU 68 1903 (KOPOS), vč.svorkovnice</t>
  </si>
  <si>
    <t>246</t>
  </si>
  <si>
    <t>POL66 D</t>
  </si>
  <si>
    <t>248</t>
  </si>
  <si>
    <t>POL67 M</t>
  </si>
  <si>
    <t>Elektroinstalační krabice IP44 8111</t>
  </si>
  <si>
    <t>250</t>
  </si>
  <si>
    <t>POL67 D</t>
  </si>
  <si>
    <t>252</t>
  </si>
  <si>
    <t>POL68 M</t>
  </si>
  <si>
    <t>Návěstidlo/Výstražné světlo VPV-L, provedení LED - dvě červená světla pr.210mm, sluneční clony, 230V, elektoniky blikače, včetně nástěnné konzoly</t>
  </si>
  <si>
    <t>254</t>
  </si>
  <si>
    <t>POL68 D</t>
  </si>
  <si>
    <t>POL69 M</t>
  </si>
  <si>
    <t>PVC trubka ohebná 125N pr. 16mm</t>
  </si>
  <si>
    <t>258</t>
  </si>
  <si>
    <t>POL69 D</t>
  </si>
  <si>
    <t>260</t>
  </si>
  <si>
    <t>POL70 M</t>
  </si>
  <si>
    <t>PVC trubka ohebná 125N pr. 25mm</t>
  </si>
  <si>
    <t>262</t>
  </si>
  <si>
    <t>POL70 D</t>
  </si>
  <si>
    <t>264</t>
  </si>
  <si>
    <t>POL71 M</t>
  </si>
  <si>
    <t>PVC trubka tuhá 750N/5cm vnitřní průměr pr. 16mm, včetně příchytek</t>
  </si>
  <si>
    <t>266</t>
  </si>
  <si>
    <t>POL71 D</t>
  </si>
  <si>
    <t>268</t>
  </si>
  <si>
    <t>POL72 M</t>
  </si>
  <si>
    <t>PVC trubka tuhá 750N/5cm vnitřní průměr pr. 25mm, včetně příchytek</t>
  </si>
  <si>
    <t>270</t>
  </si>
  <si>
    <t>POL72 D</t>
  </si>
  <si>
    <t>272</t>
  </si>
  <si>
    <t>POL73 M</t>
  </si>
  <si>
    <t>Drátěný kabelový žlab 50x50, vč. víka, závěsů, spojek atd.</t>
  </si>
  <si>
    <t>274</t>
  </si>
  <si>
    <t>POL73 D</t>
  </si>
  <si>
    <t>276</t>
  </si>
  <si>
    <t>POL74 M</t>
  </si>
  <si>
    <t>Kabelový žlab 200x100mm vč. víka, závěsů, spojek, kolen atd.</t>
  </si>
  <si>
    <t>278</t>
  </si>
  <si>
    <t>POL74 D</t>
  </si>
  <si>
    <t>280</t>
  </si>
  <si>
    <t>POL75 M</t>
  </si>
  <si>
    <t>Střešní prostup pro kabely o pr. 50mm, typ peryskop</t>
  </si>
  <si>
    <t>282</t>
  </si>
  <si>
    <t>POL75 D</t>
  </si>
  <si>
    <t>284</t>
  </si>
  <si>
    <t>POL,76 M</t>
  </si>
  <si>
    <t>Zemnící svorka ZSA 16 včetně Cu pásku</t>
  </si>
  <si>
    <t>286</t>
  </si>
  <si>
    <t>POL76 D</t>
  </si>
  <si>
    <t>288</t>
  </si>
  <si>
    <t>POL77 M</t>
  </si>
  <si>
    <t>Zemnící svorka ZS 4</t>
  </si>
  <si>
    <t>290</t>
  </si>
  <si>
    <t>POL77 D</t>
  </si>
  <si>
    <t>292</t>
  </si>
  <si>
    <t>POL78 M</t>
  </si>
  <si>
    <t>Pomocná ochranná svorkovnice PAS s krytem</t>
  </si>
  <si>
    <t>294</t>
  </si>
  <si>
    <t>POL78 D</t>
  </si>
  <si>
    <t>296</t>
  </si>
  <si>
    <t>D8</t>
  </si>
  <si>
    <t>PŘÍSTROJE CELKEM</t>
  </si>
  <si>
    <t>D9</t>
  </si>
  <si>
    <t>OSTATNÍ PRÁCE</t>
  </si>
  <si>
    <t>POL79 M</t>
  </si>
  <si>
    <t>Úprava stávajícího zařízení - přeložka stávajících kabelů a napojení stávajících kabelů do nových rozváděčů</t>
  </si>
  <si>
    <t>HOD</t>
  </si>
  <si>
    <t>298</t>
  </si>
  <si>
    <t>POL80 M</t>
  </si>
  <si>
    <t>Nepředvídatelné práce</t>
  </si>
  <si>
    <t>300</t>
  </si>
  <si>
    <t>POL81 M</t>
  </si>
  <si>
    <t>Demontáž stávajícího el zařízení, vč. odvozu a ekol. likvidace suti</t>
  </si>
  <si>
    <t>302</t>
  </si>
  <si>
    <t>POL82 M</t>
  </si>
  <si>
    <t>Vysekání kabelových rýh š.150x70mm ve stěne</t>
  </si>
  <si>
    <t>304</t>
  </si>
  <si>
    <t>POL83 M</t>
  </si>
  <si>
    <t>Vysekání kabelových rýh š.100x70mm ve stěne</t>
  </si>
  <si>
    <t>306</t>
  </si>
  <si>
    <t>POL 84 M</t>
  </si>
  <si>
    <t>Vysekání kabelových rýh š.50x70mm ve stěne</t>
  </si>
  <si>
    <t>308</t>
  </si>
  <si>
    <t>POL85 M</t>
  </si>
  <si>
    <t>Vysekání kabelových rýh š.30x30mm v cihelné stěně</t>
  </si>
  <si>
    <t>310</t>
  </si>
  <si>
    <t>POL86 M</t>
  </si>
  <si>
    <t>Vysekání kabelových rýh š.30x30mm ve stropě</t>
  </si>
  <si>
    <t>312</t>
  </si>
  <si>
    <t>POL87 M</t>
  </si>
  <si>
    <t>Vysekání kapes pro špalíky a krabice 5x5x5 v cihl. Zdivu</t>
  </si>
  <si>
    <t>314</t>
  </si>
  <si>
    <t>POL 88 0</t>
  </si>
  <si>
    <t>Hrubá výplň rýh ve stěnách do 3x3 cm maltou ze SMS</t>
  </si>
  <si>
    <t>316</t>
  </si>
  <si>
    <t>POL89 M</t>
  </si>
  <si>
    <t>Hrubá výplň rýh ve stěnách do 5x5 cm maltou ze SMS</t>
  </si>
  <si>
    <t>318</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</si>
  <si>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</si>
  <si>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</si>
  <si>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</si>
  <si>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</si>
  <si>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</si>
  <si>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</si>
  <si>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</si>
  <si>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</si>
  <si>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</si>
  <si>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</si>
  <si>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</si>
  <si>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</si>
  <si>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</si>
  <si>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</si>
  <si>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</si>
  <si>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</si>
  <si>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</si>
  <si>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</si>
  <si>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</si>
  <si>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</si>
  <si>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</si>
  <si>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</si>
  <si>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</si>
  <si>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</si>
  <si>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</si>
  <si>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</si>
  <si>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</si>
  <si>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</si>
  <si>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</si>
  <si>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</si>
  <si>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</si>
  <si>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</si>
  <si>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</si>
  <si>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</si>
  <si>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 xml:space="preserve">Poznámka k položce: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</si>
  <si>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</si>
  <si>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</si>
  <si>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</si>
  <si>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</si>
  <si>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</si>
  <si>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</si>
  <si>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</si>
  <si>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</si>
  <si>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</si>
  <si>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</si>
  <si>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</si>
  <si>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</si>
  <si>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</si>
  <si>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</si>
  <si>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</si>
  <si>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</si>
  <si>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</si>
  <si>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</si>
  <si>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</si>
  <si>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</si>
  <si>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</si>
  <si>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</si>
  <si>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</si>
  <si>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</si>
  <si>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</si>
  <si>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</si>
  <si>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</si>
  <si>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</si>
  <si>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</si>
  <si>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</si>
  <si>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 xml:space="preserve">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</si>
  <si>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</si>
  <si>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</si>
  <si>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</si>
  <si>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</si>
  <si>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</si>
  <si>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</si>
  <si>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</si>
  <si>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</si>
  <si>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</si>
  <si>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</si>
  <si>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</si>
  <si>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</si>
  <si>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</si>
  <si>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</si>
  <si>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</si>
  <si>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</si>
  <si>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</si>
  <si>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</si>
  <si>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</si>
  <si>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</si>
  <si>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</si>
  <si>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</si>
  <si>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</si>
  <si>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</si>
  <si>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</si>
  <si>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</si>
  <si>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</si>
  <si>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</si>
  <si>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</si>
  <si>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</si>
  <si>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</si>
  <si>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</si>
  <si>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</si>
  <si>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</si>
  <si>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</si>
  <si>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</si>
  <si>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</si>
  <si>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</si>
  <si>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</si>
  <si>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 xml:space="preserve">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</si>
  <si>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</si>
  <si>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</si>
  <si>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</si>
  <si>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</si>
  <si>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</si>
  <si>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</si>
  <si>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</si>
  <si>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</si>
  <si>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</si>
  <si>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</si>
  <si>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</si>
  <si>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</si>
  <si>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</si>
  <si>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</si>
  <si>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</si>
  <si>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</si>
  <si>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</si>
  <si>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</si>
  <si>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</si>
  <si>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</si>
  <si>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</si>
  <si>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</si>
  <si>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</si>
  <si>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 xml:space="preserve">Poznámka k položce: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</si>
  <si>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</si>
  <si>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</si>
  <si>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</si>
  <si>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</si>
  <si>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</si>
  <si>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 xml:space="preserve">Poznámka k položce: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</si>
  <si>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</si>
  <si>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</si>
  <si>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</si>
  <si>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</si>
  <si>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</si>
  <si>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</si>
  <si>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</si>
  <si>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</si>
  <si>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</si>
  <si>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</si>
  <si>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</si>
  <si>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</si>
  <si>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</si>
  <si>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</si>
  <si>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</si>
  <si>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</si>
  <si>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</si>
  <si>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</si>
  <si>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</si>
  <si>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</si>
  <si>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</si>
  <si>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</si>
  <si>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</si>
  <si>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</si>
  <si>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</si>
  <si>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</si>
  <si>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</si>
  <si>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</si>
  <si>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</si>
  <si>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</si>
  <si>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</si>
  <si>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</si>
  <si>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</si>
  <si>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</si>
  <si>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</si>
  <si>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</si>
  <si>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</si>
  <si>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</si>
  <si>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</si>
  <si>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</si>
  <si>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</si>
  <si>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</si>
  <si>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</si>
  <si>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</si>
  <si>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</si>
  <si>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</si>
  <si>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</si>
  <si>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</si>
  <si>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</si>
  <si>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</si>
  <si>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</si>
  <si>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</si>
  <si>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</si>
  <si>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</si>
  <si>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</si>
  <si>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</si>
  <si>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</si>
  <si>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 xml:space="preserve">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</si>
  <si>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</si>
  <si>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</si>
  <si>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</si>
  <si>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</si>
  <si>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</si>
  <si>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</si>
  <si>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</si>
  <si>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</si>
  <si>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</si>
  <si>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</si>
  <si>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</si>
  <si>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</si>
  <si>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</si>
  <si>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</si>
  <si>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</si>
  <si>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</si>
  <si>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</si>
  <si>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</si>
  <si>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</si>
  <si>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</si>
  <si>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</si>
  <si>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</si>
  <si>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</si>
  <si>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</si>
  <si>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</si>
  <si>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</si>
  <si>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</si>
  <si>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</si>
  <si>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</si>
  <si>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</si>
  <si>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</si>
  <si>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</si>
  <si>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</si>
  <si>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</si>
  <si>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</si>
  <si>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</si>
  <si>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</si>
  <si>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 xml:space="preserve">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</si>
  <si>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</si>
  <si>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</si>
  <si>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</si>
  <si>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</si>
  <si>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</si>
  <si>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</si>
  <si>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</si>
  <si>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</si>
  <si>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</si>
  <si>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</si>
  <si>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</si>
  <si>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</si>
  <si>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</si>
  <si>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</si>
  <si>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</si>
  <si>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</si>
  <si>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</si>
  <si>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</si>
  <si>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</si>
  <si>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</si>
  <si>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</si>
  <si>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 xml:space="preserve">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</si>
  <si>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</si>
  <si>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</si>
  <si>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</si>
  <si>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</si>
  <si>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</si>
  <si>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</si>
  <si>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</si>
  <si>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</si>
  <si>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</si>
  <si>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</si>
  <si>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</si>
  <si>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</si>
  <si>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</si>
  <si>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</si>
  <si>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</si>
  <si>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</si>
  <si>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</si>
  <si>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</si>
  <si>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</si>
  <si>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</si>
  <si>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</si>
  <si>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</si>
  <si>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</si>
  <si>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</si>
  <si>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</si>
  <si>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</si>
  <si>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</si>
  <si>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</si>
  <si>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</si>
  <si>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</si>
  <si>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</si>
  <si>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</si>
  <si>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</si>
  <si>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</si>
  <si>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</si>
  <si>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</si>
  <si>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</si>
  <si>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</si>
  <si>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</si>
  <si>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</si>
  <si>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</si>
  <si>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</si>
  <si>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</si>
  <si>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</si>
  <si>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</si>
  <si>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</si>
  <si>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</si>
  <si>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</si>
  <si>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</si>
  <si>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</si>
  <si>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</si>
  <si>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</si>
  <si>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</si>
  <si>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</si>
  <si>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</si>
  <si>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</si>
  <si>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</si>
  <si>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</si>
  <si>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</si>
  <si>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</si>
  <si>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</si>
  <si>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</si>
  <si>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</si>
  <si>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</si>
  <si>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</si>
  <si>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</si>
  <si>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</si>
  <si>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</si>
  <si>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</si>
  <si>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</si>
  <si>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</si>
  <si>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</si>
  <si>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</si>
  <si>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</si>
  <si>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</si>
  <si>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</si>
  <si>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</si>
  <si>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</si>
  <si>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</si>
  <si>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</si>
  <si>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</si>
  <si>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</si>
  <si>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</si>
  <si>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</si>
  <si>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</si>
  <si>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</si>
  <si>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</si>
  <si>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</si>
  <si>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</si>
  <si>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</si>
  <si>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</si>
  <si>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</si>
  <si>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</si>
  <si>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</si>
  <si>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</si>
  <si>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</si>
  <si>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</si>
  <si>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</si>
  <si>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</si>
  <si>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</si>
  <si>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</si>
  <si>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</si>
  <si>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</si>
  <si>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</si>
  <si>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</si>
  <si>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</si>
  <si>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</si>
  <si>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</si>
  <si>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</si>
  <si>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</si>
  <si>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</si>
  <si>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</si>
  <si>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</si>
  <si>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</si>
  <si>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</si>
  <si>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</si>
  <si>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</si>
  <si>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</si>
  <si>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</si>
  <si>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</si>
  <si>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</si>
  <si>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</si>
  <si>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</si>
  <si>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</si>
  <si>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</si>
  <si>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</si>
  <si>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</si>
  <si>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</si>
  <si>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</si>
  <si>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</si>
  <si>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</si>
  <si>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</si>
  <si>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</si>
  <si>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</si>
  <si>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</si>
  <si>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</si>
  <si>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</si>
  <si>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</si>
  <si>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</si>
  <si>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</si>
  <si>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</si>
  <si>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</si>
  <si>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</si>
  <si>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</si>
  <si>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</si>
  <si>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</si>
  <si>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</si>
  <si>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</si>
  <si>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</si>
  <si>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</si>
  <si>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</si>
  <si>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</si>
  <si>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</si>
  <si>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</si>
  <si>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</si>
  <si>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</si>
  <si>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</si>
  <si>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</si>
  <si>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</si>
  <si>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</si>
  <si>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</si>
  <si>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</si>
  <si>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</si>
  <si>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</si>
  <si>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</si>
  <si>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</si>
  <si>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</si>
  <si>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</si>
  <si>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</si>
  <si>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</si>
  <si>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</si>
  <si>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</si>
  <si>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</si>
  <si>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</si>
  <si>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</si>
  <si>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</si>
  <si>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</si>
  <si>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</si>
  <si>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</si>
  <si>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</si>
  <si>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</si>
  <si>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</si>
  <si>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</si>
  <si>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</si>
  <si>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bypassová klapka, teplovodní dohřívač vzduchu Qt=5.5kW, kompletní SMU, 2x filtrační komora - přívod s třídou filtrace F7, odtah s třídou filtrace M5, 4x pružná manžeta, 2x uzavírací klapka, 2x ventilátorová komora s EC motory Pi=2.5kW/400V, plášť jednotky v sendvičovém provedení s tepelnou izolací, odvod kondenzátu vyhřívaný, celkové rozměry 2560x1605x685, hmotnost 490kg, konfigurace hrdel viz. grafická část projektu, referenční typ DUPLEX 2500 Multi Eco-N</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</si>
  <si>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</si>
  <si>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</si>
  <si>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manostaty</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</si>
  <si>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</si>
  <si>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</si>
  <si>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</si>
  <si>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</si>
  <si>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</si>
  <si>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</si>
  <si>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</si>
  <si>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</si>
  <si>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barevné provedení čelní desky RAL9010</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</si>
  <si>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</si>
  <si>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</si>
  <si>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 provedení čelní desky RAL9010</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</si>
  <si>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</si>
  <si>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</si>
  <si>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</si>
  <si>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</si>
  <si>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</si>
  <si>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</si>
  <si>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</si>
  <si>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</si>
  <si>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</si>
  <si>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</si>
  <si>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</si>
  <si>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</si>
  <si>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</si>
  <si>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</si>
  <si>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</si>
  <si>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</si>
  <si>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</si>
  <si>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</si>
  <si>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</si>
  <si>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</si>
  <si>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</si>
  <si>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</si>
  <si>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</si>
  <si>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</si>
  <si>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</si>
  <si>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</si>
  <si>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</si>
  <si>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</si>
  <si>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</si>
  <si>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</si>
  <si>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</si>
  <si>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</si>
  <si>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</si>
  <si>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</si>
  <si>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</si>
  <si>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</si>
  <si>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</si>
  <si>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</si>
  <si>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</si>
  <si>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</si>
  <si>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</si>
  <si>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</si>
  <si>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</si>
  <si>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</si>
  <si>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</si>
  <si>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</si>
  <si>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</si>
  <si>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</si>
  <si>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</si>
  <si>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</si>
  <si>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</si>
  <si>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bypassová klapka, teplovodní dohřívač vzduchu Qt=3.5kW, kompletní SMU, 2x filtrační komora - přívod s třídou filtrace F7, odtah s třídou filtrace M5, 4x pružná manžeta, 2x uzavírací klapka, 2x ventilátorová komora s EC motory Pi=0.8kW/230V, plášť jednotky v sendvičovém provedení s tepelnou izolací, odvod kondenzátu vyhřívaný, celkové rozměry 2560x1605x555, hmotnost 415kg, konfigurace hrdel viz. grafická část projektu, referenční typ DUPLEX 1500 Multi Eco-N</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</si>
  <si>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</si>
  <si>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</si>
  <si>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manostaty přívodní / odvodní filtr, servopohony regulačních / uzavíracích / bypassových klapek (2x uzavírací klapka s havarijní funkcí, 1x bypassová klapka), komunikační kabeláž, software, integrovaný web-server</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</si>
  <si>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</si>
  <si>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</si>
  <si>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</si>
  <si>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</si>
  <si>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</si>
  <si>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</si>
  <si>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</si>
  <si>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</si>
  <si>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</si>
  <si>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</si>
  <si>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</si>
  <si>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</si>
  <si>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</si>
  <si>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</si>
  <si>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t>
  </si>
  <si>
    <t>2.7D</t>
  </si>
  <si>
    <t>2.8M</t>
  </si>
  <si>
    <t>2.8D</t>
  </si>
  <si>
    <t>2.9M</t>
  </si>
  <si>
    <t>Regulační klapka do 4-hranného potrubí 355x160, ruční ovládání</t>
  </si>
  <si>
    <t>2.9D</t>
  </si>
  <si>
    <t>2.10M</t>
  </si>
  <si>
    <t>Regulační klapka do kruhového potrubí DN160, ruční ovládání</t>
  </si>
  <si>
    <t>2.10D</t>
  </si>
  <si>
    <t>61</t>
  </si>
  <si>
    <t>2.11M</t>
  </si>
  <si>
    <t>Stěnová mřížka 420x140, RAL9010, rozteč lamel 20, skryté uchycení</t>
  </si>
  <si>
    <t>2.11D</t>
  </si>
  <si>
    <t>63</t>
  </si>
  <si>
    <t>2,12M</t>
  </si>
  <si>
    <t>Potrubí 4-hranné z pozink. plechu sk.I, včetně tvarovek 60%, do obvodu 1800mm</t>
  </si>
  <si>
    <t>2.12D</t>
  </si>
  <si>
    <t>65</t>
  </si>
  <si>
    <t>2.13M</t>
  </si>
  <si>
    <t>2.13D</t>
  </si>
  <si>
    <t>67</t>
  </si>
  <si>
    <t>2.14M</t>
  </si>
  <si>
    <t>2.14D</t>
  </si>
  <si>
    <t>69</t>
  </si>
  <si>
    <t>2.15M</t>
  </si>
  <si>
    <t>2.15D</t>
  </si>
  <si>
    <t>71</t>
  </si>
  <si>
    <t>2.16M</t>
  </si>
  <si>
    <t>2.16D</t>
  </si>
  <si>
    <t>73</t>
  </si>
  <si>
    <t>2.17M</t>
  </si>
  <si>
    <t>2.17D</t>
  </si>
  <si>
    <t>ZAŘÍZENÍ 2. - CELKEM</t>
  </si>
  <si>
    <t>oddíl 3</t>
  </si>
  <si>
    <t>ZAŘÍZENÍ Č.3 – VĚTRÁNÍ GARÁŽE PRO POŽÁRNÍ TECHNIKU - ODVOD VÝFUKOVÝCH PLYNŮ</t>
  </si>
  <si>
    <t>75</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</si>
  <si>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</si>
  <si>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transformátor, příslušenství, referenční typ Nederman N24 3F</t>
  </si>
  <si>
    <t>3.1D</t>
  </si>
  <si>
    <t>77</t>
  </si>
  <si>
    <t>3.2M</t>
  </si>
  <si>
    <t>Regulační klapka do kruhového potrubí DN200, těsná, včetně servopohonu 230V ON/OFF s pružinou (hav.fce)</t>
  </si>
  <si>
    <t>3.2D</t>
  </si>
  <si>
    <t>79</t>
  </si>
  <si>
    <t>3.3M</t>
  </si>
  <si>
    <t>Regulační klapka do 4-hranného potrubí 300x600, těsná, včetně servopohonu 230V ON/OFF s pružinou (hav.fce)</t>
  </si>
  <si>
    <t>3.3D</t>
  </si>
  <si>
    <t>81</t>
  </si>
  <si>
    <t>3.4M</t>
  </si>
  <si>
    <t>Tlumič hluku do kruhového potrubí DN200, L=500, plášť tlumiče z galvanizovaného plechu</t>
  </si>
  <si>
    <t>3.4D</t>
  </si>
  <si>
    <t>83</t>
  </si>
  <si>
    <t>3.5M</t>
  </si>
  <si>
    <t>Koncový prvek pro odfuk vzduchu-sešikemný kus 45° DN200, se sítem proti ptactvu</t>
  </si>
  <si>
    <t>3.5D</t>
  </si>
  <si>
    <t>85</t>
  </si>
  <si>
    <t>3.6M</t>
  </si>
  <si>
    <t>Koncový prvek pro sání/odfuk vzduchu-protidešťová žaluzie 300x600, se sítem proti ptactvu</t>
  </si>
  <si>
    <t>3.6D</t>
  </si>
  <si>
    <t>87</t>
  </si>
  <si>
    <t>3.7M</t>
  </si>
  <si>
    <t>Krycí mřížka - síto na přírubu potrubí 300x600</t>
  </si>
  <si>
    <t>3.7D</t>
  </si>
  <si>
    <t>89</t>
  </si>
  <si>
    <t>3.8M</t>
  </si>
  <si>
    <t>Odsávací systém pro odvod výfukových plynů od vozidel s výfukem na boku / dole vozidla, vysoká výjezdová rychlost, s magnetem, odsávací hadice, balancer, koncovka, vodící kolejnice / lišta, L~10m, referenční typ Nederman MagnaTrack</t>
  </si>
  <si>
    <t>3.8D</t>
  </si>
  <si>
    <t>91</t>
  </si>
  <si>
    <t>3.9M</t>
  </si>
  <si>
    <t>Odsávací systém pro odvod výfukových plynů od vozidel s výfukem nahoru, vysoká výjezdová rychlost, s magnetem, odsávací hadice, balancer, dymník, vodící kolejnice / lišta, L~10m, referenční typ Nederman MagnaStack</t>
  </si>
  <si>
    <t>3.9D</t>
  </si>
  <si>
    <t>93</t>
  </si>
  <si>
    <t>3.10M</t>
  </si>
  <si>
    <t>3.10D</t>
  </si>
  <si>
    <t>95</t>
  </si>
  <si>
    <t>3.11M</t>
  </si>
  <si>
    <t>3.11D</t>
  </si>
  <si>
    <t>97</t>
  </si>
  <si>
    <t>3.12M</t>
  </si>
  <si>
    <t>Termoakustická izolace do vnitřního prostředí - syntetický kaučuk tl.40mm s Al polepem, samolep</t>
  </si>
  <si>
    <t>3.12D</t>
  </si>
  <si>
    <t>3.13M</t>
  </si>
  <si>
    <t>3.13D</t>
  </si>
  <si>
    <t>ZAŘÍZENÍ 3 - CELKEM</t>
  </si>
  <si>
    <t>oddíl 4</t>
  </si>
  <si>
    <t>ZAŘÍZENÍ Č.4 – VĚTRÁNÍ SUŠÁRNY V 1.NP</t>
  </si>
  <si>
    <t>101</t>
  </si>
  <si>
    <t>4.1M</t>
  </si>
  <si>
    <t>Stěnový / axiální ventilátor DN250, V=350m3/h / dp=80Pa, Pi=0.14kW/230V, včetně regulátoru výkonu</t>
  </si>
  <si>
    <t>4.1D</t>
  </si>
  <si>
    <t>103</t>
  </si>
  <si>
    <t>4.2M</t>
  </si>
  <si>
    <t>Koncový prvek pro odfuk vzduchu-protidešťová žaluzie DN250, se sítem proti ptactvu, samotížná / přetlaková</t>
  </si>
  <si>
    <t>4.2D</t>
  </si>
  <si>
    <t>105</t>
  </si>
  <si>
    <t>4.3M</t>
  </si>
  <si>
    <t>Potrubí kruhové z pozink. plechu sk.I, včetně tvarovek 0%, do průměru DN250mm</t>
  </si>
  <si>
    <t>4.3D</t>
  </si>
  <si>
    <t>107</t>
  </si>
  <si>
    <t>4.4M</t>
  </si>
  <si>
    <t>4.4D</t>
  </si>
  <si>
    <t>109</t>
  </si>
  <si>
    <t>4.5M</t>
  </si>
  <si>
    <t>4.5D</t>
  </si>
  <si>
    <t xml:space="preserve">ZAŘÍZENÍ 4 -  CELKEM</t>
  </si>
  <si>
    <t>ZAŘÍZENÍ Č.5 – VĚTRÁNÍ VĚŽE V 1.NP-STŘECHA</t>
  </si>
  <si>
    <t>111</t>
  </si>
  <si>
    <t>5.1M</t>
  </si>
  <si>
    <t>Stěnový / axiální ventilátor DN350, V=650m3/h / dp=80Pa, Pi=0.18kW/230V, včetně regulátoru výkonu</t>
  </si>
  <si>
    <t>5.1D</t>
  </si>
  <si>
    <t>113</t>
  </si>
  <si>
    <t>5.2M</t>
  </si>
  <si>
    <t>Koncový prvek pro odfuk vzduchu-protidešťová žaluzie DN350, se sítem proti ptactvu, samotížná / přetlaková</t>
  </si>
  <si>
    <t>5.2D</t>
  </si>
  <si>
    <t>115</t>
  </si>
  <si>
    <t>5.3M</t>
  </si>
  <si>
    <t>Koncový prvek pro sání vzduchu-protidešťová žaluzie 315x450, se sítem proti ptactvu</t>
  </si>
  <si>
    <t>5.3D</t>
  </si>
  <si>
    <t>117</t>
  </si>
  <si>
    <t>5.4M</t>
  </si>
  <si>
    <t>Regulační klapka do 4-hranného potrubí 200x450, těsná, včetně servopohonu 230V ON/OFF s pružinou (hav.fce)</t>
  </si>
  <si>
    <t>5.4D</t>
  </si>
  <si>
    <t>119</t>
  </si>
  <si>
    <t>5.5M</t>
  </si>
  <si>
    <t>Krycí mřížka - síto na přírubu potrubí 315x450</t>
  </si>
  <si>
    <t>5.5D</t>
  </si>
  <si>
    <t>121</t>
  </si>
  <si>
    <t>5.6M</t>
  </si>
  <si>
    <t>Potrubí 4-hranné z pozink. plechu sk.I, včetně tvarovek 60%, do obvodu 1530mm</t>
  </si>
  <si>
    <t>5.6D</t>
  </si>
  <si>
    <t>123</t>
  </si>
  <si>
    <t>5.7M</t>
  </si>
  <si>
    <t>Potrubí kruhové z pozink. plechu sk.I, včetně tvarovek 0%, do průměru DN350mm</t>
  </si>
  <si>
    <t>5.7D</t>
  </si>
  <si>
    <t>125</t>
  </si>
  <si>
    <t>5.8M</t>
  </si>
  <si>
    <t>5.8D</t>
  </si>
  <si>
    <t>5,9M</t>
  </si>
  <si>
    <t>127</t>
  </si>
  <si>
    <t>5.9D</t>
  </si>
  <si>
    <t>ZAŘÍZENÍ 5 - CELKEM</t>
  </si>
  <si>
    <t>oddíl 6</t>
  </si>
  <si>
    <t>ZAŘÍZENÍ Č.6 – VĚTRÁNÍ ÚKLIDOVÉ MÍSTNOSTI V 2.NP</t>
  </si>
  <si>
    <t>6.1M</t>
  </si>
  <si>
    <t>Stěnový / axiální ventilátor DN125, V=50m3/h / dp=80Pa, Pi=40W/230V</t>
  </si>
  <si>
    <t>129</t>
  </si>
  <si>
    <t>6.1D</t>
  </si>
  <si>
    <t>6.2M</t>
  </si>
  <si>
    <t>Koncový prvek pro odfuk vzduchu-protidešťová žaluzie DN125, se sítem proti ptactvu, samotížná / přetlaková</t>
  </si>
  <si>
    <t>131</t>
  </si>
  <si>
    <t>6.3D</t>
  </si>
  <si>
    <t>6.4M</t>
  </si>
  <si>
    <t>Potrubí kruhové z pozink. plechu sk.I, včetně tvarovek 0%, do průměru DN125mm</t>
  </si>
  <si>
    <t>133</t>
  </si>
  <si>
    <t>6.4D</t>
  </si>
  <si>
    <t>6.5M</t>
  </si>
  <si>
    <t>135</t>
  </si>
  <si>
    <t>6.5D</t>
  </si>
  <si>
    <t>6.6M</t>
  </si>
  <si>
    <t>6.6D</t>
  </si>
  <si>
    <t>ZAŘÍZENÍ 6 - CELKEM</t>
  </si>
  <si>
    <t>oddíl 7</t>
  </si>
  <si>
    <t>137</t>
  </si>
  <si>
    <t>7.1O</t>
  </si>
  <si>
    <t>Doprava (zařízení / potrubí / pracovníci apod.)</t>
  </si>
  <si>
    <t>7.2O</t>
  </si>
  <si>
    <t>Přesun hmot + jeřábová technika - břemeno ~500kg do výšky ~8m</t>
  </si>
  <si>
    <t>139</t>
  </si>
  <si>
    <t>7.3O</t>
  </si>
  <si>
    <t>Komplexní vyzkoušení zařízení, oživení a vyregulování zařízení</t>
  </si>
  <si>
    <t>7.4O</t>
  </si>
  <si>
    <t>Vypracování protokolu o proměření a vyregulování</t>
  </si>
  <si>
    <t>141</t>
  </si>
  <si>
    <t>7.5O</t>
  </si>
  <si>
    <t>Zaškolení obsluhy + vypracování provozních předpisů</t>
  </si>
  <si>
    <t>631319151</t>
  </si>
  <si>
    <t>Projektová dokumentace skutečného provedení + výrobní dokumentace</t>
  </si>
  <si>
    <t xml:space="preserve">OSTATNÍ  CELKEM</t>
  </si>
  <si>
    <t>SO 01 - 4-OBJEKT HZ - ÚSTŘEDNÍ TOPENÍ</t>
  </si>
  <si>
    <t>PSV - 731 - kotelny</t>
  </si>
  <si>
    <t xml:space="preserve">    D1 - </t>
  </si>
  <si>
    <t>D2 - 732 - strojovny</t>
  </si>
  <si>
    <t>D3 - 733 - potrubí</t>
  </si>
  <si>
    <t>D4 - 734 - armatury</t>
  </si>
  <si>
    <t>D5 - 735 - otopná tělesa</t>
  </si>
  <si>
    <t xml:space="preserve">      D6 - Solární ohřev TUV</t>
  </si>
  <si>
    <t>PSV</t>
  </si>
  <si>
    <t>731 - kotelny</t>
  </si>
  <si>
    <t>731119117</t>
  </si>
  <si>
    <t xml:space="preserve">Pl.kondenz.kotel  38kW</t>
  </si>
  <si>
    <t>soubor</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</si>
  <si>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</si>
  <si>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</si>
  <si>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</si>
  <si>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</si>
  <si>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</si>
  <si>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</si>
  <si>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</si>
  <si>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</si>
  <si>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</si>
  <si>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</si>
  <si>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</si>
  <si>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</si>
  <si>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</si>
  <si>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</si>
  <si>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732 - strojovny</t>
  </si>
  <si>
    <t>732111147</t>
  </si>
  <si>
    <t>Rozdělovače/sběrače RS KOMBI-M 120/,6 MPa</t>
  </si>
  <si>
    <t>kus</t>
  </si>
  <si>
    <t>732111148</t>
  </si>
  <si>
    <t>Hyd.vyr.dyn. tlaků HVDT-S typ II Q=8m3/h hrdloDN65</t>
  </si>
  <si>
    <t>732219105</t>
  </si>
  <si>
    <t>ohřív vody stoj, -500l dva výměníky pro solárNepřímotopý zásobník</t>
  </si>
  <si>
    <t>732219113</t>
  </si>
  <si>
    <t xml:space="preserve">Mtž ohřív vody  PN 0,6-1,6 500l</t>
  </si>
  <si>
    <t>732331515</t>
  </si>
  <si>
    <t xml:space="preserve">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</si>
  <si>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</si>
  <si>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</si>
  <si>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</si>
  <si>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</si>
  <si>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</si>
  <si>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</si>
  <si>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</si>
  <si>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</si>
  <si>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</si>
  <si>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</si>
  <si>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</si>
  <si>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</si>
  <si>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</si>
  <si>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</si>
  <si>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</si>
  <si>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</si>
  <si>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</si>
  <si>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m</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</si>
  <si>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</si>
  <si>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</si>
  <si>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</si>
  <si>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</si>
  <si>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</si>
  <si>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</si>
  <si>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</si>
  <si>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</si>
  <si>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</si>
  <si>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</si>
  <si>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</si>
  <si>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</si>
  <si>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</si>
  <si>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</si>
  <si>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</si>
  <si>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</si>
  <si>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 xml:space="preserve">Termoizolační trubice  pěnového PE D 15</t>
  </si>
  <si>
    <t>733321102</t>
  </si>
  <si>
    <t xml:space="preserve">Termoizolační trubice  pěnového PE D 18</t>
  </si>
  <si>
    <t>733321103</t>
  </si>
  <si>
    <t xml:space="preserve">Termoizolační trubice  pěnového PE D 22</t>
  </si>
  <si>
    <t>733321104</t>
  </si>
  <si>
    <t>Termoizolační trubice z pěnového PE D 28</t>
  </si>
  <si>
    <t>733321105</t>
  </si>
  <si>
    <t xml:space="preserve">Termoizolační trubice  pěnového PE D 35</t>
  </si>
  <si>
    <t>733321106</t>
  </si>
  <si>
    <t xml:space="preserve">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</si>
  <si>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</si>
  <si>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</si>
  <si>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</si>
  <si>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</si>
  <si>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</si>
  <si>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</si>
  <si>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</si>
  <si>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</si>
  <si>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</si>
  <si>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</si>
  <si>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</si>
  <si>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</si>
  <si>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</si>
  <si>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</si>
  <si>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</si>
  <si>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</si>
  <si>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</si>
  <si>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</si>
  <si>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</si>
  <si>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</si>
  <si>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</si>
  <si>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</si>
  <si>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</si>
  <si>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</si>
  <si>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</si>
  <si>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</si>
  <si>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</si>
  <si>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</si>
  <si>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m2</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</si>
  <si>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</si>
  <si>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</si>
  <si>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</si>
  <si>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</si>
  <si>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</si>
  <si>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</si>
  <si>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</si>
  <si>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</si>
  <si>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</si>
  <si>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</si>
  <si>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</si>
  <si>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</si>
  <si>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</si>
  <si>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</si>
  <si>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</si>
  <si>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</si>
  <si>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</si>
  <si>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</si>
  <si>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</si>
  <si>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</si>
  <si>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</si>
  <si>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</si>
  <si>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</si>
  <si>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</si>
  <si>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</si>
  <si>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</si>
  <si>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</si>
  <si>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</si>
  <si>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</si>
  <si>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</si>
  <si>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</si>
  <si>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</si>
  <si>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</si>
  <si>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</si>
  <si>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</si>
  <si>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</si>
  <si>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</si>
  <si>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</si>
  <si>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</si>
  <si>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</si>
  <si>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</si>
  <si>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</si>
  <si>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</si>
  <si>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</si>
  <si>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</si>
  <si>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</si>
  <si>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 xml:space="preserve">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</si>
  <si>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</si>
  <si>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</si>
  <si>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</si>
  <si>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</si>
  <si>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</si>
  <si>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</si>
  <si>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</si>
  <si>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</si>
  <si>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</si>
  <si>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</si>
  <si>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</si>
  <si>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</si>
  <si>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</si>
  <si>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</si>
  <si>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</si>
  <si>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</si>
  <si>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</si>
  <si>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</si>
  <si>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</si>
  <si>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</si>
  <si>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</si>
  <si>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 xml:space="preserve">Směš armatura 3cest  DN 25</t>
  </si>
  <si>
    <t>734295113</t>
  </si>
  <si>
    <t xml:space="preserve">Směš armatura 3cest  DN 32</t>
  </si>
  <si>
    <t>734295114</t>
  </si>
  <si>
    <t xml:space="preserve">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</si>
  <si>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</si>
  <si>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</si>
  <si>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</si>
  <si>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</si>
  <si>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</si>
  <si>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</si>
  <si>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</si>
  <si>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</si>
  <si>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</si>
  <si>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</si>
  <si>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</si>
  <si>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</si>
  <si>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</si>
  <si>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</si>
  <si>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</si>
  <si>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</si>
  <si>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</si>
  <si>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</si>
  <si>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</si>
  <si>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</si>
  <si>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</si>
  <si>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</si>
  <si>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</si>
  <si>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</si>
  <si>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</si>
  <si>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</si>
  <si>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</si>
  <si>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</si>
  <si>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</si>
  <si>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</si>
  <si>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</si>
  <si>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</si>
  <si>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</si>
  <si>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</si>
  <si>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</si>
  <si>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</si>
  <si>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</si>
  <si>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</si>
  <si>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</si>
  <si>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</si>
  <si>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</si>
  <si>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</si>
  <si>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Protipožární ucpávka</t>
  </si>
  <si>
    <t>725929102</t>
  </si>
  <si>
    <t>Výrobní dokumentace umístění protipožárních ucpávek</t>
  </si>
  <si>
    <t>998735101</t>
  </si>
  <si>
    <t>Přesun otop tělesa objekt v -6m</t>
  </si>
  <si>
    <t>Solární ohřev TUV</t>
  </si>
  <si>
    <t>731159317</t>
  </si>
  <si>
    <t xml:space="preserve">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</si>
  <si>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</si>
  <si>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</si>
  <si>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</si>
  <si>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</si>
  <si>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</si>
  <si>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</si>
  <si>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</si>
  <si>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</si>
  <si>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</si>
  <si>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</si>
  <si>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</si>
  <si>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</si>
  <si>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</si>
  <si>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</si>
  <si>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</si>
  <si>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</si>
  <si>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</si>
  <si>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</si>
  <si>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 xml:space="preserve">Termoizolační trubice  kaučuk. D 22</t>
  </si>
  <si>
    <t>734191750.1</t>
  </si>
  <si>
    <t xml:space="preserve">vyvažovací ventil  DN 20</t>
  </si>
  <si>
    <t>734211135</t>
  </si>
  <si>
    <t>Mikro odvzdušňovač vzduchu DN 32</t>
  </si>
  <si>
    <t>734292754</t>
  </si>
  <si>
    <t>Kulový kohout R254D G 3/4</t>
  </si>
  <si>
    <t>734422110</t>
  </si>
  <si>
    <t>Tlakoměr diferenční 03360 D 60</t>
  </si>
  <si>
    <t>SO 01 - 3-OBJEKT HZ - ZDRAVOTECHNIKA</t>
  </si>
  <si>
    <t>PSV - 721 - kanalizace vnitřní</t>
  </si>
  <si>
    <t>D2 - 722 - vodovod vnitřní</t>
  </si>
  <si>
    <t>D3 - 723 - plynovod vnitřní</t>
  </si>
  <si>
    <t>D4 - 724 - stlačený vzduch</t>
  </si>
  <si>
    <t>D5 - 725 - kompletace ZT</t>
  </si>
  <si>
    <t>721 - kanalizace vnitřní</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</si>
  <si>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</si>
  <si>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</si>
  <si>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</si>
  <si>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</si>
  <si>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</si>
  <si>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</si>
  <si>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</si>
  <si>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</si>
  <si>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</si>
  <si>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</si>
  <si>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</si>
  <si>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</si>
  <si>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</si>
  <si>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</si>
  <si>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</si>
  <si>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</si>
  <si>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</si>
  <si>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</si>
  <si>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</si>
  <si>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</si>
  <si>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</si>
  <si>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</si>
  <si>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</si>
  <si>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</si>
  <si>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</si>
  <si>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</si>
  <si>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</si>
  <si>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</si>
  <si>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</si>
  <si>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</si>
  <si>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</si>
  <si>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</si>
  <si>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</si>
  <si>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</si>
  <si>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</si>
  <si>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</si>
  <si>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</si>
  <si>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</si>
  <si>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</si>
  <si>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</si>
  <si>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</si>
  <si>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</si>
  <si>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</si>
  <si>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</si>
  <si>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</si>
  <si>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</si>
  <si>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</si>
  <si>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</si>
  <si>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</si>
  <si>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</si>
  <si>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</si>
  <si>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</si>
  <si>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</si>
  <si>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</si>
  <si>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</si>
  <si>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t</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</si>
  <si>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</si>
  <si>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</si>
  <si>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</si>
  <si>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</si>
  <si>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</si>
  <si>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</si>
  <si>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</si>
  <si>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</si>
  <si>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</si>
  <si>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</si>
  <si>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</si>
  <si>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</si>
  <si>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</si>
  <si>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</si>
  <si>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</si>
  <si>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</si>
  <si>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</si>
  <si>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</si>
  <si>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</si>
  <si>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</si>
  <si>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</si>
  <si>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</si>
  <si>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</si>
  <si>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</si>
  <si>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</si>
  <si>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</si>
  <si>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</si>
  <si>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</si>
  <si>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</si>
  <si>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</si>
  <si>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</si>
  <si>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</si>
  <si>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</si>
  <si>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</si>
  <si>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</si>
  <si>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</si>
  <si>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</si>
  <si>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</si>
  <si>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</si>
  <si>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</si>
  <si>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</si>
  <si>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</si>
  <si>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</si>
  <si>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</si>
  <si>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</si>
  <si>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</si>
  <si>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</si>
  <si>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</si>
  <si>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</si>
  <si>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</si>
  <si>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</si>
  <si>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</si>
  <si>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</si>
  <si>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</si>
  <si>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</si>
  <si>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</si>
  <si>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</si>
  <si>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</si>
  <si>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</si>
  <si>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</si>
  <si>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</si>
  <si>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</si>
  <si>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</si>
  <si>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</si>
  <si>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</si>
  <si>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</si>
  <si>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</si>
  <si>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</si>
  <si>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</si>
  <si>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</si>
  <si>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</si>
  <si>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</si>
  <si>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</si>
  <si>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</si>
  <si>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</si>
  <si>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</si>
  <si>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</si>
  <si>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</si>
  <si>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</si>
  <si>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</si>
  <si>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</si>
  <si>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</si>
  <si>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</si>
  <si>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</si>
  <si>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</si>
  <si>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</si>
  <si>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</si>
  <si>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</si>
  <si>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</si>
  <si>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</si>
  <si>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</si>
  <si>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</si>
  <si>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</si>
  <si>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</si>
  <si>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</si>
  <si>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724 - stlačený vzduch</t>
  </si>
  <si>
    <t>722176039</t>
  </si>
  <si>
    <t>Zlab pozink. D 25mm</t>
  </si>
  <si>
    <t>722190504</t>
  </si>
  <si>
    <t>Rychlospojka</t>
  </si>
  <si>
    <t>722221117</t>
  </si>
  <si>
    <t>Kompresor s odluč. oleje</t>
  </si>
  <si>
    <t>725 - kompletace ZT</t>
  </si>
  <si>
    <t>725112145</t>
  </si>
  <si>
    <t xml:space="preserve">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</si>
  <si>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</si>
  <si>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</si>
  <si>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</si>
  <si>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</si>
  <si>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</si>
  <si>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</si>
  <si>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</si>
  <si>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</si>
  <si>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</si>
  <si>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</si>
  <si>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</si>
  <si>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</si>
  <si>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</si>
  <si>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</si>
  <si>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</si>
  <si>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</si>
  <si>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</si>
  <si>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</si>
  <si>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</si>
  <si>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</si>
  <si>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</si>
  <si>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</si>
  <si>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</si>
  <si>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</si>
  <si>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</si>
  <si>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</si>
  <si>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</si>
  <si>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</si>
  <si>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</si>
  <si>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</si>
  <si>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</si>
  <si>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</si>
  <si>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</si>
  <si>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</si>
  <si>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</si>
  <si>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</si>
  <si>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</si>
  <si>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</si>
  <si>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</si>
  <si>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 xml:space="preserve">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</si>
  <si>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</si>
  <si>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</si>
  <si>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</si>
  <si>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</si>
  <si>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</si>
  <si>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</si>
  <si>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</si>
  <si>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</si>
  <si>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</si>
  <si>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</si>
  <si>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</si>
  <si>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</si>
  <si>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</si>
  <si>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</si>
  <si>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</si>
  <si>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</si>
  <si>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</si>
  <si>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</si>
  <si>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</si>
  <si>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</si>
  <si>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</si>
  <si>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</si>
  <si>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</si>
  <si>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</si>
  <si>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</si>
  <si>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</si>
  <si>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</si>
  <si>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</si>
  <si>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</si>
  <si>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</si>
  <si>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</si>
  <si>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</si>
  <si>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</si>
  <si>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</si>
  <si>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</si>
  <si>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</si>
  <si>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ks</t>
  </si>
  <si>
    <t>998725101</t>
  </si>
  <si>
    <t>Přesun zařiz předměty objekt v -6m</t>
  </si>
  <si>
    <t>SO 01 - 2-OBJEKT HZ - HSV+ PSV</t>
  </si>
  <si>
    <t>oddíl 1 - Zemní práce:</t>
  </si>
  <si>
    <t xml:space="preserve">    1 - ZEMNÍ PRÁCE CELKEM</t>
  </si>
  <si>
    <t>oddíl 2 - Základy a zvláštní zakládání:</t>
  </si>
  <si>
    <t xml:space="preserve">    2 - ZÁKLADY A ZVLÁŠTNÍ ZAKLÁDÁNÍ CELKEM</t>
  </si>
  <si>
    <t>oddíl 3 - Svislé konstrukce:</t>
  </si>
  <si>
    <t xml:space="preserve">    3 - SVISLÉ KONSTRUKCE CELKEM</t>
  </si>
  <si>
    <t>oddíl 4 - Vodorovné konstrukce:</t>
  </si>
  <si>
    <t xml:space="preserve">    4 - VODOROVNÉ KONSTRUKCE CELKEM</t>
  </si>
  <si>
    <t>oddíl 61 - Úpravy povrchů vnitřní:</t>
  </si>
  <si>
    <t xml:space="preserve">    61 - ÚPRAVY POVRCHŮ VNITŘNÍ CELKEM</t>
  </si>
  <si>
    <t>oddíl 62 - Úpravy povrchů vnější:</t>
  </si>
  <si>
    <t xml:space="preserve">    62 - ÚPRAVY POVRCHŮ VNĚJŠÍ CELKEM</t>
  </si>
  <si>
    <t>oddíl 63 - Podlahy:</t>
  </si>
  <si>
    <t xml:space="preserve">    63 - PODLAHY CELKEM</t>
  </si>
  <si>
    <t>oddíl 64 - Osazování výplní otvorů:</t>
  </si>
  <si>
    <t xml:space="preserve">    64 - OSAZOVÁNÍ VÝPLNÍ OTVORŮ CELKEM</t>
  </si>
  <si>
    <t>oddíl 8 - Potrubí:</t>
  </si>
  <si>
    <t xml:space="preserve">    8 - POTRUBÍ CELKEM</t>
  </si>
  <si>
    <t>oddíl 9 - Ostatní konstrukce a práce:</t>
  </si>
  <si>
    <t xml:space="preserve">    9 - OSTATNÍ KONSTRUKCE A PRÁCE CELKEM</t>
  </si>
  <si>
    <t>oddíl 94 - Lešení a stavební výtahy:</t>
  </si>
  <si>
    <t xml:space="preserve">    94 - LEŠENÍ A STAVEBNÍ VÝTAHY CELKEM</t>
  </si>
  <si>
    <t>oddíl 99 - Přesun hmot:</t>
  </si>
  <si>
    <t xml:space="preserve">    99 - PŘESUN HMOT CELKEM</t>
  </si>
  <si>
    <t>oddíl 711 - Izolace proti vodě:</t>
  </si>
  <si>
    <t xml:space="preserve">    711 - IZOLACE PROTI VODĚ CELKEM</t>
  </si>
  <si>
    <t>oddíl 712 - Povlakové krytiny:</t>
  </si>
  <si>
    <t xml:space="preserve">    712 - POVLAKOVÉ KRYTINY CELKEM</t>
  </si>
  <si>
    <t>oddíl 713 - Izolace tepelné:</t>
  </si>
  <si>
    <t xml:space="preserve">    713 - IZOLACE TEPELNÉ CELKEM</t>
  </si>
  <si>
    <t>oddíl 762 - Konstrukce tesařské:</t>
  </si>
  <si>
    <t xml:space="preserve">    762 - KONSTRUKCE TESAŘSKÉ CELKEM</t>
  </si>
  <si>
    <t>oddíl 763 - Dřevostavby a konstrukce sádrokartonové:</t>
  </si>
  <si>
    <t xml:space="preserve">    763 - DŘEVOSTAVBY A KONSTR. SÁDROKARTONOVÉ CELKEM</t>
  </si>
  <si>
    <t>oddíl 764 - Konstrukce klempířské:</t>
  </si>
  <si>
    <t xml:space="preserve">    764 - KONSTRUKCE KLEMPÍŘSKÉ CELKEM</t>
  </si>
  <si>
    <t>oddíl 766 - Konstrukce truhlářské:</t>
  </si>
  <si>
    <t xml:space="preserve">    766 - KONSTRUKCE TRUHLÁŘSKÉ CELKEM</t>
  </si>
  <si>
    <t>oddíl 767 - Kovové doplňkové konstrukce:</t>
  </si>
  <si>
    <t xml:space="preserve">    767 - KOVOVÉ DOPLŇKOVÉ KONSTRUKCE CELKEM</t>
  </si>
  <si>
    <t>oddíl 771 - Podlahy z dlaždic:</t>
  </si>
  <si>
    <t>771 - PODLAHY Z DLAŽDIC CELKEM</t>
  </si>
  <si>
    <t>oddíl 775 - Podlahy parketové a plovoucí:</t>
  </si>
  <si>
    <t xml:space="preserve">    775 - PODLAHY PARKETOVÉ A PLOVOUCÍ CELKEM</t>
  </si>
  <si>
    <t>oddíl 776 - Podlahy povlakové:</t>
  </si>
  <si>
    <t xml:space="preserve">    776 - PODLAHY POVLAKOVÉ CELKEM</t>
  </si>
  <si>
    <t xml:space="preserve">    777 - PODLAHY SYNTETICKÉ CELKEM</t>
  </si>
  <si>
    <t>oddíl 781 - Obklady:</t>
  </si>
  <si>
    <t xml:space="preserve">    781 - OBKLADY CELKEM</t>
  </si>
  <si>
    <t>oddíl 783 - Nátěry:</t>
  </si>
  <si>
    <t xml:space="preserve">    783 - NÁTĚRY CELKEM</t>
  </si>
  <si>
    <t>oddíl 784 - Malby:</t>
  </si>
  <si>
    <t>D3 - MONTÁŽNÍ PRÁCE:</t>
  </si>
  <si>
    <t>oddíl M43 - Montáže konstrukcí ocelových:</t>
  </si>
  <si>
    <t xml:space="preserve">    M43 - MONTÁŽE KONSTRUKCÍ OCELOVÝCH CELKEM</t>
  </si>
  <si>
    <t>111101102</t>
  </si>
  <si>
    <t>ODSTR TRAVIN Z CELK PLOCHY DO 1HA</t>
  </si>
  <si>
    <t>HA</t>
  </si>
  <si>
    <t>111201101</t>
  </si>
  <si>
    <t>ODSTR KROVIN D -10CM +KORENU 1000M2</t>
  </si>
  <si>
    <t>31.2</t>
  </si>
  <si>
    <t>115001102</t>
  </si>
  <si>
    <t>PREVEDENI VODY POTRUBIM DO DN150 - zatrubněný potok po dobu výstavby základů</t>
  </si>
  <si>
    <t>115101202</t>
  </si>
  <si>
    <t>CERPANI VODY DO 10M DO 1000l/min</t>
  </si>
  <si>
    <t>115101209</t>
  </si>
  <si>
    <t>PRIPL ZKD 2000l/min CERP VODY DO 10M</t>
  </si>
  <si>
    <t>115101301</t>
  </si>
  <si>
    <t>POHOTOVOST CERP DO 10M DO 500l/min-zatrubněný potok</t>
  </si>
  <si>
    <t>DEN</t>
  </si>
  <si>
    <t>20.8</t>
  </si>
  <si>
    <t>115201201</t>
  </si>
  <si>
    <t>CERPACI JEHLA VPLAVENI OPOTREB A UDRZ - základová spára a vodohospodářská část</t>
  </si>
  <si>
    <t>119001401</t>
  </si>
  <si>
    <t>DOCASNE ZAJIST POTR OCEL/LIT DO DN200</t>
  </si>
  <si>
    <t>15.6</t>
  </si>
  <si>
    <t>119001421</t>
  </si>
  <si>
    <t>DOCASNE ZAJIST KABELU DO 3 KABELU</t>
  </si>
  <si>
    <t>18.2</t>
  </si>
  <si>
    <t>120001101</t>
  </si>
  <si>
    <t>PRIPL ZA ZTIZ VYKOP V BLIZK PODZ VED</t>
  </si>
  <si>
    <t>120901121</t>
  </si>
  <si>
    <t>BOURANI V ODKOP KOMP BET PROSTY</t>
  </si>
  <si>
    <t>122101101</t>
  </si>
  <si>
    <t>ODKOP NEZAP HORN TR 1-2 DO 100M3</t>
  </si>
  <si>
    <t>množství =.6</t>
  </si>
  <si>
    <t>58.8588</t>
  </si>
  <si>
    <t>130901121</t>
  </si>
  <si>
    <t>BOURANI VE VYKOP KOMP BET PROSTY</t>
  </si>
  <si>
    <t>množství =.7</t>
  </si>
  <si>
    <t>1.56</t>
  </si>
  <si>
    <t>132211000</t>
  </si>
  <si>
    <t>RUCNI HLOUBENI RYH HORNINA TR 3 - oboustranné výkopy rýh podél stávajících základových pásů</t>
  </si>
  <si>
    <t>množství =.8</t>
  </si>
  <si>
    <t>51.981696</t>
  </si>
  <si>
    <t>131211000</t>
  </si>
  <si>
    <t>RUCNI HLOUBENI JAM HORNINA TR 3 - základové patky ve vnitřní dispozici</t>
  </si>
  <si>
    <t>množství =.9</t>
  </si>
  <si>
    <t>8.008</t>
  </si>
  <si>
    <t>132311009</t>
  </si>
  <si>
    <t>PRIPL ZA LEPIVOST HL RYH TR 4 RUCNI</t>
  </si>
  <si>
    <t>množství =.10</t>
  </si>
  <si>
    <t>51.9818</t>
  </si>
  <si>
    <t>131201101</t>
  </si>
  <si>
    <t>HLOUBENI JAM TR 3 NEZAP DO 100M3 - obnažení zatrubněného potoka</t>
  </si>
  <si>
    <t>množství =.11</t>
  </si>
  <si>
    <t>132201201</t>
  </si>
  <si>
    <t>HLOUB RYH TR 3 S DO 200CM DO 100M3</t>
  </si>
  <si>
    <t>množství =.12</t>
  </si>
  <si>
    <t>81.809</t>
  </si>
  <si>
    <t>132301209</t>
  </si>
  <si>
    <t>PRIPL ZA LEPIVOST HL RYH TR 4 200CM</t>
  </si>
  <si>
    <t>množství =.13</t>
  </si>
  <si>
    <t>81.64</t>
  </si>
  <si>
    <t>132201401</t>
  </si>
  <si>
    <t>HLOUBENI VYKOP POD ZAKLADY HORN TR 3 - patky</t>
  </si>
  <si>
    <t>množství =.14</t>
  </si>
  <si>
    <t>5.1688</t>
  </si>
  <si>
    <t>PAZENI PRILOZNE STEN RYH HL DO 2M</t>
  </si>
  <si>
    <t>množství =.15</t>
  </si>
  <si>
    <t>102.96</t>
  </si>
  <si>
    <t>161101101</t>
  </si>
  <si>
    <t>SVISLE PREMIST VYKOPKU HORN 1-4 2,5M</t>
  </si>
  <si>
    <t>množství =.16</t>
  </si>
  <si>
    <t>137.28</t>
  </si>
  <si>
    <t>161101601</t>
  </si>
  <si>
    <t>VYTAZ VYKOPKU ZAKL HORN 1-4 2M - vnitřní výkop</t>
  </si>
  <si>
    <t>množství =.17</t>
  </si>
  <si>
    <t>162201102</t>
  </si>
  <si>
    <t>VODOROVNE PREM VYKOPKU DO 50M TR 1-4</t>
  </si>
  <si>
    <t>množství =.18</t>
  </si>
  <si>
    <t>197.028</t>
  </si>
  <si>
    <t>VODOROVNE PREM VYKOPKU DO 10000M 1-4</t>
  </si>
  <si>
    <t>množství =.19</t>
  </si>
  <si>
    <t>985.4</t>
  </si>
  <si>
    <t>167101101</t>
  </si>
  <si>
    <t>NAKLADANI VYKOPKU HOR 1-4 DO 100M3</t>
  </si>
  <si>
    <t>171101101</t>
  </si>
  <si>
    <t>NASYPY ZHUT HORNINA SOUDRZNA 95% PS</t>
  </si>
  <si>
    <t>množství =.20</t>
  </si>
  <si>
    <t>196.56</t>
  </si>
  <si>
    <t>174101102</t>
  </si>
  <si>
    <t>ZASYP ZHUTNENI UZAVRENYCH PROSTOR</t>
  </si>
  <si>
    <t>12261140</t>
  </si>
  <si>
    <t>STRUSKA VYSOKOPECNI TRIDENA 16-32mm</t>
  </si>
  <si>
    <t>množství =.21</t>
  </si>
  <si>
    <t>98.8</t>
  </si>
  <si>
    <t>162201101</t>
  </si>
  <si>
    <t>VODOROVNE PREM VYKOPKU DO 20M TR 1-4- ZÁSYPY</t>
  </si>
  <si>
    <t>VODOROVNE PREM VYKOPKU DO 10000M 1-4-ZÁSYPY</t>
  </si>
  <si>
    <t>162701159</t>
  </si>
  <si>
    <t>PRIPL ZKD 1KM VOD PREM VYKOPKU TR 5-7 - ZÁSYPY</t>
  </si>
  <si>
    <t>množství =.22</t>
  </si>
  <si>
    <t>ZALOZ TRAVNIKU VYSEV PARK V ROVINE</t>
  </si>
  <si>
    <t>180402112</t>
  </si>
  <si>
    <t>ZALOZ TRAVNIKU VYSEV PARK SVAH 1:2</t>
  </si>
  <si>
    <t>182001111</t>
  </si>
  <si>
    <t>PLOS UPRAVA TER NEROV -0,10M V ROVINE</t>
  </si>
  <si>
    <t>182001112</t>
  </si>
  <si>
    <t>PLOS UPRAVA TER NEROV -0,10M SVAH 1:2</t>
  </si>
  <si>
    <t>577462</t>
  </si>
  <si>
    <t>SMES TRAVNI PARKOVA II MIR ZATEZ 25kg</t>
  </si>
  <si>
    <t>množství =.23</t>
  </si>
  <si>
    <t>215901101</t>
  </si>
  <si>
    <t>ZHUT PODL NASPU 1-4 DO 92%PS I(D)0,8 - zhutnění základové spáry</t>
  </si>
  <si>
    <t>279311116</t>
  </si>
  <si>
    <t>PODBETONOVANI ZAKLAD ZDIVA TR C25/30 - rozšíření stávajících základů - náhradní položka</t>
  </si>
  <si>
    <t>množství =.24</t>
  </si>
  <si>
    <t>27.990144</t>
  </si>
  <si>
    <t>389944521</t>
  </si>
  <si>
    <t>HELIKAL KOTVA NA SUCHO VRTACKOU D10mm - spoje se stávajícím základem - vrty-dle statického výpočtu</t>
  </si>
  <si>
    <t>množství =.25</t>
  </si>
  <si>
    <t>44.98416</t>
  </si>
  <si>
    <t>953946562</t>
  </si>
  <si>
    <t>CHEM KOTVA DO BET+K SROUB M12 L 220MM - chemická kotva spojovací výztuže včetně dodávky žb oceli D12-náhradní položka-dle statického výpočtu - DODAVATELSKÁ DOKUMENTACE</t>
  </si>
  <si>
    <t>SADA</t>
  </si>
  <si>
    <t>množství =.26</t>
  </si>
  <si>
    <t>104.988</t>
  </si>
  <si>
    <t>272311611</t>
  </si>
  <si>
    <t>BETON ZAKL KLENEB PROKL SPC C16/20 - podkladní beton</t>
  </si>
  <si>
    <t>množství =.27</t>
  </si>
  <si>
    <t>6.58944</t>
  </si>
  <si>
    <t>272321511</t>
  </si>
  <si>
    <t>BETON ZAKL KLENEB ZELEZ TR C25/30-VÝKRESY VÝZTUŽE DODAVATELSKÁ DOKUMENTACE</t>
  </si>
  <si>
    <t>množství =.28</t>
  </si>
  <si>
    <t>31.356</t>
  </si>
  <si>
    <t>272351215</t>
  </si>
  <si>
    <t>BEDNENI STEN ZAKL KLENEB ZRIZENI</t>
  </si>
  <si>
    <t>množství =.29</t>
  </si>
  <si>
    <t>149.9888</t>
  </si>
  <si>
    <t>272351216</t>
  </si>
  <si>
    <t>BEDNENI STEN ZAKL KLENEB ODSTRANENI</t>
  </si>
  <si>
    <t>272361321</t>
  </si>
  <si>
    <t>VYZTUZ ZAKL KLENEB OCEL 11373 - základové pásy a patky- VÝHRESY VÝZTUŽE - DODAVATELSKÁ DOKUMENTACE</t>
  </si>
  <si>
    <t>množství =.30</t>
  </si>
  <si>
    <t>1.7784</t>
  </si>
  <si>
    <t>279385714</t>
  </si>
  <si>
    <t>ZAKL ZDI ZTRAC BED TL 50CM B C25/30-betonové tvárnice ztraceného bednění vč konstrukční výztuže a zmonolitnění betonem c25/30</t>
  </si>
  <si>
    <t>množství =.31</t>
  </si>
  <si>
    <t>92.352</t>
  </si>
  <si>
    <t>Svislé konstrukce:</t>
  </si>
  <si>
    <t>310237261</t>
  </si>
  <si>
    <t>ZAZDIVKA OTV 0,25M2 ZDIVO CI 60CM</t>
  </si>
  <si>
    <t>množství =.32</t>
  </si>
  <si>
    <t>5.2</t>
  </si>
  <si>
    <t>310239411</t>
  </si>
  <si>
    <t>ZAZDIVKA OTV 4M2 ZDIVO CI MC</t>
  </si>
  <si>
    <t>množství =.33</t>
  </si>
  <si>
    <t>3.9312</t>
  </si>
  <si>
    <t>317234410</t>
  </si>
  <si>
    <t>VYZDIVKA MEZI NOSNIKY CIHELNA MC</t>
  </si>
  <si>
    <t>množství =.34</t>
  </si>
  <si>
    <t>0.7956</t>
  </si>
  <si>
    <t>317944313</t>
  </si>
  <si>
    <t>VALC NOSNIKY DO PRIPR OTV C 14 AZ 22- P1-P6</t>
  </si>
  <si>
    <t>množství =.35</t>
  </si>
  <si>
    <t>1.640704</t>
  </si>
  <si>
    <t>340235212</t>
  </si>
  <si>
    <t>ZAZDIVKA OTV 0,0225M2 PRICEK CI 10CM-</t>
  </si>
  <si>
    <t>340236212</t>
  </si>
  <si>
    <t>ZAZDIVKA OTV 0,09M2 PRICEK CI 10CM-</t>
  </si>
  <si>
    <t>množství =.36</t>
  </si>
  <si>
    <t>6.24</t>
  </si>
  <si>
    <t>346234311</t>
  </si>
  <si>
    <t>ZAZD RYH 15x30 CI 1xPRUDUCH S OMITKOU</t>
  </si>
  <si>
    <t>311236274</t>
  </si>
  <si>
    <t>ZDI VNI PROFIB BRUS 30 M TENK CELOPL - nové zdivo ve v stávající vnitřní dispozici 1.NP</t>
  </si>
  <si>
    <t>množství =.37</t>
  </si>
  <si>
    <t>18.3768</t>
  </si>
  <si>
    <t>311236274.1</t>
  </si>
  <si>
    <t>ZDI VNI PROFIB BRUS 30 M TENK CELOPL - nové zdivo 2.NP nad stávajícím objektem</t>
  </si>
  <si>
    <t>množství =.38</t>
  </si>
  <si>
    <t>84.448</t>
  </si>
  <si>
    <t>311236263</t>
  </si>
  <si>
    <t>ZDI OBV PROFIB BRUS 36,5 MTENK CELOPL - vnitřní zdivo - přístavba - dilatace a vnitřní dispozice přístavby 1.a2.NP</t>
  </si>
  <si>
    <t>množství =.39</t>
  </si>
  <si>
    <t>23.4</t>
  </si>
  <si>
    <t>311236262</t>
  </si>
  <si>
    <t>ZDI OBV PROFIB BRUS 40 M TENK CELOPL 2.np - stávající objekt 2.np</t>
  </si>
  <si>
    <t>množství =.40</t>
  </si>
  <si>
    <t>94.692</t>
  </si>
  <si>
    <t>311236262.1</t>
  </si>
  <si>
    <t>ZDI OBV PROFIB BRUS 40 M TENK CELOPL 1.np - přístavba</t>
  </si>
  <si>
    <t>množství =.41</t>
  </si>
  <si>
    <t>133.0836</t>
  </si>
  <si>
    <t>311236263.1</t>
  </si>
  <si>
    <t>ZDI OBV PROFIB BRUS 36,5 MTENK CELOPL - 2.np přístavba</t>
  </si>
  <si>
    <t>množství =.42</t>
  </si>
  <si>
    <t>121.784</t>
  </si>
  <si>
    <t>311236224</t>
  </si>
  <si>
    <t>ZDI VNI PROFIB BRUS 30 M TENK NA ZEBR - zděné zábradlí terasy přístavby - 2.np</t>
  </si>
  <si>
    <t>množství =.43</t>
  </si>
  <si>
    <t>28.3569</t>
  </si>
  <si>
    <t>311236224.1</t>
  </si>
  <si>
    <t>ZDI VNI PROFIB BRUS 30 M TENK NA ZEBR - zděná atika</t>
  </si>
  <si>
    <t>množství =.44</t>
  </si>
  <si>
    <t>42.614</t>
  </si>
  <si>
    <t>311236274.2</t>
  </si>
  <si>
    <t>ZDI VNI PROFIB BRUS 30 M TENK CELOPL - šachtice</t>
  </si>
  <si>
    <t>množství =.45</t>
  </si>
  <si>
    <t>78.52</t>
  </si>
  <si>
    <t>314231118</t>
  </si>
  <si>
    <t>ZDI KOMIN CI PLNE 29 P15 MC 15</t>
  </si>
  <si>
    <t>množství =.46</t>
  </si>
  <si>
    <t>1.105</t>
  </si>
  <si>
    <t>317941123</t>
  </si>
  <si>
    <t>OSAZ OCEL VALC NOSNIKU C 14 AZ 22 - nové zdivo s otvorem delším než 3,3 m</t>
  </si>
  <si>
    <t>množství =.47</t>
  </si>
  <si>
    <t>1.35408</t>
  </si>
  <si>
    <t>13383430</t>
  </si>
  <si>
    <t>NOSNIK OCEL IPE 11375 PROFIL 160</t>
  </si>
  <si>
    <t>množství =.48</t>
  </si>
  <si>
    <t>1.528176</t>
  </si>
  <si>
    <t>330321816</t>
  </si>
  <si>
    <t>BETON SLOUPU ZELEZOVY POHLED C30/37-2.np - soplu s průvlakem - dodavatelská dokumentace</t>
  </si>
  <si>
    <t>množství =.49</t>
  </si>
  <si>
    <t>1.95624</t>
  </si>
  <si>
    <t>330321816.1</t>
  </si>
  <si>
    <t>BETON SLOUPU ZELEZOVY POHLED C30/37 - 1.np- přístavba - dodavatelská dokumentace</t>
  </si>
  <si>
    <t>množství =.50</t>
  </si>
  <si>
    <t>5.59104</t>
  </si>
  <si>
    <t>331351101</t>
  </si>
  <si>
    <t>BEDNENI PILIRU CTYRUHEL ZRIZENI</t>
  </si>
  <si>
    <t>množství =.51</t>
  </si>
  <si>
    <t>65.3952</t>
  </si>
  <si>
    <t>331351102</t>
  </si>
  <si>
    <t>BEDNENI PILIRU CTYRUHEL ODSTRANENI</t>
  </si>
  <si>
    <t>331361321</t>
  </si>
  <si>
    <t>VYZTUZ PIRIRU Z OCELI 11373 - upřesněno v dodavatelské dokumentaci</t>
  </si>
  <si>
    <t>množství =.52</t>
  </si>
  <si>
    <t>2.43828</t>
  </si>
  <si>
    <t>342247591</t>
  </si>
  <si>
    <t>PRICKY PTH BROUS PROFI 11,5 PENA - 2.NP</t>
  </si>
  <si>
    <t>množství =.53</t>
  </si>
  <si>
    <t>135.408</t>
  </si>
  <si>
    <t>342247591.1</t>
  </si>
  <si>
    <t>PRICKY PTH BROUS PROFI 11,5 PENA - 1.NP</t>
  </si>
  <si>
    <t>množství =.54</t>
  </si>
  <si>
    <t>58.864</t>
  </si>
  <si>
    <t>346244351</t>
  </si>
  <si>
    <t>OBEZDIVKY LAZENS VAN TL 6,5CM ROVNE</t>
  </si>
  <si>
    <t>346244371</t>
  </si>
  <si>
    <t>ZAZDIVKA CIHEL RYH/POTR/NIK TL 14CM</t>
  </si>
  <si>
    <t>346244381</t>
  </si>
  <si>
    <t>PLENTOVANI VAL NOSNIKU CIHLAMI V 20CM</t>
  </si>
  <si>
    <t>množství =.55</t>
  </si>
  <si>
    <t>20.28</t>
  </si>
  <si>
    <t>346481113</t>
  </si>
  <si>
    <t>ZAPLENT RYH STEN PLETIVEM SKLOVLAK</t>
  </si>
  <si>
    <t>346991122</t>
  </si>
  <si>
    <t>IZOLACE DVOJ STĚN POLYST DESKY 2CM - DILATACE</t>
  </si>
  <si>
    <t>množství =.56</t>
  </si>
  <si>
    <t>62.4</t>
  </si>
  <si>
    <t>386381111</t>
  </si>
  <si>
    <t>JIMKA V GARÁŽI BET ZEL 60x60x60CM</t>
  </si>
  <si>
    <t>388381112</t>
  </si>
  <si>
    <t>KANALY IS B PROSTY+BED VOLNE 30x30CM</t>
  </si>
  <si>
    <t>množství =.57</t>
  </si>
  <si>
    <t>15.08</t>
  </si>
  <si>
    <t>59885154</t>
  </si>
  <si>
    <t>KOMIN SCHIEDEL ABS 1PR-VS D 16CM L 8M</t>
  </si>
  <si>
    <t>množství =.58</t>
  </si>
  <si>
    <t>59537526</t>
  </si>
  <si>
    <t>PREKLAD NENOS PORFIX L1200 V250 S150</t>
  </si>
  <si>
    <t>množství =.59</t>
  </si>
  <si>
    <t>8.32</t>
  </si>
  <si>
    <t>59641052</t>
  </si>
  <si>
    <t>PREKLAD KERAM PTH KP 7 V 23,8 L 150</t>
  </si>
  <si>
    <t>množství =.60</t>
  </si>
  <si>
    <t>22.36</t>
  </si>
  <si>
    <t>59641054</t>
  </si>
  <si>
    <t>PREKLAD KERAM PTH KP 7 V 23,8 L 200</t>
  </si>
  <si>
    <t>množství =.61</t>
  </si>
  <si>
    <t>5.72</t>
  </si>
  <si>
    <t>59641056</t>
  </si>
  <si>
    <t>PREKLAD KERAM PTH KP 7 V 23,8 L 250</t>
  </si>
  <si>
    <t>množství =.62</t>
  </si>
  <si>
    <t>4.16</t>
  </si>
  <si>
    <t>59641057</t>
  </si>
  <si>
    <t>PREKLAD KERAM PTH KP 7 V 23,8 L 275</t>
  </si>
  <si>
    <t>59641060</t>
  </si>
  <si>
    <t>PREKLAD KERAM PTH KP 7 V 23,8 L 350</t>
  </si>
  <si>
    <t>množství =.63</t>
  </si>
  <si>
    <t>7.8</t>
  </si>
  <si>
    <t>SVISLÉ KONSTRUKCE CELKEM</t>
  </si>
  <si>
    <t>Vodorovné konstrukce:</t>
  </si>
  <si>
    <t>413231211</t>
  </si>
  <si>
    <t>ZAZD ZHLAVI STROP TRAMU F 200CM2</t>
  </si>
  <si>
    <t>411161448</t>
  </si>
  <si>
    <t>STROP VLOZKY MIAKO VYS/OS VZD 23/62,5</t>
  </si>
  <si>
    <t>množství =.64</t>
  </si>
  <si>
    <t>253.5</t>
  </si>
  <si>
    <t>417238225</t>
  </si>
  <si>
    <t>OBEZD PASU VENCOV HELUZ L 333 H 249MM</t>
  </si>
  <si>
    <t>množství =.65</t>
  </si>
  <si>
    <t>88.4</t>
  </si>
  <si>
    <t>411168145</t>
  </si>
  <si>
    <t>STROPY PTH OVN 50 TL 25CM NOSNIKY 6M-keramické nosníky vč.podpěrné konstrukce</t>
  </si>
  <si>
    <t>množství =.66</t>
  </si>
  <si>
    <t>253.24</t>
  </si>
  <si>
    <t>411321414</t>
  </si>
  <si>
    <t>BETON STROPU DESK ZELEZOVY TR C20/25 - zalití keramické stropy vč. věnců</t>
  </si>
  <si>
    <t>množství =.67</t>
  </si>
  <si>
    <t>19.4038</t>
  </si>
  <si>
    <t>411362021</t>
  </si>
  <si>
    <t>VYZTUZ STROPU SVAROVANE SITE KARI - keramické stropy</t>
  </si>
  <si>
    <t>množství =.68</t>
  </si>
  <si>
    <t>1.1376612</t>
  </si>
  <si>
    <t>411322525</t>
  </si>
  <si>
    <t>BETON STROPU TRAM ZELEZOVY TR C25/30 - přístavba - garáž</t>
  </si>
  <si>
    <t>množství =.69</t>
  </si>
  <si>
    <t>33.0928</t>
  </si>
  <si>
    <t>411351105</t>
  </si>
  <si>
    <t>BED STROP TRAMU ZRIZENI</t>
  </si>
  <si>
    <t>množství =.70</t>
  </si>
  <si>
    <t>144.872</t>
  </si>
  <si>
    <t>411351106</t>
  </si>
  <si>
    <t>BED STROP TRAMU ODSTRANENI</t>
  </si>
  <si>
    <t>411354171</t>
  </si>
  <si>
    <t>PODPER KONSTR STROPU -4M -5kPa ZRIZ</t>
  </si>
  <si>
    <t>množství =.71</t>
  </si>
  <si>
    <t>233.48</t>
  </si>
  <si>
    <t>411354172</t>
  </si>
  <si>
    <t>PODPER KONSTR STROPU -4M -5kPa ODSTR</t>
  </si>
  <si>
    <t>411361321</t>
  </si>
  <si>
    <t>VYZTUZ STROPU OCEL 11373- upřesnění v dodavatelské dokumentaci</t>
  </si>
  <si>
    <t>množství =.72</t>
  </si>
  <si>
    <t>2.1294</t>
  </si>
  <si>
    <t>417321515</t>
  </si>
  <si>
    <t>BETON ZTUZ PASU/VENCU ZELEZ TR C25/30</t>
  </si>
  <si>
    <t>množství =.73</t>
  </si>
  <si>
    <t>8.02256</t>
  </si>
  <si>
    <t>417361321</t>
  </si>
  <si>
    <t>VYZTUZ ZTUZUJICICH PASU OCEL 11373</t>
  </si>
  <si>
    <t>množství =.74</t>
  </si>
  <si>
    <t>2.0748</t>
  </si>
  <si>
    <t>430321515</t>
  </si>
  <si>
    <t>BETON SCHODIST ZELEZOVY TR C25/30</t>
  </si>
  <si>
    <t>množství =.75</t>
  </si>
  <si>
    <t>2.99</t>
  </si>
  <si>
    <t>430362021</t>
  </si>
  <si>
    <t>VYZTUZ SCHODIST KONSTR SVAR SITE KARI - dodavatelská dokumentace</t>
  </si>
  <si>
    <t>množství =.76</t>
  </si>
  <si>
    <t>0.416</t>
  </si>
  <si>
    <t>431351125</t>
  </si>
  <si>
    <t>BEDNENI PODEST KRIVOCARYCH ZRIZENI</t>
  </si>
  <si>
    <t>množství =.77</t>
  </si>
  <si>
    <t>11.44</t>
  </si>
  <si>
    <t>431351126</t>
  </si>
  <si>
    <t>BEDNENI PODEST KRIVOCARYCH ODSTRANENI</t>
  </si>
  <si>
    <t>431351128</t>
  </si>
  <si>
    <t>PRIPL BED PODEST PODPERY -6M ZRIZ</t>
  </si>
  <si>
    <t>431351129</t>
  </si>
  <si>
    <t>PRIPL BED PODEST PODPERY -6M ODSTR</t>
  </si>
  <si>
    <t>434351145</t>
  </si>
  <si>
    <t>BEDNENI STUPNU KRIVOCARYCH ZRIZENI</t>
  </si>
  <si>
    <t>434351146</t>
  </si>
  <si>
    <t>BEDNENI STUPNU KRIVOCARYCH ODSTRANENI</t>
  </si>
  <si>
    <t>VODOROVNÉ KONSTRUKCE CELKEM</t>
  </si>
  <si>
    <t>oddíl 61</t>
  </si>
  <si>
    <t>Úpravy povrchů vnitřní:</t>
  </si>
  <si>
    <t>611421431</t>
  </si>
  <si>
    <t>OPRAVA OMIT STROPU ROVN MVC STUK -50%</t>
  </si>
  <si>
    <t>množství =.78</t>
  </si>
  <si>
    <t>115.44</t>
  </si>
  <si>
    <t>615481111</t>
  </si>
  <si>
    <t>POTAZENI VALC NOSNIKU RABIC PLETIVEM</t>
  </si>
  <si>
    <t>610991111</t>
  </si>
  <si>
    <t>ZAKRYVANI OKENNICH OTVORU VNITRNI</t>
  </si>
  <si>
    <t>611401991</t>
  </si>
  <si>
    <t>PRIPL ZA PRIS PRILNAVOSTI OMIT STROPU</t>
  </si>
  <si>
    <t>množství =.79</t>
  </si>
  <si>
    <t>314.652</t>
  </si>
  <si>
    <t>611421133</t>
  </si>
  <si>
    <t>OMIT STROPU ROVNYCH VAPCEM STUKOVE</t>
  </si>
  <si>
    <t>611459181</t>
  </si>
  <si>
    <t>ZATRENI SPAR STROPU Z CI/STROPNIC/DES - původní stropy</t>
  </si>
  <si>
    <t>množství =.80</t>
  </si>
  <si>
    <t>119.08</t>
  </si>
  <si>
    <t>611471413</t>
  </si>
  <si>
    <t>UPRAVA STROPU AKTIVOV STUK 3MM S PRIS - žb schodiště+stropv garáži</t>
  </si>
  <si>
    <t>611481119</t>
  </si>
  <si>
    <t>POTAZ STROPU PERLINKA+LEP+PENETRACE</t>
  </si>
  <si>
    <t>611901111</t>
  </si>
  <si>
    <t>UBROUS VYSTUPKU BET PO ODBED STROPU</t>
  </si>
  <si>
    <t>množství =.81</t>
  </si>
  <si>
    <t>80.6</t>
  </si>
  <si>
    <t>612421637</t>
  </si>
  <si>
    <t>OMIT VNI STEN VAPCEM STUKOVE - 1.np</t>
  </si>
  <si>
    <t>množství =.82</t>
  </si>
  <si>
    <t>663</t>
  </si>
  <si>
    <t>612481119</t>
  </si>
  <si>
    <t>POTAZ VNI STEN PERLINKA+LEP+PENETR - 1.np</t>
  </si>
  <si>
    <t>612451243</t>
  </si>
  <si>
    <t>OMIT VNI STEN CEM PERLIT STUK TL 2CM - šachtice</t>
  </si>
  <si>
    <t>množství =.83</t>
  </si>
  <si>
    <t>111.28</t>
  </si>
  <si>
    <t>612451264</t>
  </si>
  <si>
    <t>OMIT VNI STEN CEM DO CERNA PALENE-šachtice</t>
  </si>
  <si>
    <t>612481119.1</t>
  </si>
  <si>
    <t>POTAZ VNI STEN PERLINKA+LEP+PENETR-šachtice</t>
  </si>
  <si>
    <t>612421637.1</t>
  </si>
  <si>
    <t>OMIT VNI STEN VAPCEM STUKOVE - 2.np</t>
  </si>
  <si>
    <t>množství =.84</t>
  </si>
  <si>
    <t>490.074</t>
  </si>
  <si>
    <t>612481119.2</t>
  </si>
  <si>
    <t>POTAZ VNI STEN PERLINKA+LEP+PENETR - 2.np</t>
  </si>
  <si>
    <t>613451133</t>
  </si>
  <si>
    <t>OMIT VNITR PILIRU CEM STUKOVE</t>
  </si>
  <si>
    <t>množství =.85</t>
  </si>
  <si>
    <t>28.6</t>
  </si>
  <si>
    <t>ÚPRAVY POVRCHŮ VNITŘNÍ CELKEM</t>
  </si>
  <si>
    <t>oddíl 62</t>
  </si>
  <si>
    <t>Úpravy povrchů vnější:</t>
  </si>
  <si>
    <t>622422421</t>
  </si>
  <si>
    <t>OPRAVA FASADY MVC CLEN 1-2 STUK -40% - oprava stávajících vnějších omítek jako podklad pro zateplení</t>
  </si>
  <si>
    <t>množství =.86</t>
  </si>
  <si>
    <t>145.6</t>
  </si>
  <si>
    <t>620601222</t>
  </si>
  <si>
    <t>MTZ ZATEPL VNE STEN OBL POLYST -16CM - stěny</t>
  </si>
  <si>
    <t>množství =.87</t>
  </si>
  <si>
    <t>396.24</t>
  </si>
  <si>
    <t>620601221</t>
  </si>
  <si>
    <t>MTZ ZATEPL VNE STEN OBL POLYST -8CM - sokl a vnitřní část atiky a věž</t>
  </si>
  <si>
    <t>množství =.88</t>
  </si>
  <si>
    <t>133.64</t>
  </si>
  <si>
    <t>620601563</t>
  </si>
  <si>
    <t>ZATEPL OSTEN PUR TL 3CM SILIKON OMIT - ostění</t>
  </si>
  <si>
    <t>28375542</t>
  </si>
  <si>
    <t>DESKY POLYST EPS GREYWALL+ TL 16CM</t>
  </si>
  <si>
    <t>množství =.89</t>
  </si>
  <si>
    <t>435.864</t>
  </si>
  <si>
    <t>28375148</t>
  </si>
  <si>
    <t>DESKY POLYST SOKL STYRO SD 150 8CM</t>
  </si>
  <si>
    <t>množství =.90</t>
  </si>
  <si>
    <t>147.004</t>
  </si>
  <si>
    <t>622481119</t>
  </si>
  <si>
    <t>POTAZ VNE STEN PERLINKA+ZATMEL+PRICH</t>
  </si>
  <si>
    <t>množství =.91</t>
  </si>
  <si>
    <t>587.6</t>
  </si>
  <si>
    <t>620991121</t>
  </si>
  <si>
    <t>ZAKRYVANI OKENNICH OTVORU Z LESENI</t>
  </si>
  <si>
    <t>množství =.92</t>
  </si>
  <si>
    <t>54.6</t>
  </si>
  <si>
    <t>622471513</t>
  </si>
  <si>
    <t>OMIT VNE STEN DEKOR SILIKON ZATIR 1,5</t>
  </si>
  <si>
    <t>množství =.93</t>
  </si>
  <si>
    <t>529.36</t>
  </si>
  <si>
    <t>ÚPRAVY POVRCHŮ VNĚJŠÍ CELKEM</t>
  </si>
  <si>
    <t>oddíl 63</t>
  </si>
  <si>
    <t>Podlahy:</t>
  </si>
  <si>
    <t>631312711</t>
  </si>
  <si>
    <t>MAZANINA Z BETONU TL 8CM TR C20/25 podkladní beton - 1.np</t>
  </si>
  <si>
    <t>množství =.94</t>
  </si>
  <si>
    <t>13.26</t>
  </si>
  <si>
    <t>631312811</t>
  </si>
  <si>
    <t>MAZANINA Z BETONU TL 8CM TR C25/30 - 1.np</t>
  </si>
  <si>
    <t>množství =.95</t>
  </si>
  <si>
    <t>25.1784</t>
  </si>
  <si>
    <t>631319153</t>
  </si>
  <si>
    <t>PRIPL ZA PREHLAZ POD POVLAKY TL 12CM - 1.np</t>
  </si>
  <si>
    <t>631362021</t>
  </si>
  <si>
    <t>VYZTUZ MAZANIN STRKPIS SVAR SITE KARI - 1.np</t>
  </si>
  <si>
    <t>množství =.96</t>
  </si>
  <si>
    <t>1.5356016</t>
  </si>
  <si>
    <t>143</t>
  </si>
  <si>
    <t>631312811.1</t>
  </si>
  <si>
    <t>MAZANINA Z BETONU TL 8CM TR C25/30 - 2.np</t>
  </si>
  <si>
    <t>množství =.97</t>
  </si>
  <si>
    <t>7.2046</t>
  </si>
  <si>
    <t>PRIPL ZA PREHLAZ POD POVLAKY TL 8CM -2.np</t>
  </si>
  <si>
    <t>145</t>
  </si>
  <si>
    <t>631362021.1</t>
  </si>
  <si>
    <t>VYZTUZ MAZANIN STRKPIS SVAR SITE KARI - 2.np</t>
  </si>
  <si>
    <t>množství =.98</t>
  </si>
  <si>
    <t>0.2540304</t>
  </si>
  <si>
    <t>631571004</t>
  </si>
  <si>
    <t>NASYP ZE STERKOPISKU 0-32 TR I - 1.np podlahy</t>
  </si>
  <si>
    <t>množství =.99</t>
  </si>
  <si>
    <t>45.24</t>
  </si>
  <si>
    <t>147</t>
  </si>
  <si>
    <t>631571013</t>
  </si>
  <si>
    <t>NASYP Z KACIRKU FR 16-32 SE ZHUTNENIM - střecha</t>
  </si>
  <si>
    <t>množství =.100</t>
  </si>
  <si>
    <t>8.3356</t>
  </si>
  <si>
    <t>632472115</t>
  </si>
  <si>
    <t>STERKA SAMONIVEL ANHYDRIT 25MPa 5MM</t>
  </si>
  <si>
    <t>množství =.101</t>
  </si>
  <si>
    <t>237.12</t>
  </si>
  <si>
    <t>149</t>
  </si>
  <si>
    <t>632661135</t>
  </si>
  <si>
    <t>POTER SAMONIVEL ANHYDRIT 30MPa 50MM - víceúčelová místnost</t>
  </si>
  <si>
    <t>množství =.102</t>
  </si>
  <si>
    <t>81.12</t>
  </si>
  <si>
    <t>632473380</t>
  </si>
  <si>
    <t>STERKA SAMONIVEL POLYMERC 40MPa 10MM - garáž</t>
  </si>
  <si>
    <t>množství =.103</t>
  </si>
  <si>
    <t>108.16</t>
  </si>
  <si>
    <t>151</t>
  </si>
  <si>
    <t>631571004.1</t>
  </si>
  <si>
    <t>NASYP ZE STERKOPISKU 0-32 TR I</t>
  </si>
  <si>
    <t>množství =.104</t>
  </si>
  <si>
    <t>63.726</t>
  </si>
  <si>
    <t>PODLAHY CELKEM</t>
  </si>
  <si>
    <t>oddíl 64</t>
  </si>
  <si>
    <t>Osazování výplní otvorů:</t>
  </si>
  <si>
    <t>642944121</t>
  </si>
  <si>
    <t>OSAZ DVER ZARUB OCEL DODATECNE -2,5M2</t>
  </si>
  <si>
    <t>153</t>
  </si>
  <si>
    <t>641991721</t>
  </si>
  <si>
    <t>OSAZ RAMU OKEN PLAST PLOCHA DO 4M2</t>
  </si>
  <si>
    <t>množství =.105</t>
  </si>
  <si>
    <t>13.52</t>
  </si>
  <si>
    <t>641991831</t>
  </si>
  <si>
    <t>OSAZ RAMU OKEN PLAST PLOCHA DO 10M2</t>
  </si>
  <si>
    <t>množství =.106</t>
  </si>
  <si>
    <t>3.12</t>
  </si>
  <si>
    <t>155</t>
  </si>
  <si>
    <t>642942111</t>
  </si>
  <si>
    <t>OSAZ DVER ZARUB OCEL PL OTV DO 2,5M2</t>
  </si>
  <si>
    <t>množství =.107</t>
  </si>
  <si>
    <t>6.76</t>
  </si>
  <si>
    <t>642945111</t>
  </si>
  <si>
    <t>OSAZ POZAR ZARUBNI 1-KRIDL PL 2,5M2</t>
  </si>
  <si>
    <t>množství =.108</t>
  </si>
  <si>
    <t>9.88</t>
  </si>
  <si>
    <t>157</t>
  </si>
  <si>
    <t>642943112</t>
  </si>
  <si>
    <t>OSAZ UHEL RAMU S DVERMI PLOCHA 4M2</t>
  </si>
  <si>
    <t>648943121</t>
  </si>
  <si>
    <t>OSAZ PARAP PLECHU PREFA AL S 40CM</t>
  </si>
  <si>
    <t>množství =.109</t>
  </si>
  <si>
    <t>16.64</t>
  </si>
  <si>
    <t>159</t>
  </si>
  <si>
    <t>55331400</t>
  </si>
  <si>
    <t>ZARUBEN OCEL POROB YHtm 100/700 1KR</t>
  </si>
  <si>
    <t>55331402</t>
  </si>
  <si>
    <t>ZARUBEN OCEL POROB YHtm 100/800 1KR</t>
  </si>
  <si>
    <t>množství =.110</t>
  </si>
  <si>
    <t>4.68</t>
  </si>
  <si>
    <t>161</t>
  </si>
  <si>
    <t>55331404</t>
  </si>
  <si>
    <t>ZARUBEN OCEL POROB YHtm 100/900 1KR</t>
  </si>
  <si>
    <t>55334721</t>
  </si>
  <si>
    <t>ZARUB OC POZAR EI,EW 45 POR 100/700</t>
  </si>
  <si>
    <t>163</t>
  </si>
  <si>
    <t>55334722</t>
  </si>
  <si>
    <t>ZARUB OC POZAR EI,EW 45 POR 100/800</t>
  </si>
  <si>
    <t>55334723</t>
  </si>
  <si>
    <t>ZARUB OC POZAR EI,EW 45 POR 100/900</t>
  </si>
  <si>
    <t>OSAZOVÁNÍ VÝPLNÍ OTVORŮ CELKEM</t>
  </si>
  <si>
    <t>oddíl 8</t>
  </si>
  <si>
    <t>Potrubí:</t>
  </si>
  <si>
    <t>165</t>
  </si>
  <si>
    <t>894215111</t>
  </si>
  <si>
    <t>SACHTICE DOMOVNI KANALIZ BETON -1,3M3</t>
  </si>
  <si>
    <t>množství =.111</t>
  </si>
  <si>
    <t>0.44928</t>
  </si>
  <si>
    <t>POTRUBÍ CELKEM</t>
  </si>
  <si>
    <t>953940111</t>
  </si>
  <si>
    <t>MTZ OCEL PROFILU -10kg/m CELK HM -1t - ocel do základů pro spojení</t>
  </si>
  <si>
    <t>626</t>
  </si>
  <si>
    <t>množství =.112</t>
  </si>
  <si>
    <t>0.2756</t>
  </si>
  <si>
    <t>628</t>
  </si>
  <si>
    <t>167</t>
  </si>
  <si>
    <t>952901111</t>
  </si>
  <si>
    <t>VYCISTENI BUDOV VYSKY PODLAZI DO 4M</t>
  </si>
  <si>
    <t>630</t>
  </si>
  <si>
    <t>množství =.113</t>
  </si>
  <si>
    <t>448.76</t>
  </si>
  <si>
    <t>632</t>
  </si>
  <si>
    <t>953942121</t>
  </si>
  <si>
    <t>OSAZENI OCHRANNYCH UHELNIKU</t>
  </si>
  <si>
    <t>634</t>
  </si>
  <si>
    <t>636</t>
  </si>
  <si>
    <t>169</t>
  </si>
  <si>
    <t>953943113</t>
  </si>
  <si>
    <t>OSAZENI VYROBKU HM DO 15kg DO ZDIVA</t>
  </si>
  <si>
    <t>638</t>
  </si>
  <si>
    <t>956901111</t>
  </si>
  <si>
    <t>OSAZ ZABRADLI SCHOD DO OTVORU NA MC</t>
  </si>
  <si>
    <t>640</t>
  </si>
  <si>
    <t>oddíl 94</t>
  </si>
  <si>
    <t>Lešení a stavební výtahy:</t>
  </si>
  <si>
    <t>171</t>
  </si>
  <si>
    <t>941941051</t>
  </si>
  <si>
    <t>MTZ LESENI LEH RAD PRIME S 1,5M H 10M</t>
  </si>
  <si>
    <t>642</t>
  </si>
  <si>
    <t>množství =.114</t>
  </si>
  <si>
    <t>624.052</t>
  </si>
  <si>
    <t>644</t>
  </si>
  <si>
    <t>941941391</t>
  </si>
  <si>
    <t>PRIPL ZK MESIC POUZ LESENI K POL 1051</t>
  </si>
  <si>
    <t>646</t>
  </si>
  <si>
    <t>množství =.115</t>
  </si>
  <si>
    <t>3432</t>
  </si>
  <si>
    <t>648</t>
  </si>
  <si>
    <t>173</t>
  </si>
  <si>
    <t>941941851</t>
  </si>
  <si>
    <t>DMTZ LESENI L RAD PRIME S 1,5M H 10M</t>
  </si>
  <si>
    <t>650</t>
  </si>
  <si>
    <t>941955002</t>
  </si>
  <si>
    <t>LESENI LEH PRAC POMOC H PODLAHY 1,9M</t>
  </si>
  <si>
    <t>652</t>
  </si>
  <si>
    <t>množství =.116</t>
  </si>
  <si>
    <t>166.4</t>
  </si>
  <si>
    <t>654</t>
  </si>
  <si>
    <t>175</t>
  </si>
  <si>
    <t>943943222</t>
  </si>
  <si>
    <t>MTZ LESENI PROSTOR LEH -200kg H 20M</t>
  </si>
  <si>
    <t>656</t>
  </si>
  <si>
    <t>množství =.117</t>
  </si>
  <si>
    <t>93.6</t>
  </si>
  <si>
    <t>658</t>
  </si>
  <si>
    <t>943943292</t>
  </si>
  <si>
    <t>PRIPL ZK MESIC POUZ LES K POL 3221+22</t>
  </si>
  <si>
    <t>660</t>
  </si>
  <si>
    <t>množství =.118</t>
  </si>
  <si>
    <t>662</t>
  </si>
  <si>
    <t>177</t>
  </si>
  <si>
    <t>943943822</t>
  </si>
  <si>
    <t>DMTZ LESENI PROSTOR LEH -200kg H 20M</t>
  </si>
  <si>
    <t>664</t>
  </si>
  <si>
    <t>666</t>
  </si>
  <si>
    <t>944941103</t>
  </si>
  <si>
    <t>OCHRANNE ZABRADLI NA LESENI 2-TYCOVE</t>
  </si>
  <si>
    <t>668</t>
  </si>
  <si>
    <t>179</t>
  </si>
  <si>
    <t>944945013</t>
  </si>
  <si>
    <t>MTZ ZACHYTNE STRISKY H 4,5M S NAD 2M</t>
  </si>
  <si>
    <t>670</t>
  </si>
  <si>
    <t>944945193</t>
  </si>
  <si>
    <t>PRIPL ZK MESIC POUZ STRIS K POL 5013</t>
  </si>
  <si>
    <t>672</t>
  </si>
  <si>
    <t>množství =.119</t>
  </si>
  <si>
    <t>674</t>
  </si>
  <si>
    <t>181</t>
  </si>
  <si>
    <t>944945813</t>
  </si>
  <si>
    <t>DMTZ ZACHYTNE STRISKY H 4,5M S NAD 2M</t>
  </si>
  <si>
    <t>676</t>
  </si>
  <si>
    <t>941991011</t>
  </si>
  <si>
    <t>MTZ OCHRANNE SITE LESENI H DO 10M</t>
  </si>
  <si>
    <t>678</t>
  </si>
  <si>
    <t>183</t>
  </si>
  <si>
    <t>941991191</t>
  </si>
  <si>
    <t>PRIPL ZK MESIC POUZITI LES SITE H 10M</t>
  </si>
  <si>
    <t>680</t>
  </si>
  <si>
    <t>množství =.120</t>
  </si>
  <si>
    <t>1872</t>
  </si>
  <si>
    <t>682</t>
  </si>
  <si>
    <t>941991811</t>
  </si>
  <si>
    <t>DMTZ OCHRANNE SITE LESENI H DO 10M</t>
  </si>
  <si>
    <t>684</t>
  </si>
  <si>
    <t>185</t>
  </si>
  <si>
    <t>998009101</t>
  </si>
  <si>
    <t>PRESUN HMOT LESENI SAMOSTAT BUDOVANE</t>
  </si>
  <si>
    <t>686</t>
  </si>
  <si>
    <t>množství =.121</t>
  </si>
  <si>
    <t>6.61804</t>
  </si>
  <si>
    <t>688</t>
  </si>
  <si>
    <t>LEŠENÍ A STAVEBNÍ VÝTAHY CELKEM</t>
  </si>
  <si>
    <t>998011002</t>
  </si>
  <si>
    <t>PRESUN HMOT BUDOVY ZDENE VYSKY -12M</t>
  </si>
  <si>
    <t>690</t>
  </si>
  <si>
    <t>množství =.122</t>
  </si>
  <si>
    <t>1299.21584</t>
  </si>
  <si>
    <t>692</t>
  </si>
  <si>
    <t>187</t>
  </si>
  <si>
    <t>711111001</t>
  </si>
  <si>
    <t>NATER IZOL ZEM VLHK VOD STUD PENETR - 1.np - podlaha 2xnátěr</t>
  </si>
  <si>
    <t>694</t>
  </si>
  <si>
    <t>množství =.123</t>
  </si>
  <si>
    <t>534.56</t>
  </si>
  <si>
    <t>696</t>
  </si>
  <si>
    <t>711112001</t>
  </si>
  <si>
    <t>NATER IZOL ZEM VLHK SVI STUD PENETR</t>
  </si>
  <si>
    <t>698</t>
  </si>
  <si>
    <t>700</t>
  </si>
  <si>
    <t>189</t>
  </si>
  <si>
    <t>11163143</t>
  </si>
  <si>
    <t>LAK ASFALT ALP PENETRAL KANYSTR 20kg</t>
  </si>
  <si>
    <t>702</t>
  </si>
  <si>
    <t>množství =.124</t>
  </si>
  <si>
    <t>0.54236</t>
  </si>
  <si>
    <t>704</t>
  </si>
  <si>
    <t>711141559</t>
  </si>
  <si>
    <t>PRITAVENI IZOL ZEM VLHK VOD ASF PASY</t>
  </si>
  <si>
    <t>706</t>
  </si>
  <si>
    <t>množství =.125</t>
  </si>
  <si>
    <t>267.384</t>
  </si>
  <si>
    <t>708</t>
  </si>
  <si>
    <t>191</t>
  </si>
  <si>
    <t>711142559</t>
  </si>
  <si>
    <t>PRITAVENI IZOL ZEM VLHK SVI ASF PASY</t>
  </si>
  <si>
    <t>710</t>
  </si>
  <si>
    <t>712</t>
  </si>
  <si>
    <t>62835541</t>
  </si>
  <si>
    <t>PASY TEZ ASFALT SKLOBIT 40 MINERAL</t>
  </si>
  <si>
    <t>714</t>
  </si>
  <si>
    <t>množství =.126</t>
  </si>
  <si>
    <t>302.7024</t>
  </si>
  <si>
    <t>716</t>
  </si>
  <si>
    <t>193</t>
  </si>
  <si>
    <t>718</t>
  </si>
  <si>
    <t>množství =.127</t>
  </si>
  <si>
    <t>2.10756</t>
  </si>
  <si>
    <t>720</t>
  </si>
  <si>
    <t>oddíl 712</t>
  </si>
  <si>
    <t>Povlakové krytiny:</t>
  </si>
  <si>
    <t>58351148</t>
  </si>
  <si>
    <t>DODÁVKA A ROZPROSTŘENÍ VYMÝVANÉHO ŠTĚRKU FR. 2-5CM NA STŘEŠNÍ KRYTINĚ V TL. 5-7 CM</t>
  </si>
  <si>
    <t>73633303</t>
  </si>
  <si>
    <t>7120000</t>
  </si>
  <si>
    <t>SOUVRSTVÍ ZELENÉ STŘECHY POLOINTEZIVNÍ VČETNĚ ZELENE</t>
  </si>
  <si>
    <t>1804248151</t>
  </si>
  <si>
    <t>712311101</t>
  </si>
  <si>
    <t>IZOL NATER STRECH PL STUD NAP AL</t>
  </si>
  <si>
    <t>722</t>
  </si>
  <si>
    <t>množství =.128</t>
  </si>
  <si>
    <t>172.12</t>
  </si>
  <si>
    <t>724</t>
  </si>
  <si>
    <t>195</t>
  </si>
  <si>
    <t>726</t>
  </si>
  <si>
    <t>množství =.129</t>
  </si>
  <si>
    <t>0.08606</t>
  </si>
  <si>
    <t>728</t>
  </si>
  <si>
    <t>712341559</t>
  </si>
  <si>
    <t>IZOL POVL STRECH PL PRITAV NAIP ZPLNA - PLOCHA STŘECHY</t>
  </si>
  <si>
    <t>730</t>
  </si>
  <si>
    <t>množství =.130</t>
  </si>
  <si>
    <t>272.48</t>
  </si>
  <si>
    <t>732</t>
  </si>
  <si>
    <t>197</t>
  </si>
  <si>
    <t>712341559.1</t>
  </si>
  <si>
    <t>IZOL POVL STRECH PL PRITAV NAIP ZPLNA-atika svislá část</t>
  </si>
  <si>
    <t>734</t>
  </si>
  <si>
    <t>množství =.131</t>
  </si>
  <si>
    <t>59.904</t>
  </si>
  <si>
    <t>736</t>
  </si>
  <si>
    <t>738</t>
  </si>
  <si>
    <t>množství =.132</t>
  </si>
  <si>
    <t>365.508</t>
  </si>
  <si>
    <t>740</t>
  </si>
  <si>
    <t>199</t>
  </si>
  <si>
    <t>712361701</t>
  </si>
  <si>
    <t>IZOL POVL STRECH PL FOLIE PVC-P VOLNE- přístavba</t>
  </si>
  <si>
    <t>množství =.133</t>
  </si>
  <si>
    <t>84.24</t>
  </si>
  <si>
    <t>744</t>
  </si>
  <si>
    <t>28329262</t>
  </si>
  <si>
    <t>PAROZABRANA DEKFOL N 150 REFLEX-přístavba</t>
  </si>
  <si>
    <t>746</t>
  </si>
  <si>
    <t>množství =.134</t>
  </si>
  <si>
    <t>92.664</t>
  </si>
  <si>
    <t>748</t>
  </si>
  <si>
    <t>201</t>
  </si>
  <si>
    <t>712361702</t>
  </si>
  <si>
    <t>IZOL POVL STRECH PL FOLIE firest-P BOD - povlaková krytina střech</t>
  </si>
  <si>
    <t>750</t>
  </si>
  <si>
    <t>množství =.135</t>
  </si>
  <si>
    <t>326.56</t>
  </si>
  <si>
    <t>752</t>
  </si>
  <si>
    <t>62852658</t>
  </si>
  <si>
    <t>PASY MODIF PV 250 MONO 50 S - náhradní položka za pásy za kaučukovou fólii EPDM 1 MM</t>
  </si>
  <si>
    <t>754</t>
  </si>
  <si>
    <t>množství =.136</t>
  </si>
  <si>
    <t>359.216</t>
  </si>
  <si>
    <t>756</t>
  </si>
  <si>
    <t>203</t>
  </si>
  <si>
    <t>998712102</t>
  </si>
  <si>
    <t>IZOL POVLAKOVA PRESUN HMOT VYSKA -12M</t>
  </si>
  <si>
    <t>758</t>
  </si>
  <si>
    <t>množství =.137</t>
  </si>
  <si>
    <t>4.2692</t>
  </si>
  <si>
    <t>760</t>
  </si>
  <si>
    <t>POVLAKOVÉ KRYTINY CELKEM</t>
  </si>
  <si>
    <t>oddíl 713</t>
  </si>
  <si>
    <t>Izolace tepelné:</t>
  </si>
  <si>
    <t>713141151</t>
  </si>
  <si>
    <t>OSAZ IZOL TEPEL PODLAH PL VOLNE 1VR - PODLAHA 1.NP</t>
  </si>
  <si>
    <t>762</t>
  </si>
  <si>
    <t>množství =.138</t>
  </si>
  <si>
    <t>220.48</t>
  </si>
  <si>
    <t>764</t>
  </si>
  <si>
    <t>205</t>
  </si>
  <si>
    <t>28376138</t>
  </si>
  <si>
    <t>DESKY POLYST EPS 150 S SEDE TL 8CM - PODLAHA 1.NP</t>
  </si>
  <si>
    <t>766</t>
  </si>
  <si>
    <t>množství =.139</t>
  </si>
  <si>
    <t>231.504</t>
  </si>
  <si>
    <t>768</t>
  </si>
  <si>
    <t>713141151.1</t>
  </si>
  <si>
    <t>OSAZ IZOL TEPEL STRECH PL VOLNE 1VR - 2.NP -STROVNÁNÍ VÝŠEK</t>
  </si>
  <si>
    <t>770</t>
  </si>
  <si>
    <t>množství =.140</t>
  </si>
  <si>
    <t>68.12</t>
  </si>
  <si>
    <t>772</t>
  </si>
  <si>
    <t>207</t>
  </si>
  <si>
    <t>28376135</t>
  </si>
  <si>
    <t>DESKY POLYST EPS 150 S SEDE TL 5CM</t>
  </si>
  <si>
    <t>774</t>
  </si>
  <si>
    <t>množství =.141</t>
  </si>
  <si>
    <t>71.526</t>
  </si>
  <si>
    <t>776</t>
  </si>
  <si>
    <t>713141151.2</t>
  </si>
  <si>
    <t>OSAZ IZOL TEPEL STRECH PL VOLNE 1VR izolace mezi lepené vazníky</t>
  </si>
  <si>
    <t>778</t>
  </si>
  <si>
    <t>780</t>
  </si>
  <si>
    <t>209</t>
  </si>
  <si>
    <t>713141151.3</t>
  </si>
  <si>
    <t>OSAZ IZOL TEPEL STRECH PL VOLNE 1VR-střecha spádové klíny</t>
  </si>
  <si>
    <t>782</t>
  </si>
  <si>
    <t>množství =.142</t>
  </si>
  <si>
    <t>161.2</t>
  </si>
  <si>
    <t>784</t>
  </si>
  <si>
    <t>713141152</t>
  </si>
  <si>
    <t>OSAZ IZOL TEPEL STRECH PL VOLNE 2VR střecha</t>
  </si>
  <si>
    <t>786</t>
  </si>
  <si>
    <t>množství =.143</t>
  </si>
  <si>
    <t>245.44</t>
  </si>
  <si>
    <t>788</t>
  </si>
  <si>
    <t>211</t>
  </si>
  <si>
    <t>713131145</t>
  </si>
  <si>
    <t>OSAZ IZOL TEPEL STEN LEPENIM BODOVE- atiková stěna</t>
  </si>
  <si>
    <t>790</t>
  </si>
  <si>
    <t>množství =.144</t>
  </si>
  <si>
    <t>59.8</t>
  </si>
  <si>
    <t>792</t>
  </si>
  <si>
    <t>63161496</t>
  </si>
  <si>
    <t xml:space="preserve">ROHOZ MINERALNI  ROLL TL 10CM</t>
  </si>
  <si>
    <t>794</t>
  </si>
  <si>
    <t>množství =.145</t>
  </si>
  <si>
    <t>101.088</t>
  </si>
  <si>
    <t>796</t>
  </si>
  <si>
    <t>213</t>
  </si>
  <si>
    <t>28375013</t>
  </si>
  <si>
    <t>SPADOVE KLINY POLYSTYREN BILY EPS 150</t>
  </si>
  <si>
    <t>798</t>
  </si>
  <si>
    <t>množství =.146</t>
  </si>
  <si>
    <t>17.199</t>
  </si>
  <si>
    <t>800</t>
  </si>
  <si>
    <t>28376220</t>
  </si>
  <si>
    <t>DESKY POLYST EPS 100 F SEDE TL 20CM</t>
  </si>
  <si>
    <t>802</t>
  </si>
  <si>
    <t>množství =.147</t>
  </si>
  <si>
    <t>318.864</t>
  </si>
  <si>
    <t>804</t>
  </si>
  <si>
    <t>215</t>
  </si>
  <si>
    <t>28376207</t>
  </si>
  <si>
    <t>DESKY POLYST EPS 100 F SEDE TL 7CM-stěny atiky</t>
  </si>
  <si>
    <t>806</t>
  </si>
  <si>
    <t>množství =.148</t>
  </si>
  <si>
    <t>62.79</t>
  </si>
  <si>
    <t>808</t>
  </si>
  <si>
    <t>998713102</t>
  </si>
  <si>
    <t>IZOL TEPELNA PRESUN HMOT VYSKA -12M</t>
  </si>
  <si>
    <t>810</t>
  </si>
  <si>
    <t>množství =.149</t>
  </si>
  <si>
    <t>3.00352</t>
  </si>
  <si>
    <t>812</t>
  </si>
  <si>
    <t>713</t>
  </si>
  <si>
    <t>IZOLACE TEPELNÉ CELKEM</t>
  </si>
  <si>
    <t>oddíl 762</t>
  </si>
  <si>
    <t>Konstrukce tesařské:</t>
  </si>
  <si>
    <t>217</t>
  </si>
  <si>
    <t>762333110</t>
  </si>
  <si>
    <t>TESAR KROV VAZANY PROM TVAR HRAN -120-střecha přístavba - víceúč.sál</t>
  </si>
  <si>
    <t>814</t>
  </si>
  <si>
    <t>816</t>
  </si>
  <si>
    <t>60515208</t>
  </si>
  <si>
    <t>HRANOLY SM 1 100x140MM L 400-600CM</t>
  </si>
  <si>
    <t>818</t>
  </si>
  <si>
    <t>množství =.150</t>
  </si>
  <si>
    <t>1.513512</t>
  </si>
  <si>
    <t>820</t>
  </si>
  <si>
    <t>219</t>
  </si>
  <si>
    <t>762195000</t>
  </si>
  <si>
    <t>TESAR STENY SPOJOVACI PROSTREDKY</t>
  </si>
  <si>
    <t>822</t>
  </si>
  <si>
    <t>množství =.151</t>
  </si>
  <si>
    <t>1.51372</t>
  </si>
  <si>
    <t>824</t>
  </si>
  <si>
    <t>762341026</t>
  </si>
  <si>
    <t>ZABEDNENI STRECH DES OSB PD TL 22mm</t>
  </si>
  <si>
    <t>826</t>
  </si>
  <si>
    <t>množství =.152</t>
  </si>
  <si>
    <t>87.36</t>
  </si>
  <si>
    <t>828</t>
  </si>
  <si>
    <t>221</t>
  </si>
  <si>
    <t>762841230</t>
  </si>
  <si>
    <t>TESAR MTZ PODHLED PRKNA HOBL NA PD-podhled mezi nosníky</t>
  </si>
  <si>
    <t>830</t>
  </si>
  <si>
    <t>832</t>
  </si>
  <si>
    <t>60595022</t>
  </si>
  <si>
    <t>PRKNA SM/BO SUS HOBL TL 22MM JAK I</t>
  </si>
  <si>
    <t>834</t>
  </si>
  <si>
    <t>836</t>
  </si>
  <si>
    <t>223</t>
  </si>
  <si>
    <t>76235000</t>
  </si>
  <si>
    <t>D+M - LEPENÉ VAZNÍKY - DODAVATELSKÁ DOKUMENTACE-DL.10,5</t>
  </si>
  <si>
    <t>838</t>
  </si>
  <si>
    <t>množství =.153</t>
  </si>
  <si>
    <t>10.92</t>
  </si>
  <si>
    <t>840</t>
  </si>
  <si>
    <t>998762102</t>
  </si>
  <si>
    <t>KONSTR TESAR PRESUN HMOT VYSKA -12M</t>
  </si>
  <si>
    <t>842</t>
  </si>
  <si>
    <t>množství =.154</t>
  </si>
  <si>
    <t>3.04044</t>
  </si>
  <si>
    <t>844</t>
  </si>
  <si>
    <t>KONSTRUKCE TESAŘSKÉ CELKEM</t>
  </si>
  <si>
    <t>oddíl 763</t>
  </si>
  <si>
    <t>Dřevostavby a konstrukce sádrokartonové:</t>
  </si>
  <si>
    <t>225</t>
  </si>
  <si>
    <t>763131221</t>
  </si>
  <si>
    <t>PODHLEDY SDK D111 12,5 GKF</t>
  </si>
  <si>
    <t>846</t>
  </si>
  <si>
    <t>množství =.155</t>
  </si>
  <si>
    <t>29.0472</t>
  </si>
  <si>
    <t>848</t>
  </si>
  <si>
    <t>998763102</t>
  </si>
  <si>
    <t>DREVOSTAVBY PRESUN HMOT VYSKA -12M</t>
  </si>
  <si>
    <t>850</t>
  </si>
  <si>
    <t>množství =.156</t>
  </si>
  <si>
    <t>0.41444</t>
  </si>
  <si>
    <t>852</t>
  </si>
  <si>
    <t>763</t>
  </si>
  <si>
    <t>DŘEVOSTAVBY A KONSTR. SÁDROKARTONOVÉ CELKEM</t>
  </si>
  <si>
    <t>oddíl 764</t>
  </si>
  <si>
    <t>Konstrukce klempířské:</t>
  </si>
  <si>
    <t>227</t>
  </si>
  <si>
    <t>764211522</t>
  </si>
  <si>
    <t>KLEMP TIZN ZASTR JEDN SVIT S 670 45S-poplastovaný</t>
  </si>
  <si>
    <t>854</t>
  </si>
  <si>
    <t>množství =.157</t>
  </si>
  <si>
    <t>12.48</t>
  </si>
  <si>
    <t>856</t>
  </si>
  <si>
    <t>764222520</t>
  </si>
  <si>
    <t>KLEMP TIZN OKAP TVRDA KRYTINA RS 330-poplastovaný</t>
  </si>
  <si>
    <t>858</t>
  </si>
  <si>
    <t>229</t>
  </si>
  <si>
    <t>764233550</t>
  </si>
  <si>
    <t>KLEMP TIZN LEM ZDI S MEK KRYT RS 500-poplastovaný-věž</t>
  </si>
  <si>
    <t>860</t>
  </si>
  <si>
    <t>862</t>
  </si>
  <si>
    <t>764239530</t>
  </si>
  <si>
    <t>KLEMP TIZN LEM KOMIN HLAD KRYT PLOCHA - poplastovaný</t>
  </si>
  <si>
    <t>864</t>
  </si>
  <si>
    <t>množství =.158</t>
  </si>
  <si>
    <t>0.78</t>
  </si>
  <si>
    <t>866</t>
  </si>
  <si>
    <t>231</t>
  </si>
  <si>
    <t>764244511</t>
  </si>
  <si>
    <t>KLEMP TIZN LEM TRUB HLAD D 300MM 30S- svislé prvky vynášecí kontrukce vzt jednotek</t>
  </si>
  <si>
    <t>868</t>
  </si>
  <si>
    <t>870</t>
  </si>
  <si>
    <t>764251601</t>
  </si>
  <si>
    <t>KLEMP TIZN-P ZLAB PODOKAP 4HR RS 250-věž-poplastovaný</t>
  </si>
  <si>
    <t>872</t>
  </si>
  <si>
    <t>874</t>
  </si>
  <si>
    <t>233</t>
  </si>
  <si>
    <t>764259231</t>
  </si>
  <si>
    <t>KLEMP CU ZLAB KOTLIK 4HR 200x250x350- svody-poplastovaný</t>
  </si>
  <si>
    <t>876</t>
  </si>
  <si>
    <t>878</t>
  </si>
  <si>
    <t>764295520</t>
  </si>
  <si>
    <t>KLEMP TIZN STRES DILATACE 1DIL RS 330- poplastovaný</t>
  </si>
  <si>
    <t>880</t>
  </si>
  <si>
    <t>882</t>
  </si>
  <si>
    <t>235</t>
  </si>
  <si>
    <t>764510570</t>
  </si>
  <si>
    <t>KLEMP TIZN OPLECHOVANI PARAPET RS 500- poplastovaný</t>
  </si>
  <si>
    <t>884</t>
  </si>
  <si>
    <t>886</t>
  </si>
  <si>
    <t>764530550</t>
  </si>
  <si>
    <t>KLEMP TIZN OPLECHOVANI ZDI RS 600- poplastovaný</t>
  </si>
  <si>
    <t>888</t>
  </si>
  <si>
    <t>množství =.159</t>
  </si>
  <si>
    <t>86.32</t>
  </si>
  <si>
    <t>890</t>
  </si>
  <si>
    <t>237</t>
  </si>
  <si>
    <t>764551203</t>
  </si>
  <si>
    <t>KLEMP CU ODPADNI TROUBY 4HRAN S 120- poplastovaný</t>
  </si>
  <si>
    <t>892</t>
  </si>
  <si>
    <t>množství =.160</t>
  </si>
  <si>
    <t>40.04</t>
  </si>
  <si>
    <t>894</t>
  </si>
  <si>
    <t>764593520</t>
  </si>
  <si>
    <t>KLEMP TIZN VYPLECH TRUHLIKU RS 660 u svodů přes zed</t>
  </si>
  <si>
    <t>896</t>
  </si>
  <si>
    <t>898</t>
  </si>
  <si>
    <t>239</t>
  </si>
  <si>
    <t>998764102</t>
  </si>
  <si>
    <t>KONSTR KLEMPIR PRESUN HMOT VYSKA -12M</t>
  </si>
  <si>
    <t>900</t>
  </si>
  <si>
    <t>množství =.161</t>
  </si>
  <si>
    <t>1.19132</t>
  </si>
  <si>
    <t>902</t>
  </si>
  <si>
    <t>KONSTRUKCE KLEMPÍŘSKÉ CELKEM</t>
  </si>
  <si>
    <t>oddíl 766</t>
  </si>
  <si>
    <t>Konstrukce truhlářské:</t>
  </si>
  <si>
    <t>766660001</t>
  </si>
  <si>
    <t>TI1-DVEŘE 800/1970 DŘEVĚNÉ PLNÉ - DLE VÝPISU - D+M</t>
  </si>
  <si>
    <t>904</t>
  </si>
  <si>
    <t>906</t>
  </si>
  <si>
    <t>241</t>
  </si>
  <si>
    <t>766660002</t>
  </si>
  <si>
    <t>TI2-DVEŘE 700/1970 DŘEVĚNÉ PLNÉ - DLE VÝPISU - D+M</t>
  </si>
  <si>
    <t>908</t>
  </si>
  <si>
    <t>910</t>
  </si>
  <si>
    <t>766660003</t>
  </si>
  <si>
    <t>TI3-DVEŘE 900/1970 DŘEVĚNÉ PLNÉ - DLE VÝPISU - D+M</t>
  </si>
  <si>
    <t>912</t>
  </si>
  <si>
    <t>914</t>
  </si>
  <si>
    <t>243</t>
  </si>
  <si>
    <t>766660004</t>
  </si>
  <si>
    <t>TI4-DVEŘE 1700/2100 DŘEVĚNÉ PROSKLENÉ - DLE VÝPISU - D+M</t>
  </si>
  <si>
    <t>916</t>
  </si>
  <si>
    <t>918</t>
  </si>
  <si>
    <t>766660005</t>
  </si>
  <si>
    <t xml:space="preserve">TI4-KRYT OTOPNÝCH TĚLES DŘEVĚNÝ  - DLE VÝPISU+VÝROBNÍ DOKUMENTACE - D+M</t>
  </si>
  <si>
    <t>920</t>
  </si>
  <si>
    <t>922</t>
  </si>
  <si>
    <t>245</t>
  </si>
  <si>
    <t>766660006</t>
  </si>
  <si>
    <t>TP1-DVEŘE 900/1970 PROTIPOŽ. DŘEVĚNÉ PLNÉ - DLE VÝPISU A PBŘ - D+M</t>
  </si>
  <si>
    <t>924</t>
  </si>
  <si>
    <t>926</t>
  </si>
  <si>
    <t>766660007</t>
  </si>
  <si>
    <t>TP2-DVEŘE P00/1970 PROTIPOŽ DŘEVĚNÉ PLNÉ - DLE VÝPISU A PBŘ - D+M</t>
  </si>
  <si>
    <t>928</t>
  </si>
  <si>
    <t>930</t>
  </si>
  <si>
    <t>247</t>
  </si>
  <si>
    <t>766660008</t>
  </si>
  <si>
    <t>TP3-DVEŘE 800/1970 PROTIPOŽ DŘEVĚNÉ PLNÉ - DLE VÝPISU A PBŘ - D+M</t>
  </si>
  <si>
    <t>932</t>
  </si>
  <si>
    <t>934</t>
  </si>
  <si>
    <t>766660009</t>
  </si>
  <si>
    <t>TP4-DVEŘE POSUVNÉ 900/1970 PROTIPOŽ DŘEVĚNÉ PLNÉ - DLE VÝPISU A PBŘ - D+M</t>
  </si>
  <si>
    <t>936</t>
  </si>
  <si>
    <t>938</t>
  </si>
  <si>
    <t>249</t>
  </si>
  <si>
    <t>766660010</t>
  </si>
  <si>
    <t>TP5-DVEŘE 700/1970 PROTIPOŽ DŘEVĚNÉ PLNÉ - DLE VÝPISU A PBŘ - D+M</t>
  </si>
  <si>
    <t>940</t>
  </si>
  <si>
    <t>942</t>
  </si>
  <si>
    <t>766660011</t>
  </si>
  <si>
    <t>T1-VSTUPNÍ DVEŘE 900/2000 PLAST - PROSKLENÉ- DLE VÝPISU - D+M</t>
  </si>
  <si>
    <t>944</t>
  </si>
  <si>
    <t>946</t>
  </si>
  <si>
    <t>251</t>
  </si>
  <si>
    <t>766660012</t>
  </si>
  <si>
    <t>T2-VSTUPNÍ DVEŘE 900/2000+550 S NADSVĚTLÍKEM PLAST - PLNÉ- DLE VÝPISU - D+M</t>
  </si>
  <si>
    <t>948</t>
  </si>
  <si>
    <t>950</t>
  </si>
  <si>
    <t>766660013</t>
  </si>
  <si>
    <t>T3-VSTUPNÍ DVEŘE 900/2000 PLAST - PLNÉ- DLE VÝPISU - D+M</t>
  </si>
  <si>
    <t>952</t>
  </si>
  <si>
    <t>954</t>
  </si>
  <si>
    <t>253</t>
  </si>
  <si>
    <t>766660014</t>
  </si>
  <si>
    <t>T4-GARÁŽOVÁ VRATA SEKČNÍ 2900X2900 - DLE VÝPISU - D+M</t>
  </si>
  <si>
    <t>956</t>
  </si>
  <si>
    <t>958</t>
  </si>
  <si>
    <t>766660015</t>
  </si>
  <si>
    <t>T5-GARÁŽOVÁ VRATA SEKČNÍ 3200X4200 - DLE VÝPISU - D+M</t>
  </si>
  <si>
    <t>960</t>
  </si>
  <si>
    <t>962</t>
  </si>
  <si>
    <t>255</t>
  </si>
  <si>
    <t>766660016</t>
  </si>
  <si>
    <t>T6-GARÁŽOVÁ VRATA SEKČNÍ 3600X4200 - DLE VÝPISU - D+M</t>
  </si>
  <si>
    <t>964</t>
  </si>
  <si>
    <t>množství =.162</t>
  </si>
  <si>
    <t>1.04</t>
  </si>
  <si>
    <t>966</t>
  </si>
  <si>
    <t>766690001</t>
  </si>
  <si>
    <t>T7-OKNOU PVC DVOUŘ 1625*1300 - DLE VÝPISU - D+M</t>
  </si>
  <si>
    <t>968</t>
  </si>
  <si>
    <t>970</t>
  </si>
  <si>
    <t>257</t>
  </si>
  <si>
    <t>766690002</t>
  </si>
  <si>
    <t>T8-OKNOU PVC TŘÍKŘ 2700*1300 - DLE VÝPISU - D+M</t>
  </si>
  <si>
    <t>972</t>
  </si>
  <si>
    <t>974</t>
  </si>
  <si>
    <t>766690003</t>
  </si>
  <si>
    <t>T9-OKNOU PVC JEDNOKŘ 900*1300 - DLE VÝPISU - D+M</t>
  </si>
  <si>
    <t>976</t>
  </si>
  <si>
    <t>978</t>
  </si>
  <si>
    <t>259</t>
  </si>
  <si>
    <t>766690004</t>
  </si>
  <si>
    <t>T10-OKNOU PVC TŘÍK 3000*800 - DLE VÝPISU - D+M</t>
  </si>
  <si>
    <t>980</t>
  </si>
  <si>
    <t>982</t>
  </si>
  <si>
    <t>766690005</t>
  </si>
  <si>
    <t>T11-OKNOU PVC DVOUŘ 2300*1100 - DLE VÝPISU - D+M</t>
  </si>
  <si>
    <t>984</t>
  </si>
  <si>
    <t>986</t>
  </si>
  <si>
    <t>261</t>
  </si>
  <si>
    <t>766690006</t>
  </si>
  <si>
    <t>T12-OKNOU PVC DVOUŘ 2300*800 - DLE VÝPISU - D+M</t>
  </si>
  <si>
    <t>988</t>
  </si>
  <si>
    <t>990</t>
  </si>
  <si>
    <t>766690007</t>
  </si>
  <si>
    <t>T13-OKNOU PVC JEDNOKŘ 635*800 - DLE VÝPISU - D+M</t>
  </si>
  <si>
    <t>992</t>
  </si>
  <si>
    <t>994</t>
  </si>
  <si>
    <t>263</t>
  </si>
  <si>
    <t>766690008</t>
  </si>
  <si>
    <t>T14-OKNOU PVC DVOUŘ 2300*1000 - DLE VÝPISU - D+M</t>
  </si>
  <si>
    <t>996</t>
  </si>
  <si>
    <t>998</t>
  </si>
  <si>
    <t>766690009</t>
  </si>
  <si>
    <t>T15-OKNOU PVC DVOUŘ 2300*1300 - DLE VÝPISU - D+M</t>
  </si>
  <si>
    <t>1000</t>
  </si>
  <si>
    <t>1002</t>
  </si>
  <si>
    <t>265</t>
  </si>
  <si>
    <t>766690010</t>
  </si>
  <si>
    <t>T16-OKNOU PVC TŘÍKŘ,ČTYŘDÍLN 3400*1500 - DLE VÝPISU - D+M</t>
  </si>
  <si>
    <t>1004</t>
  </si>
  <si>
    <t>1006</t>
  </si>
  <si>
    <t>766690011</t>
  </si>
  <si>
    <t>T17-OKNOU PVC DVOUŘ,TŘIDÍL 2300*1500 - DLE VÝPISU - D+M</t>
  </si>
  <si>
    <t>1008</t>
  </si>
  <si>
    <t>1010</t>
  </si>
  <si>
    <t>267</t>
  </si>
  <si>
    <t>766690012</t>
  </si>
  <si>
    <t>T18-OKNOU PVC TŘIKŘ 3300*1300 - DLE VÝPISU - D+M</t>
  </si>
  <si>
    <t>1012</t>
  </si>
  <si>
    <t>1014</t>
  </si>
  <si>
    <t>766690013</t>
  </si>
  <si>
    <t>T19-OKNOU PVC JEDNOKŘ 600*2200 - DLE VÝPISU - D+M</t>
  </si>
  <si>
    <t>1016</t>
  </si>
  <si>
    <t>1018</t>
  </si>
  <si>
    <t>269</t>
  </si>
  <si>
    <t>766690014</t>
  </si>
  <si>
    <t>T20-OKNOU PVC TŘIKŘÍD 3000*1300 - DLE VÝPISU - D+M</t>
  </si>
  <si>
    <t>1020</t>
  </si>
  <si>
    <t>1022</t>
  </si>
  <si>
    <t>766690015</t>
  </si>
  <si>
    <t>T21-OKNOU PVC TŘIKŘÍD 2700*1400 - DLE VÝPISU - D+M</t>
  </si>
  <si>
    <t>1024</t>
  </si>
  <si>
    <t>1026</t>
  </si>
  <si>
    <t>271</t>
  </si>
  <si>
    <t>766690016</t>
  </si>
  <si>
    <t>T22-OKNOU PVC TŘÍKŘÍ 2300*1500 - DLE VÝPISU - D+M</t>
  </si>
  <si>
    <t>1028</t>
  </si>
  <si>
    <t>1030</t>
  </si>
  <si>
    <t>766690017</t>
  </si>
  <si>
    <t>T23-OKNOU PVC JEDNOKŘ 635*1500 - DLE VÝPISU - D+M</t>
  </si>
  <si>
    <t>1032</t>
  </si>
  <si>
    <t>1034</t>
  </si>
  <si>
    <t>273</t>
  </si>
  <si>
    <t>766690018</t>
  </si>
  <si>
    <t>T24-OKNOU PVC JEDNOKŘÍ 100*1500 - DLE VÝPISU - D+M</t>
  </si>
  <si>
    <t>1036</t>
  </si>
  <si>
    <t>1038</t>
  </si>
  <si>
    <t>766690019</t>
  </si>
  <si>
    <t>T25-OKNOU PVC TŘÍKŘÍ, ŠESTIDÍL, 3800*2150 - DLE VÝPISU - D+M</t>
  </si>
  <si>
    <t>1040</t>
  </si>
  <si>
    <t>množství =.163</t>
  </si>
  <si>
    <t>2.6</t>
  </si>
  <si>
    <t>1042</t>
  </si>
  <si>
    <t>275</t>
  </si>
  <si>
    <t>766690020</t>
  </si>
  <si>
    <t xml:space="preserve">T26-OKNOU PVC TŘIKŘ,ŠESTIDÍ,DVEŘE 3800*2150 - DLE VÝPISU -     D+M</t>
  </si>
  <si>
    <t>1044</t>
  </si>
  <si>
    <t>1046</t>
  </si>
  <si>
    <t>766690021</t>
  </si>
  <si>
    <t>T27-OKNOU PVC JEDNOKŘ 960*2160 - DLE VÝPISU - D+M</t>
  </si>
  <si>
    <t>1048</t>
  </si>
  <si>
    <t>1050</t>
  </si>
  <si>
    <t>277</t>
  </si>
  <si>
    <t>766690022</t>
  </si>
  <si>
    <t>T28-VÝLEZ NA ROVNOU STŘECH,ZATEPLENÝ,PROTIPOŽ.- DLE VÝPISU - D+M</t>
  </si>
  <si>
    <t>1052</t>
  </si>
  <si>
    <t>1054</t>
  </si>
  <si>
    <t>KONSTRUKCE TRUHLÁŘSKÉ CELKEM</t>
  </si>
  <si>
    <t>oddíl 767</t>
  </si>
  <si>
    <t>Kovové doplňkové konstrukce:</t>
  </si>
  <si>
    <t>767110001</t>
  </si>
  <si>
    <t>Z1 - ZÁBRADLÍ SCHODIŠTOVÉ Z 4HR TRUBEK A VÝPLNÍ Z 4HR TYČÍ D+M+DÍLENSKÁ DOKUMENTACE - DLE VÝPISU</t>
  </si>
  <si>
    <t>1056</t>
  </si>
  <si>
    <t>množství =.164</t>
  </si>
  <si>
    <t>5.98</t>
  </si>
  <si>
    <t>1058</t>
  </si>
  <si>
    <t>279</t>
  </si>
  <si>
    <t>767110002</t>
  </si>
  <si>
    <t>Z2 - ČISTÍCÍ ROHOŽE - DLE VÝPISU - D+M</t>
  </si>
  <si>
    <t>1060</t>
  </si>
  <si>
    <t>1062</t>
  </si>
  <si>
    <t>767110003</t>
  </si>
  <si>
    <t>Z3 - MONTOVANÉ, LEHKÉ DĚLÍCÍ STENY DO SPRCH S DVEŘNÍM OTVOREM - DLE VÝPISU - D+M</t>
  </si>
  <si>
    <t>1064</t>
  </si>
  <si>
    <t>1066</t>
  </si>
  <si>
    <t>281</t>
  </si>
  <si>
    <t>767110004</t>
  </si>
  <si>
    <t>Z4 - SVĚTLOVODY D 300 MM - DLE VÝPISU - D+M</t>
  </si>
  <si>
    <t>1068</t>
  </si>
  <si>
    <t>1070</t>
  </si>
  <si>
    <t>767110005</t>
  </si>
  <si>
    <t>Z5 - OCELOVÝ STŘEŠNÍ ŽEBŘÍK - TR 4HR - DLE VÝPISU D+M+DÍLENSKÁ DOKUMENTACE</t>
  </si>
  <si>
    <t>1072</t>
  </si>
  <si>
    <t>1074</t>
  </si>
  <si>
    <t>283</t>
  </si>
  <si>
    <t>767110006</t>
  </si>
  <si>
    <t>Z6 - OCELOVÉ DVEŘE 800/2000-ZATEPLENÉ-DO ÚHEL.ZÁRUBNÍ - DLE VÝPISU - D+M</t>
  </si>
  <si>
    <t>1076</t>
  </si>
  <si>
    <t>1078</t>
  </si>
  <si>
    <t>767110007</t>
  </si>
  <si>
    <t>Z7 - KRAKOREC VČ ZÁBRADLÍ Z TR 4HR - DLE VÝPISU - D+M+DÍLENSKÁ DOKUMENTACE</t>
  </si>
  <si>
    <t>1080</t>
  </si>
  <si>
    <t>1082</t>
  </si>
  <si>
    <t>285</t>
  </si>
  <si>
    <t>767110008</t>
  </si>
  <si>
    <t>Z8 - OCELOVÉ OSAZOVACÍ RÁMY PRO JEDNOTKY STŘEŠNÍ VZT - DLE VÝPISU- D+M+DÍLENSKÁ DOKUMENTACE</t>
  </si>
  <si>
    <t>1084</t>
  </si>
  <si>
    <t>767110009</t>
  </si>
  <si>
    <t>Z9 - PLOŠINY DO VĚŽE VČ.ŽEBŘÍKŮ - DLE VÝPISU - D+M+DÍLENSKÁ DOKUMENTACE</t>
  </si>
  <si>
    <t>1086</t>
  </si>
  <si>
    <t>287</t>
  </si>
  <si>
    <t>767110010</t>
  </si>
  <si>
    <t>Z10 - ZDVIHACÍ VĚŠADLO NA SUŠENÍ HADIC-DLE VÝPISU - D+M+DÍLENSKÁ DOKUMENTACE</t>
  </si>
  <si>
    <t>1088</t>
  </si>
  <si>
    <t>1090</t>
  </si>
  <si>
    <t>767110011</t>
  </si>
  <si>
    <t>711 - VNITŘNÍ RÁM 400*2500 DO OSTĚNÍ OKEN S VÝPLNÍ Z TKANINY-2XOTVÍRAVÁ KŘÍDLA - DLE VÝPISI - D+M+DÍLENSKÁ DOKUMENTACE</t>
  </si>
  <si>
    <t>1092</t>
  </si>
  <si>
    <t>1094</t>
  </si>
  <si>
    <t>767</t>
  </si>
  <si>
    <t>KOVOVÉ DOPLŇKOVÉ KONSTRUKCE CELKEM</t>
  </si>
  <si>
    <t>oddíl 771</t>
  </si>
  <si>
    <t>Podlahy z dlaždic:</t>
  </si>
  <si>
    <t>289</t>
  </si>
  <si>
    <t>771471022</t>
  </si>
  <si>
    <t>LEP+SPAR SOKL KERAM SIK 150x 75 V 75</t>
  </si>
  <si>
    <t>1096</t>
  </si>
  <si>
    <t>množství =.165</t>
  </si>
  <si>
    <t>83.98</t>
  </si>
  <si>
    <t>1098</t>
  </si>
  <si>
    <t>59761702</t>
  </si>
  <si>
    <t>SOKL KERAMICKY SK A VYSKA 8CM</t>
  </si>
  <si>
    <t>1100</t>
  </si>
  <si>
    <t>množství =.166</t>
  </si>
  <si>
    <t>88.179</t>
  </si>
  <si>
    <t>1102</t>
  </si>
  <si>
    <t>291</t>
  </si>
  <si>
    <t>771571491</t>
  </si>
  <si>
    <t>LEPENI+SPAR PODLAH KERAM 400x400MM</t>
  </si>
  <si>
    <t>1104</t>
  </si>
  <si>
    <t>množství =.167</t>
  </si>
  <si>
    <t>84.0268</t>
  </si>
  <si>
    <t>1106</t>
  </si>
  <si>
    <t>59761345</t>
  </si>
  <si>
    <t>DLAZ KER RAKO SCHODOVKA SK 90 TL 9MM</t>
  </si>
  <si>
    <t>1108</t>
  </si>
  <si>
    <t>množství =.168</t>
  </si>
  <si>
    <t>16.016</t>
  </si>
  <si>
    <t>1110</t>
  </si>
  <si>
    <t>293</t>
  </si>
  <si>
    <t>59761146</t>
  </si>
  <si>
    <t>DLAZ KER RAKO PODLAH SK 92 TL 10MM</t>
  </si>
  <si>
    <t>1112</t>
  </si>
  <si>
    <t>množství =.169</t>
  </si>
  <si>
    <t>76.648</t>
  </si>
  <si>
    <t>1114</t>
  </si>
  <si>
    <t>7715701</t>
  </si>
  <si>
    <t>D+M - BET. VYMÝVANÁ DLAŽBA 50 MM NA TERČE -terasa</t>
  </si>
  <si>
    <t>1116</t>
  </si>
  <si>
    <t>množství =.170</t>
  </si>
  <si>
    <t>24.96</t>
  </si>
  <si>
    <t>1118</t>
  </si>
  <si>
    <t>295</t>
  </si>
  <si>
    <t>998771102</t>
  </si>
  <si>
    <t>DLAZBY PRESUN HMOT VYSKA -12M</t>
  </si>
  <si>
    <t>1120</t>
  </si>
  <si>
    <t>množství =.171</t>
  </si>
  <si>
    <t>3.74296</t>
  </si>
  <si>
    <t>1122</t>
  </si>
  <si>
    <t>771</t>
  </si>
  <si>
    <t>PODLAHY Z DLAŽDIC CELKEM</t>
  </si>
  <si>
    <t>oddíl 775</t>
  </si>
  <si>
    <t>Podlahy parketové a plovoucí:</t>
  </si>
  <si>
    <t>775413121</t>
  </si>
  <si>
    <t>SOKLIKY PODL PRIBIJ+PRETM DUB V 6CM</t>
  </si>
  <si>
    <t>1124</t>
  </si>
  <si>
    <t>množství =.172</t>
  </si>
  <si>
    <t>25.48</t>
  </si>
  <si>
    <t>1126</t>
  </si>
  <si>
    <t>297</t>
  </si>
  <si>
    <t>775511281</t>
  </si>
  <si>
    <t>PODLAHY VLYSOVE SIR -60MM DUB TR I</t>
  </si>
  <si>
    <t>1128</t>
  </si>
  <si>
    <t>množství =.173</t>
  </si>
  <si>
    <t>81.0524</t>
  </si>
  <si>
    <t>1130</t>
  </si>
  <si>
    <t>998775102</t>
  </si>
  <si>
    <t>PODLAHY VLYS PRESUN HMOT VYSKA -12M</t>
  </si>
  <si>
    <t>1132</t>
  </si>
  <si>
    <t>množství =.174</t>
  </si>
  <si>
    <t>1.4508</t>
  </si>
  <si>
    <t>1134</t>
  </si>
  <si>
    <t>775</t>
  </si>
  <si>
    <t>PODLAHY PARKETOVÉ A PLOVOUCÍ CELKEM</t>
  </si>
  <si>
    <t>oddíl 776</t>
  </si>
  <si>
    <t>Podlahy povlakové:</t>
  </si>
  <si>
    <t>299</t>
  </si>
  <si>
    <t>776421100</t>
  </si>
  <si>
    <t>LEPENI PODLAH LISTA SOKLIK PVC</t>
  </si>
  <si>
    <t>1136</t>
  </si>
  <si>
    <t>28340303</t>
  </si>
  <si>
    <t>PROFIL SOKL PVC THERM SE SIT TL 80MM</t>
  </si>
  <si>
    <t>1138</t>
  </si>
  <si>
    <t>množství =.175</t>
  </si>
  <si>
    <t>1140</t>
  </si>
  <si>
    <t>301</t>
  </si>
  <si>
    <t>776521227</t>
  </si>
  <si>
    <t>LEPENI PODLAH POVLAK PVC ELST PASY</t>
  </si>
  <si>
    <t>1142</t>
  </si>
  <si>
    <t>množství =.176</t>
  </si>
  <si>
    <t>106.1892</t>
  </si>
  <si>
    <t>1144</t>
  </si>
  <si>
    <t>28413011</t>
  </si>
  <si>
    <t>PODLAHOVINA VINYL LEP PASY TL 2MM</t>
  </si>
  <si>
    <t>1146</t>
  </si>
  <si>
    <t>množství =.177</t>
  </si>
  <si>
    <t>116.688</t>
  </si>
  <si>
    <t>1148</t>
  </si>
  <si>
    <t>303</t>
  </si>
  <si>
    <t>998776102</t>
  </si>
  <si>
    <t>PODLAHY POVLAK PRESUN HMOT VYSKA -12M</t>
  </si>
  <si>
    <t>1150</t>
  </si>
  <si>
    <t>množství =.178</t>
  </si>
  <si>
    <t>0.53612</t>
  </si>
  <si>
    <t>1152</t>
  </si>
  <si>
    <t>PODLAHY POVLAKOVÉ CELKEM</t>
  </si>
  <si>
    <t>oddíl 777</t>
  </si>
  <si>
    <t>Podlahy syntetické:</t>
  </si>
  <si>
    <t>1154</t>
  </si>
  <si>
    <t>777116013</t>
  </si>
  <si>
    <t>TEKUTA DLAZBA MODIF EPOX PRYSK TL 3MM</t>
  </si>
  <si>
    <t>1156</t>
  </si>
  <si>
    <t>množství =.179</t>
  </si>
  <si>
    <t>119.2152</t>
  </si>
  <si>
    <t>1158</t>
  </si>
  <si>
    <t>305</t>
  </si>
  <si>
    <t>998777101</t>
  </si>
  <si>
    <t>PODLAHY SYNTET PRESUN HMOT VYSKA -6M</t>
  </si>
  <si>
    <t>1160</t>
  </si>
  <si>
    <t>množství =.180</t>
  </si>
  <si>
    <t>0.55432</t>
  </si>
  <si>
    <t>1162</t>
  </si>
  <si>
    <t>777</t>
  </si>
  <si>
    <t>PODLAHY SYNTETICKÉ CELKEM</t>
  </si>
  <si>
    <t>oddíl 781</t>
  </si>
  <si>
    <t>Obklady:</t>
  </si>
  <si>
    <t>781411044</t>
  </si>
  <si>
    <t>LEP A SPAR OBKLAD VNI POROVIN 400x400</t>
  </si>
  <si>
    <t>1164</t>
  </si>
  <si>
    <t>1166</t>
  </si>
  <si>
    <t>307</t>
  </si>
  <si>
    <t>781491124</t>
  </si>
  <si>
    <t>LISTY OBKLADOVE ROHOVE LEPENIM</t>
  </si>
  <si>
    <t>1168</t>
  </si>
  <si>
    <t>1170</t>
  </si>
  <si>
    <t>59765860</t>
  </si>
  <si>
    <t>OBKLAD KERAM B JB HL 400x300 OT3 1</t>
  </si>
  <si>
    <t>1172</t>
  </si>
  <si>
    <t>množství =.181</t>
  </si>
  <si>
    <t>97.24</t>
  </si>
  <si>
    <t>1174</t>
  </si>
  <si>
    <t>309</t>
  </si>
  <si>
    <t>781734114</t>
  </si>
  <si>
    <t>LEP OBKLAD VNE CIHELNY KLIN PASKY</t>
  </si>
  <si>
    <t>1176</t>
  </si>
  <si>
    <t>množství =.182</t>
  </si>
  <si>
    <t>(11,43*9)-(0,8*2+0,8*1,1)+(44,7*4,6)-(3,8*1,15*6)</t>
  </si>
  <si>
    <t>1178</t>
  </si>
  <si>
    <t>59623293</t>
  </si>
  <si>
    <t>PASKY CIHLOVE OBKLADOVE KLINKER C</t>
  </si>
  <si>
    <t>1180</t>
  </si>
  <si>
    <t>množství =.183</t>
  </si>
  <si>
    <t>280*1,05</t>
  </si>
  <si>
    <t>1182</t>
  </si>
  <si>
    <t>311</t>
  </si>
  <si>
    <t>998781102</t>
  </si>
  <si>
    <t>OBKLADY PRESUN HMOT VYSKA -12M</t>
  </si>
  <si>
    <t>1184</t>
  </si>
  <si>
    <t>množství =.184</t>
  </si>
  <si>
    <t>2.23912</t>
  </si>
  <si>
    <t>1186</t>
  </si>
  <si>
    <t>781</t>
  </si>
  <si>
    <t>OBKLADY CELKEM</t>
  </si>
  <si>
    <t>oddíl 783</t>
  </si>
  <si>
    <t>Nátěry:</t>
  </si>
  <si>
    <t>783225100</t>
  </si>
  <si>
    <t>NATER KDK SYNTET 2x+1xEMAIL - ZÁRUBNĚ ZV</t>
  </si>
  <si>
    <t>1188</t>
  </si>
  <si>
    <t>317</t>
  </si>
  <si>
    <t>783322000</t>
  </si>
  <si>
    <t>NÁPIS NA FASÁDU "HASICSKÁ ZBROJNICE HEŘMANICE" - PÍSMOMALÍŘSTVÍ</t>
  </si>
  <si>
    <t>905780231</t>
  </si>
  <si>
    <t>1190</t>
  </si>
  <si>
    <t>313</t>
  </si>
  <si>
    <t>783626020</t>
  </si>
  <si>
    <t>NATER TRUHL KCE SYNT 2xLAKOVANI-2.np vazníky a palubky</t>
  </si>
  <si>
    <t>1192</t>
  </si>
  <si>
    <t>množství =.185</t>
  </si>
  <si>
    <t>1194</t>
  </si>
  <si>
    <t>783</t>
  </si>
  <si>
    <t>NÁTĚRY CELKEM</t>
  </si>
  <si>
    <t>oddíl 784</t>
  </si>
  <si>
    <t>Malby:</t>
  </si>
  <si>
    <t>784452931</t>
  </si>
  <si>
    <t>MALBA PRIMAL BILA+STROP OBRUS M 3,8M</t>
  </si>
  <si>
    <t>1196</t>
  </si>
  <si>
    <t>množství =.186</t>
  </si>
  <si>
    <t>330.2</t>
  </si>
  <si>
    <t>1198</t>
  </si>
  <si>
    <t>315</t>
  </si>
  <si>
    <t>784452911</t>
  </si>
  <si>
    <t>MALBA PRIMAL BILA OBRUS MISTN V 3,8M</t>
  </si>
  <si>
    <t>1200</t>
  </si>
  <si>
    <t>MALBY CELKEM</t>
  </si>
  <si>
    <t>1202</t>
  </si>
  <si>
    <t>MONTÁŽNÍ PRÁCE:</t>
  </si>
  <si>
    <t>oddíl M43</t>
  </si>
  <si>
    <t>Montáže konstrukcí ocelových:</t>
  </si>
  <si>
    <t>M43</t>
  </si>
  <si>
    <t>MONTÁŽE KONSTRUKCÍ OCELOVÝCH CELKEM</t>
  </si>
  <si>
    <t>SO 01 - 1-OBJEKT HZ - 1. BOURACÍ PRÁCE A DEMONTÁŽE</t>
  </si>
  <si>
    <t>oddíl 96 - Bourání konstrukcí:</t>
  </si>
  <si>
    <t xml:space="preserve">    96 - BOURÁNÍ KONSTRUKCÍ CELKEM</t>
  </si>
  <si>
    <t>oddíl 96</t>
  </si>
  <si>
    <t>Bourání konstrukcí:</t>
  </si>
  <si>
    <t>961044111</t>
  </si>
  <si>
    <t>BOURANI ZAKLADU BETON PROSTY - po obnažení stávajících základů</t>
  </si>
  <si>
    <t>962031132</t>
  </si>
  <si>
    <t>BOURANI PRICEK Z CIHEL MVC TL DO 10CM</t>
  </si>
  <si>
    <t>57.8708</t>
  </si>
  <si>
    <t>962031133</t>
  </si>
  <si>
    <t>BOURANI PRICEK Z CIHEL MVC TL DO 15CM</t>
  </si>
  <si>
    <t>5.46</t>
  </si>
  <si>
    <t>962032641</t>
  </si>
  <si>
    <t>BOURANI ZDIVO KOMIN NADSTR CI MC</t>
  </si>
  <si>
    <t>962032231</t>
  </si>
  <si>
    <t>BOURANI ZDIVO Z CIHEL PAL MV MVC</t>
  </si>
  <si>
    <t>41.573155</t>
  </si>
  <si>
    <t>963011513</t>
  </si>
  <si>
    <t>BOUR STROP TVARNICE NOSNIK BZ TL 30CM - vybourání části stávajících stropů vš.schodišťových desek</t>
  </si>
  <si>
    <t>963053936</t>
  </si>
  <si>
    <t>BOURANI SCHOD RAMENA BZ SAMONOSNA</t>
  </si>
  <si>
    <t>2.34</t>
  </si>
  <si>
    <t>963054949</t>
  </si>
  <si>
    <t>BOURANI SCHODNIC Z BETONU ZELEZOVEHO</t>
  </si>
  <si>
    <t>7.28</t>
  </si>
  <si>
    <t>964011211</t>
  </si>
  <si>
    <t>BOURANI PREKLADU BZ PREF 3M 50kg/m u výplní otvorů vnějšího zdiva</t>
  </si>
  <si>
    <t>1.7901</t>
  </si>
  <si>
    <t>965043341</t>
  </si>
  <si>
    <t>BOUR PODKLAD B S POTEREM TL 10CM 4M2-betonová mazanina podlahy</t>
  </si>
  <si>
    <t>37.011</t>
  </si>
  <si>
    <t>965043341.1</t>
  </si>
  <si>
    <t>BOUR PODKLAD B S POTEREM TL 10CM 4M2- podkladní beton</t>
  </si>
  <si>
    <t>21.7152</t>
  </si>
  <si>
    <t>965049111</t>
  </si>
  <si>
    <t>PRIPL ZA SVAR SITE V MAZAN TL 10CM</t>
  </si>
  <si>
    <t>965081813</t>
  </si>
  <si>
    <t>BOUR DLAZEB Z DLAZDIC OSTAT 1CM- 1M2-</t>
  </si>
  <si>
    <t>69.9452</t>
  </si>
  <si>
    <t>965082923</t>
  </si>
  <si>
    <t>ODSTR NASYPU TL -10CM PLOCHY 2M2-</t>
  </si>
  <si>
    <t>13.98904</t>
  </si>
  <si>
    <t>967031142</t>
  </si>
  <si>
    <t>PRISEKANI OSTENI VE ZDIVU CIH MC - začištění otvorů v obvodovém zdivu po hrubém vybourání - pro výplně otvorů</t>
  </si>
  <si>
    <t>14.976</t>
  </si>
  <si>
    <t>968061113</t>
  </si>
  <si>
    <t>VYVESENI KRIDEL OKEN DREVENYCH 1,5M2-</t>
  </si>
  <si>
    <t>968061126</t>
  </si>
  <si>
    <t>VYVESENI KRIDEL DVERI DREVENYCH 2M2-</t>
  </si>
  <si>
    <t>968062356</t>
  </si>
  <si>
    <t>ODSTR RAMU OKEN DREV ZDVOJENYCH 4M2</t>
  </si>
  <si>
    <t>968071137</t>
  </si>
  <si>
    <t>VYVESENI KRIDEL VRAT KOVOVYCH 4M2-</t>
  </si>
  <si>
    <t>968072558</t>
  </si>
  <si>
    <t>ODSTRANENI VRAT KOVOVYCH PLOCHY 5M2</t>
  </si>
  <si>
    <t>969011121</t>
  </si>
  <si>
    <t>DMTZ POTRUBI VODOVOD/PLYN DN DO 52MM</t>
  </si>
  <si>
    <t>969021111</t>
  </si>
  <si>
    <t>DMTZ POTRUBI KANALIZACNI DN DO 100MM</t>
  </si>
  <si>
    <t>971033131</t>
  </si>
  <si>
    <t>OTVORY PRICKY CIHEL MV D 6CM TL 15CM</t>
  </si>
  <si>
    <t>971033241</t>
  </si>
  <si>
    <t>OTVORY ZDIVO CIHEL MV 0,0225M2 30CM</t>
  </si>
  <si>
    <t>971033651</t>
  </si>
  <si>
    <t>OTVORY ZDIVO CIHEL MV 4M2 TL 45CM</t>
  </si>
  <si>
    <t>11.96325</t>
  </si>
  <si>
    <t>972011211</t>
  </si>
  <si>
    <t>OTVORY VYPLNE PREFA TL 12CM 0,09M2</t>
  </si>
  <si>
    <t>972011311</t>
  </si>
  <si>
    <t>OTVORY VYPLNE PREFA TL 12CM 0,25M2</t>
  </si>
  <si>
    <t>973031334</t>
  </si>
  <si>
    <t>KAPSY ZDI CI MV MVC PL 0,16M2 HL 15CM</t>
  </si>
  <si>
    <t>973048131</t>
  </si>
  <si>
    <t>KAPSY ZDI BETON K ZAVAZU PRICEK 15CM</t>
  </si>
  <si>
    <t>973031614</t>
  </si>
  <si>
    <t>KAPSY ZDI CI PRO SPALIKY 5x5x5CM</t>
  </si>
  <si>
    <t>974031121</t>
  </si>
  <si>
    <t>RYHY ZDI CIHEL HL 3CM S 3CM</t>
  </si>
  <si>
    <t>187.2</t>
  </si>
  <si>
    <t>974031133</t>
  </si>
  <si>
    <t>RYHY ZDI CIHEL HL 5CM S 10CM</t>
  </si>
  <si>
    <t>49.4</t>
  </si>
  <si>
    <t>974032666</t>
  </si>
  <si>
    <t>RYHY ZDI CI PRO VTAH NOSNIKU 15x25CM</t>
  </si>
  <si>
    <t>975011351</t>
  </si>
  <si>
    <t>DREVENI PODPERNE ZAKL 2M TL 60CM L 5M</t>
  </si>
  <si>
    <t>14.56</t>
  </si>
  <si>
    <t>978011191</t>
  </si>
  <si>
    <t>OTLUC OMITKY MV VC VNIT STROPU 100%</t>
  </si>
  <si>
    <t>56.16</t>
  </si>
  <si>
    <t>978012191</t>
  </si>
  <si>
    <t>OTLUC OMITKY RAKOS VNIT STROPU 100%</t>
  </si>
  <si>
    <t>68.64</t>
  </si>
  <si>
    <t>978013191</t>
  </si>
  <si>
    <t>OTLUC OMITKY MV VC VNIT STEN 100% - 1.np</t>
  </si>
  <si>
    <t>378.56</t>
  </si>
  <si>
    <t>978013191.1</t>
  </si>
  <si>
    <t>OTLUC OMITKY MV VC VNIT STEN 100%-2.np</t>
  </si>
  <si>
    <t>219.232</t>
  </si>
  <si>
    <t>978015251</t>
  </si>
  <si>
    <t>OTLUC OMITKY MV VC VNEJ STEN 1-4 40% - oprava zdiva pod zateplení</t>
  </si>
  <si>
    <t>978059531</t>
  </si>
  <si>
    <t>ODSEK OBKLADU KERAM VNITRNICH PL 2M2-</t>
  </si>
  <si>
    <t>38.9584</t>
  </si>
  <si>
    <t>979011111</t>
  </si>
  <si>
    <t>SVISLA DOPR SUTI+HMOT SHOZ ZA 1.PODL</t>
  </si>
  <si>
    <t>335.01832</t>
  </si>
  <si>
    <t>979011121</t>
  </si>
  <si>
    <t>PRIPL ZKD PODLAZI SVISLE DOPRAVY SHOZ</t>
  </si>
  <si>
    <t>979017111</t>
  </si>
  <si>
    <t>SVISLA DOPR NOSENIM H 3,5M SUTI</t>
  </si>
  <si>
    <t>979081111</t>
  </si>
  <si>
    <t>ODVOZ STAVEB SUTI NA SKLADKU DO 1KM</t>
  </si>
  <si>
    <t>189.8</t>
  </si>
  <si>
    <t>979081121</t>
  </si>
  <si>
    <t>PRIPL ZKD 1KM ODVOZU SUTI NA SKLADKU</t>
  </si>
  <si>
    <t>1675.0916</t>
  </si>
  <si>
    <t>979082111</t>
  </si>
  <si>
    <t>VNITROSTAV DOPRAVA SUTI A HMOT DO 10M</t>
  </si>
  <si>
    <t>57.2</t>
  </si>
  <si>
    <t>979081131</t>
  </si>
  <si>
    <t>SKLADKOVNE TRIDENA SUT [BET-CI-KERAM]</t>
  </si>
  <si>
    <t>148.2</t>
  </si>
  <si>
    <t>979081132</t>
  </si>
  <si>
    <t>SKLADKOVNE SMISENY STAV A DEMOL ODPAD</t>
  </si>
  <si>
    <t>186.68</t>
  </si>
  <si>
    <t>BOURÁNÍ KONSTRUKCÍ CELKEM</t>
  </si>
  <si>
    <t>711040102</t>
  </si>
  <si>
    <t>ODSTR IZOL VODA PASY PRITAV VOD 2VRST</t>
  </si>
  <si>
    <t>239.2</t>
  </si>
  <si>
    <t>1.6744</t>
  </si>
  <si>
    <t>979081145</t>
  </si>
  <si>
    <t>SKLADKOVNE ASFALTOVE PASY</t>
  </si>
  <si>
    <t>712400831</t>
  </si>
  <si>
    <t>ODSTR IZOL POVL STRECH 30ST 1 VRSTVA - lepenka na bednění</t>
  </si>
  <si>
    <t>186.85472</t>
  </si>
  <si>
    <t>979081137</t>
  </si>
  <si>
    <t>SKLADKOVNE ASFALT A ZIVICE S DEHTEM</t>
  </si>
  <si>
    <t>1.12112</t>
  </si>
  <si>
    <t>713100861</t>
  </si>
  <si>
    <t>ODSTR IZOL TEP Z FOLIE VOLNE POLOZENE</t>
  </si>
  <si>
    <t>223.6</t>
  </si>
  <si>
    <t>C-998713101-0</t>
  </si>
  <si>
    <t>IZOL TEPELNA PRESUN HMOT VYSKA -6M</t>
  </si>
  <si>
    <t>0.06708</t>
  </si>
  <si>
    <t>979081146</t>
  </si>
  <si>
    <t>SKLADKOVNE MINERALNI A SKELNA VATA</t>
  </si>
  <si>
    <t>762231811</t>
  </si>
  <si>
    <t>DMTZ OBLOZ SCHODIST STUPNU A PODSTUP</t>
  </si>
  <si>
    <t>762331811</t>
  </si>
  <si>
    <t>DMTZ TESAR KROV VAZANY F -120cm2</t>
  </si>
  <si>
    <t>241.436</t>
  </si>
  <si>
    <t>762341811</t>
  </si>
  <si>
    <t>DMTZ TESAR BEDNENI STRECH Z PRKEN</t>
  </si>
  <si>
    <t>762341821</t>
  </si>
  <si>
    <t>DMTZ TESAR BEDNENI STĚN Z FOSEN - VĚŽ OBLOŽENÍ</t>
  </si>
  <si>
    <t>51.48</t>
  </si>
  <si>
    <t>762841811</t>
  </si>
  <si>
    <t>DMTZ TESAR PODHLEDU PRKNA BEZ OMITKY</t>
  </si>
  <si>
    <t>66.56</t>
  </si>
  <si>
    <t>6.92692</t>
  </si>
  <si>
    <t>764312842</t>
  </si>
  <si>
    <t>DMTZ KLEMP ZASTR HLAD 670 45S- 25M2-</t>
  </si>
  <si>
    <t>764322830</t>
  </si>
  <si>
    <t>DMTZ KLEMP OKAPU TVR KRYT RS 400 30S</t>
  </si>
  <si>
    <t>764332872</t>
  </si>
  <si>
    <t>DMTZ KLEMP LEMU ZDI TK+KR PL 750 45S-</t>
  </si>
  <si>
    <t>764352811</t>
  </si>
  <si>
    <t>DMTZ KLEMP ZLAB PULKR RS 330 45S</t>
  </si>
  <si>
    <t>764410880</t>
  </si>
  <si>
    <t>DMTZ KLEMP OPLECH PARAPETU RS 600</t>
  </si>
  <si>
    <t>8.84</t>
  </si>
  <si>
    <t>764451804</t>
  </si>
  <si>
    <t>DMTZ KLEMP ODPADNICH TRUB 4HRAN S 150</t>
  </si>
  <si>
    <t>764362810</t>
  </si>
  <si>
    <t>DMTZ KLEMP STRESNI OKNA S HLAD KR 30S</t>
  </si>
  <si>
    <t>764391821</t>
  </si>
  <si>
    <t>DMTZ KLEMP ZAVETRNE LISTY RS 330 45S</t>
  </si>
  <si>
    <t>764392841</t>
  </si>
  <si>
    <t>DMTZ KLEMP STRES UZLABI RS 500 45S</t>
  </si>
  <si>
    <t>764367802</t>
  </si>
  <si>
    <t>DMTZ KLEMP OPLECHOVANI VIKYRE 45S-</t>
  </si>
  <si>
    <t>1.71704</t>
  </si>
  <si>
    <t>767911820</t>
  </si>
  <si>
    <t>DMTZ OPLOCENI STROJ PLETIVO V -200CM</t>
  </si>
  <si>
    <t>767996801</t>
  </si>
  <si>
    <t>DMTZ KDK ATYPU HMOTN JEDN DILU -50kg - DEMONTÁŽ OK VĚŽE</t>
  </si>
  <si>
    <t>1287</t>
  </si>
  <si>
    <t>776511820</t>
  </si>
  <si>
    <t>ODSTRANENI PODLAH POVLAK LEP +PODLOZ</t>
  </si>
  <si>
    <t>0.07176</t>
  </si>
  <si>
    <t>979081133</t>
  </si>
  <si>
    <t>SKLADKOVNE NEBEZPECNY ODPAD [AZC]</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</si>
  <si>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</si>
  <si>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</si>
  <si>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</si>
  <si>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</si>
  <si>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</si>
  <si>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</si>
  <si>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</si>
  <si>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</si>
  <si>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</si>
  <si>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</si>
  <si>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</si>
  <si>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</si>
  <si>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 xml:space="preserve">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</si>
  <si>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</si>
  <si>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</si>
  <si>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</si>
  <si>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</si>
  <si>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</si>
  <si>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</si>
  <si>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</si>
  <si>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</si>
  <si>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</si>
  <si>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</si>
  <si>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</si>
  <si>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</si>
  <si>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</si>
  <si>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</si>
  <si>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</si>
  <si>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</si>
  <si>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</si>
  <si>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</si>
  <si>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</si>
  <si>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</si>
  <si>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</si>
  <si>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</si>
  <si>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</si>
  <si>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</si>
  <si>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</si>
  <si>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</si>
  <si>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</si>
  <si>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</si>
  <si>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</si>
  <si>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</si>
  <si>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</si>
  <si>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</si>
  <si>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</si>
  <si>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</si>
  <si>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</si>
  <si>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</si>
  <si>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</si>
  <si>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</si>
  <si>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</si>
  <si>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</si>
  <si>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</si>
  <si>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</si>
  <si>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</si>
  <si>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</si>
  <si>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</si>
  <si>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</si>
  <si>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</si>
  <si>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</si>
  <si>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</si>
  <si>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</si>
  <si>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</si>
  <si>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</si>
  <si>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</si>
  <si>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</si>
  <si>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</si>
  <si>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</si>
  <si>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</si>
  <si>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</si>
  <si>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</si>
  <si>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</si>
  <si>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</si>
  <si>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</si>
  <si>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</si>
  <si>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</si>
  <si>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</si>
  <si>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</si>
  <si>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</si>
  <si>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</si>
  <si>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</si>
  <si>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</si>
  <si>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</si>
  <si>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</si>
  <si>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</si>
  <si>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</si>
  <si>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</si>
  <si>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</si>
  <si>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</si>
  <si>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</si>
  <si>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</si>
  <si>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</si>
  <si>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</si>
  <si>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</si>
  <si>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</si>
  <si>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</si>
  <si>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</si>
  <si>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</si>
  <si>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</si>
  <si>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</si>
  <si>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</si>
  <si>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</si>
  <si>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</si>
  <si>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</si>
  <si>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</si>
  <si>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</si>
  <si>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</si>
  <si>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</si>
  <si>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</si>
  <si>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</si>
  <si>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</si>
  <si>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</si>
  <si>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</si>
  <si>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</si>
  <si>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</si>
  <si>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03 - 10 - PŘELOŽKA VODY</t>
  </si>
  <si>
    <t>HSV - Práce a dodávky HSV</t>
  </si>
  <si>
    <t xml:space="preserve">    1 - Zemní práce</t>
  </si>
  <si>
    <t xml:space="preserve">    4 - Vodorovné konstrukce</t>
  </si>
  <si>
    <t>HSV</t>
  </si>
  <si>
    <t>Práce a dodávky HSV</t>
  </si>
  <si>
    <t>Zemní práce</t>
  </si>
  <si>
    <t>115101201</t>
  </si>
  <si>
    <t>Čerpání vody na dopravní výšku do 10 m průměrný přítok do 500 l/min</t>
  </si>
  <si>
    <t>hod</t>
  </si>
  <si>
    <t>Poznámka k položce:
K; Poznámka k položce:, -JC obsahuje , nad rámec ceníkového obsahu, také náklady na likvidaci čerpaných vod</t>
  </si>
  <si>
    <t>Pol1</t>
  </si>
  <si>
    <t>"předpoklad_bude upřesněno v rámci realizace stavby" 36,0</t>
  </si>
  <si>
    <t>Poznámka k položce:
VV</t>
  </si>
  <si>
    <t>Pol2</t>
  </si>
  <si>
    <t>131213101</t>
  </si>
  <si>
    <t>Hloubení jam v soudržných horninách třídy těžitelnosti I skupiny 3 ručně</t>
  </si>
  <si>
    <t>m3</t>
  </si>
  <si>
    <t>Poznámka k položce:
K</t>
  </si>
  <si>
    <t>Pol3</t>
  </si>
  <si>
    <t>"nápojná místa" (1,5*1,5*1,2*2)</t>
  </si>
  <si>
    <t>132212111</t>
  </si>
  <si>
    <t>Hloubení rýh š do 800 mm v soudržných horninách třídy těžitelnosti I skupiny 3 ručně</t>
  </si>
  <si>
    <t>Pol4</t>
  </si>
  <si>
    <t>"přeložka" 0,8*1,65*(8,0)</t>
  </si>
  <si>
    <t>132254102</t>
  </si>
  <si>
    <t>Hloubení rýh zapažených š do 800 mm v hornině třídy těžitelnosti I skupiny 3 objem do 50 m3 strojně</t>
  </si>
  <si>
    <t>Poznámka k položce:
K; Poznámka k položce:, JC, nad rámec ceníkového obsahu, zahrnuje také náklady na příplatek hloubení v blízkosti stávajících IS (ručné hloubení rýh)</t>
  </si>
  <si>
    <t>Pol5</t>
  </si>
  <si>
    <t>"trasa vodovodní přípojky" 0,8*1,65*(10,5+36,5)</t>
  </si>
  <si>
    <t>Pol6</t>
  </si>
  <si>
    <t>"trasa vodovodní přeložky" 0,8*1,65*(7,0)</t>
  </si>
  <si>
    <t>Zřízení příložného pažení a rozepření stěn rýh hl do 2 m</t>
  </si>
  <si>
    <t>Pol7</t>
  </si>
  <si>
    <t>"trasa vodovodní přípojky" 2*1,65*(10,5+36,5)</t>
  </si>
  <si>
    <t>Pol8</t>
  </si>
  <si>
    <t>"trasa vodovodní přeložky" 2*1,65*(7,0+8,0)</t>
  </si>
  <si>
    <t>Odstranění příložného pažení a rozepření stěn rýh hl do 2 m</t>
  </si>
  <si>
    <t>161151103</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</si>
  <si>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</si>
  <si>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</si>
  <si>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</si>
  <si>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</si>
  <si>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</si>
  <si>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162251102</t>
  </si>
  <si>
    <t>Vodorovné přemístění do 50 m výkopku/sypaniny z horniny třídy těžitelnosti I, skupiny 1 až 3</t>
  </si>
  <si>
    <t>Poznámka k položce:
K; Poznámka k položce:, -pro zpětné zásypy _ tam a zpět</t>
  </si>
  <si>
    <t>Pol9</t>
  </si>
  <si>
    <t>62,44*2 'Přepočtené koeficientem množství</t>
  </si>
  <si>
    <t>162751117</t>
  </si>
  <si>
    <t>Vodorovné přemístění do 10000 m výkopku/sypaniny z horniny třídy těžitelnosti I, skupiny 1 až 3</t>
  </si>
  <si>
    <t>Poznámka k položce:
K; "trasa vodovodní přípojky a přeložky"</t>
  </si>
  <si>
    <t>Pol10</t>
  </si>
  <si>
    <t>0,8*0,1*(10,5+36,5+7,0+8,0)</t>
  </si>
  <si>
    <t>Pol11</t>
  </si>
  <si>
    <t>0,8*0,4*(10,5+36,5+7,0+8,0)</t>
  </si>
  <si>
    <t>162751119</t>
  </si>
  <si>
    <t>Příplatek k vodorovnému přemístění výkopku/sypaniny z horniny třídy těžitelnosti I skupiny 1 až 3 ZKD 1000 m přes 10000 m</t>
  </si>
  <si>
    <t>Pol12</t>
  </si>
  <si>
    <t>24,8*10 'Přepočtené koeficientem množství</t>
  </si>
  <si>
    <t>171251201</t>
  </si>
  <si>
    <t>Uložení sypaniny na skládky nebo meziskládky</t>
  </si>
  <si>
    <t>17120123R</t>
  </si>
  <si>
    <t>Poplatek za uložení navážek, zeminy a kamení na recyklační skládce (skládkovné)</t>
  </si>
  <si>
    <t>Pol13</t>
  </si>
  <si>
    <t>24,8*1,8 'Přepočtené koeficientem množství</t>
  </si>
  <si>
    <t>174151101</t>
  </si>
  <si>
    <t>Zásyp jam, šachet rýh nebo kolem objektů sypaninou se zhutněním</t>
  </si>
  <si>
    <t>Pol14</t>
  </si>
  <si>
    <t>"vodovodní přípojka a přeložka" (10,56+71,28)-24,8</t>
  </si>
  <si>
    <t>Pol15</t>
  </si>
  <si>
    <t>Mezisoučet</t>
  </si>
  <si>
    <t>17415110R</t>
  </si>
  <si>
    <t>Příplatek k zásypu jam, šachet rýh nebo kolem objektů sypaninou se zhutněním , za ruční provedení</t>
  </si>
  <si>
    <t>175111101</t>
  </si>
  <si>
    <t>Obsypání potrubí ručně sypaninou bez prohození, uloženou do 3 m</t>
  </si>
  <si>
    <t>Poznámka k položce:
K; Poznámka k položce:, -výška obsypu potrubí _ průměrná pro celé trasy/stoky</t>
  </si>
  <si>
    <t>Pol16</t>
  </si>
  <si>
    <t>"trasa vodovodní přípojky" 0,8*0,4*(10,5+36,5)</t>
  </si>
  <si>
    <t>Pol17</t>
  </si>
  <si>
    <t>"trasa vodovodní přeložky" 0,8*0,4*(7,0+8,0)</t>
  </si>
  <si>
    <t>58331200</t>
  </si>
  <si>
    <t>štěrkopísek tříděný zásypový</t>
  </si>
  <si>
    <t>Poznámka k položce:
M; Poznámka k položce:, -JC obsahuje "obsypový materiál" - dle specifikace PD a TZ</t>
  </si>
  <si>
    <t>Pol18</t>
  </si>
  <si>
    <t>19,84*2 'Přepočtené koeficientem množství</t>
  </si>
  <si>
    <t>181912112</t>
  </si>
  <si>
    <t>Úprava pláně v hornině třídy těžitelnosti I skupiny 3 se zhutněním ručně</t>
  </si>
  <si>
    <t>Pol19</t>
  </si>
  <si>
    <t>"trasa vodovodní přípojky" 0,8*(10,5+36,5)</t>
  </si>
  <si>
    <t>Pol20</t>
  </si>
  <si>
    <t>"trasa vodovodní přeložky" 0,8*(7,0+8,0)</t>
  </si>
  <si>
    <t>460371111</t>
  </si>
  <si>
    <t>Naložení výkopku ručně z hornin třídy I skupiny 1 až 3</t>
  </si>
  <si>
    <t>460371121</t>
  </si>
  <si>
    <t>Naložení výkopku strojně z hornin třídy I skupiny 1 až 3</t>
  </si>
  <si>
    <t>Vodorovné konstrukce</t>
  </si>
  <si>
    <t>451572111</t>
  </si>
  <si>
    <t>Lože pod potrubí otevřený výkop z kameniva drobného těženého</t>
  </si>
  <si>
    <t>Pol21</t>
  </si>
  <si>
    <t>"trasa vodovodní přípojky" 0,8*0,1*(10,5+36,5)</t>
  </si>
  <si>
    <t>Pol22</t>
  </si>
  <si>
    <t>"trasa vodovodní přeložky" 0,8*0,1*(7,0+8,0)</t>
  </si>
  <si>
    <t>Komunikace pozemní a plochy ostatní</t>
  </si>
  <si>
    <t>Poznámka k položce:
D</t>
  </si>
  <si>
    <t>500015R01</t>
  </si>
  <si>
    <t xml:space="preserve">Vybourání + oprava a doplnění konstrukčních vrstev  , stavební činností dotčených , zpevněných ploch s živičným krytem</t>
  </si>
  <si>
    <t>Poznámka k položce:
K; Poznámka k položce:, Kompletní systémové dodávky a provedení dle specifikace PD a TZ včetně všech přímo souvisejících prací/činností a dodávek, likvidace odpadů dle zákona o odpadech.</t>
  </si>
  <si>
    <t>Pol23</t>
  </si>
  <si>
    <t>"rozsah a specifikace _ VZTAŽENO NA MB VIZ TRASA TRUBNÍHO VEDENÍ" (10,5+7,0)</t>
  </si>
  <si>
    <t>500015R02</t>
  </si>
  <si>
    <t xml:space="preserve">Vybourání + oprava a doplnění vrstev  , stavební činností dotčených , nezpevněných travnatých ploch</t>
  </si>
  <si>
    <t>Pol24</t>
  </si>
  <si>
    <t>"rozsah a specifikace _ VZTAŽENO NA MB VIZ TRASA TRUBNÍHO VEDENÍ" 7,0</t>
  </si>
  <si>
    <t>Úpravy povrchů, podlahy a osazování výplní</t>
  </si>
  <si>
    <t>600015R02</t>
  </si>
  <si>
    <t xml:space="preserve">Vybourání + oprava a doplnění konstrukčních a nášlapných vrstev  , stavební činností dotčených , vnitřní podlahy</t>
  </si>
  <si>
    <t>Poznámka k položce: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</si>
  <si>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Pol25</t>
  </si>
  <si>
    <t>"rozsah a specifikace _ VZTAŽENO NA MB VIZ TRASA TRUBNÍHO VEDENÍ" 8,0</t>
  </si>
  <si>
    <t>Trubní vedení</t>
  </si>
  <si>
    <t>871161211</t>
  </si>
  <si>
    <t>Montáž potrubí z PE100 SDR 11 otevřený výkop svařovaných elektrotvarovkou D 32 x 3,0 mm</t>
  </si>
  <si>
    <t>Poznámka k položce:
K; Poznámka k položce:, JC obsahuje , nad rámec ceníkového obsahu , také náklady na montáže veškerých přímo souvisejících tvarovek/armatur/doplňků a příslušenství</t>
  </si>
  <si>
    <t>Pol26</t>
  </si>
  <si>
    <t>"trasa vodovodní přípojky/přeložky" (47,0+15,0)</t>
  </si>
  <si>
    <t>28613170R</t>
  </si>
  <si>
    <t>systém_trubka vodovodní PE 100 RC Ř32x3,0 SDR11 PN16</t>
  </si>
  <si>
    <t>Poznámka k položce:
M; Poznámka k položce:, V jednotkové ceně zahrnuty náklady také na dodávku přímo souvisejících tvarovek/armatur a příslušenství/doplňků_dle PD a TZ , -----------------------------------------------------------------------------------------------------------------------------------------------------------</t>
  </si>
  <si>
    <t>Pol27</t>
  </si>
  <si>
    <t>62*1,2 'Přepočtené koeficientem množství</t>
  </si>
  <si>
    <t>89224111R</t>
  </si>
  <si>
    <t>Tlaková zkouška vodovodní trasy potrubí DN do 80</t>
  </si>
  <si>
    <t>Poznámka k položce:
K; Poznámka k položce:, Kompletní provedení dle specifikace PD a TZ včetně všech přímo souvisejících prací a dodávek</t>
  </si>
  <si>
    <t>89359130R</t>
  </si>
  <si>
    <t>D+M _ navrtávací pás</t>
  </si>
  <si>
    <t>kpl.</t>
  </si>
  <si>
    <t>Poznámka k položce: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</si>
  <si>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Pol28</t>
  </si>
  <si>
    <t>1,0+1,0</t>
  </si>
  <si>
    <t>89359131R</t>
  </si>
  <si>
    <t>D+M _ vodoměrná šachta včetně vystrojení</t>
  </si>
  <si>
    <t>Poznámka k položce: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</si>
  <si>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</si>
  <si>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t>
  </si>
  <si>
    <t>Pol29</t>
  </si>
  <si>
    <t>"trasa vodovodní přípojky/přeložky" (51,0+19,0)</t>
  </si>
  <si>
    <t>899722113</t>
  </si>
  <si>
    <t>Krytí potrubí z plastů výstražnou fólií z PVC 34cm</t>
  </si>
  <si>
    <t>Ostatní konstrukce a práce, bourání</t>
  </si>
  <si>
    <t>96904111R</t>
  </si>
  <si>
    <t>Zrušení stávajícího vodovodního řádu (přípojky) včetně zemních prací , likvidace odpadů dle zákona o odpadech</t>
  </si>
  <si>
    <t>Poznámka k položce:
K; Poznámka k položce:, Kompletní provedení dle specifikace dle PD a TZ včetně všech přímo souvisejících prací/činností a dodávek.</t>
  </si>
  <si>
    <t>Pol30</t>
  </si>
  <si>
    <t>(22,7+17,0)</t>
  </si>
  <si>
    <t>Přesun hmot</t>
  </si>
  <si>
    <t>998276101</t>
  </si>
  <si>
    <t>Přesun hmot pro trubní vedení z trub z plastických hmot otevřený výkop</t>
  </si>
  <si>
    <t>Práce a dodávky PSV</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</si>
  <si>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</si>
  <si>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</si>
  <si>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</si>
  <si>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</si>
  <si>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</si>
  <si>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</si>
  <si>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</si>
  <si>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</si>
  <si>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Pol31</t>
  </si>
  <si>
    <t>"trasa plynovodní přípojky" 0,8*1,2*(15,0+12,0)</t>
  </si>
  <si>
    <t>Pol32</t>
  </si>
  <si>
    <t>"trasa plynovodní přípojky" 2*1,2*(15,0+12,0)</t>
  </si>
  <si>
    <t>Poznámka k položce:
VV; (bude upřesněno a odsouhlaseno při realizaci stavby)</t>
  </si>
  <si>
    <t>Pol33</t>
  </si>
  <si>
    <t>20,239*2 'Přepočtené koeficientem množství</t>
  </si>
  <si>
    <t>Pol34</t>
  </si>
  <si>
    <t>"trasa plynovodní přípojky" 0,8*(0,15+0,363)*(15,0+12,0)</t>
  </si>
  <si>
    <t>Pol35</t>
  </si>
  <si>
    <t>11,081*10 'Přepočtené koeficientem množství</t>
  </si>
  <si>
    <t>Pol36</t>
  </si>
  <si>
    <t>11,081*1,8 'Přepočtené koeficientem množství</t>
  </si>
  <si>
    <t>Pol37</t>
  </si>
  <si>
    <t>"plynovodní trasa" (25,92)-11,081</t>
  </si>
  <si>
    <t>Pol38</t>
  </si>
  <si>
    <t>"trasa plynovodní přípojky" 0,8*(0,3+0,063)*(15,0+12,0)</t>
  </si>
  <si>
    <t>Pol39</t>
  </si>
  <si>
    <t>7,841*2 'Přepočtené koeficientem množství</t>
  </si>
  <si>
    <t>Pol40</t>
  </si>
  <si>
    <t>"trasa plynovodní přípojky" 0,8*(15,0+12,0)</t>
  </si>
  <si>
    <t>460120019</t>
  </si>
  <si>
    <t>Naložení výkopku strojně z hornin třídy 1 až 4</t>
  </si>
  <si>
    <t>Pol41</t>
  </si>
  <si>
    <t>"trasa plynovodní přípojky" 0,8*0,15*(15,0+12,0)</t>
  </si>
  <si>
    <t>Pol42</t>
  </si>
  <si>
    <t>"rozsah a specifikace _ VZTAŽENO NA MB VIZ TRASA TRUBNÍHO VEDENÍ" 15,0</t>
  </si>
  <si>
    <t>Pol43</t>
  </si>
  <si>
    <t>"rozsah a specifikace _ VZTAŽENO NA MB VIZ TRASA TRUBNÍHO VEDENÍ" 12,0</t>
  </si>
  <si>
    <t>800015R01</t>
  </si>
  <si>
    <t>Rozpojení potrubí stávajícího plynovodu D63</t>
  </si>
  <si>
    <t>Poznámka k položce: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</si>
  <si>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</si>
  <si>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</si>
  <si>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</si>
  <si>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</si>
  <si>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t>
  </si>
  <si>
    <t>Pol44</t>
  </si>
  <si>
    <t>"trasa plynovodní přípojky" (15,0+12,0)</t>
  </si>
  <si>
    <t>28613173R</t>
  </si>
  <si>
    <t>systém_trubka plynovodní PE 100 RC DUALTEC d63x5,8 PN16 SDR 11</t>
  </si>
  <si>
    <t>Pol45</t>
  </si>
  <si>
    <t>27*1,2 'Přepočtené koeficientem množství</t>
  </si>
  <si>
    <t>Tlaková zkouška plynovodní trasy potrubí DN do 80</t>
  </si>
  <si>
    <t>D+M _ zemní uzávěr s litinovým poklopem</t>
  </si>
  <si>
    <t>Poznámka k položce:
K; Poznámka k položce:, Kompletní systémové dodávky a provedení dle specifikace PD a TZ včetně všech přímo souvisejících prací/činností a dodávek/doplňků a přílsušenství, ------------------------------------------------------------------------------------------------------------------------------------------------------------------------------------,</t>
  </si>
  <si>
    <t>Pol46</t>
  </si>
  <si>
    <t>1,0</t>
  </si>
  <si>
    <t>D+M _ chránička d90 x 8,2 mm</t>
  </si>
  <si>
    <t>Pol47</t>
  </si>
  <si>
    <t>2,8</t>
  </si>
  <si>
    <t>89359132R</t>
  </si>
  <si>
    <t>D+M _ Čichačka v teleskopiském provedení s litinovým poklopem</t>
  </si>
  <si>
    <t>Poznámka k položce: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</si>
  <si>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Pol48</t>
  </si>
  <si>
    <t>"trasa plynovodní přípojky" 1,1*(15,0+12,0)</t>
  </si>
  <si>
    <t>Zrušení stávajícího plynovodního řádu DN 63 mm včetně zemních prací , likvidace odpadů dle zákona o odpadech</t>
  </si>
  <si>
    <t>Práce a dodávky M</t>
  </si>
  <si>
    <t>23-M</t>
  </si>
  <si>
    <t>Montáže potrubí</t>
  </si>
  <si>
    <t>23020024R</t>
  </si>
  <si>
    <t>Jednostranné přerušení průtoku plynu 2 balony vloženými ručně v plastovém potrubí do dn 125 mm</t>
  </si>
  <si>
    <t>Poznámka k položce: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</si>
  <si>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262144</t>
  </si>
  <si>
    <t>SO 06 - 11 - KANALIZACE DEŠŤOVÁ</t>
  </si>
  <si>
    <t xml:space="preserve">    5 - Komunikace pozemní a plochy ostatní</t>
  </si>
  <si>
    <t xml:space="preserve">    6 - Úpravy povrchů, podlahy a osazování výplní</t>
  </si>
  <si>
    <t xml:space="preserve">    8 - Trubní vedení</t>
  </si>
  <si>
    <t>VRN - VRN</t>
  </si>
  <si>
    <t xml:space="preserve">    VRN1 - Průzkumné, geodetické a projektové práce</t>
  </si>
  <si>
    <t xml:space="preserve">    VRN4 - Inženýrská činnost</t>
  </si>
  <si>
    <t>Pol49</t>
  </si>
  <si>
    <t>"předpoklad_bude upřesněno v rámci realizace stavby" 45,0</t>
  </si>
  <si>
    <t>131251102</t>
  </si>
  <si>
    <t>Hloubení jam nezapažených v hornině třídy těžitelnosti I skupiny 3 objem do 50 m3 strojně</t>
  </si>
  <si>
    <t>Poznámka k položce:
K; Poznámka k položce:, JC, nad rámec ceníkového obsahu, také zahrnuje náklady na ruční hloubení v místě inženýrských sítí</t>
  </si>
  <si>
    <t>Pol50</t>
  </si>
  <si>
    <t>"retence" (39,0)</t>
  </si>
  <si>
    <t>131251201</t>
  </si>
  <si>
    <t>Hloubení jam zapažených v hornině třídy těžitelnosti I skupiny 3 objem do 20 m3 strojně</t>
  </si>
  <si>
    <t>Pol51</t>
  </si>
  <si>
    <t>"vsakovací objekt č.2" 20,0</t>
  </si>
  <si>
    <t>131251202</t>
  </si>
  <si>
    <t>Hloubení jam zapažených v hornině třídy těžitelnosti I skupiny 3 objem do 50 m3 strojně</t>
  </si>
  <si>
    <t>Pol52</t>
  </si>
  <si>
    <t>"vsakovací objekt č.1" 45,0</t>
  </si>
  <si>
    <t>132254202</t>
  </si>
  <si>
    <t>Hloubení zapažených rýh š do 2000 mm v hornině třídy těžitelnosti I skupiny 3 objem do 50 m3</t>
  </si>
  <si>
    <t>Pol53</t>
  </si>
  <si>
    <t>"trasa kanalizace" (7,0+21,0)*1,0*2,0</t>
  </si>
  <si>
    <t>Pol54</t>
  </si>
  <si>
    <t>"ostatní objem_kanalizační šachty/sdružené trasy_bude upřesněno v rámci realizace" (5,6)</t>
  </si>
  <si>
    <t>Pol55</t>
  </si>
  <si>
    <t>"trasa kanalizace" (7,0+21,0)*2*2,0</t>
  </si>
  <si>
    <t>Pol56</t>
  </si>
  <si>
    <t>65,4*2 'Přepočtené koeficientem množství</t>
  </si>
  <si>
    <t>Pol57</t>
  </si>
  <si>
    <t>"kanalizační trasy" (1,0*0,1*28)+(1,0*0,3*28)</t>
  </si>
  <si>
    <t>Pol58</t>
  </si>
  <si>
    <t>"vsakovací objekt č.1,2" (20,0+45,0)</t>
  </si>
  <si>
    <t>Pol59</t>
  </si>
  <si>
    <t>"retence" (12,0+2,0+1,0+9,0)</t>
  </si>
  <si>
    <t>Pol60</t>
  </si>
  <si>
    <t>100,2*10 'Přepočtené koeficientem množství</t>
  </si>
  <si>
    <t>Pol61</t>
  </si>
  <si>
    <t>100,2*1,8 'Přepočtené koeficientem množství</t>
  </si>
  <si>
    <t>Pol62</t>
  </si>
  <si>
    <t>(39,0+20,0+45,0+61,6)-100,2</t>
  </si>
  <si>
    <t>174251101</t>
  </si>
  <si>
    <t>Zásyp jam, šachet rýh nebo kolem objektů sypaninou</t>
  </si>
  <si>
    <t>Pol63</t>
  </si>
  <si>
    <t>"vsakovací objekty č.1, č.2" (42,3+19,0)</t>
  </si>
  <si>
    <t>58344171R</t>
  </si>
  <si>
    <t>drcený drenážní materiál frakce 16/32</t>
  </si>
  <si>
    <t>Poznámka k položce:
M</t>
  </si>
  <si>
    <t>Pol64</t>
  </si>
  <si>
    <t>61,3*1,8 'Přepočtené koeficientem množství</t>
  </si>
  <si>
    <t>Pol65</t>
  </si>
  <si>
    <t>"trasa kanalizace" (7,0+21,0)*1,0*0,3</t>
  </si>
  <si>
    <t>Pol66</t>
  </si>
  <si>
    <t>Pol67</t>
  </si>
  <si>
    <t>8,4*2 'Přepočtené koeficientem množství</t>
  </si>
  <si>
    <t>175151201</t>
  </si>
  <si>
    <t>Obsypání objektu sypaninou bez prohození, uloženou do 3 m strojně</t>
  </si>
  <si>
    <t>Pol68</t>
  </si>
  <si>
    <t>"retence" (9,0)</t>
  </si>
  <si>
    <t>Pol69</t>
  </si>
  <si>
    <t>9*2 'Přepočtené koeficientem množství</t>
  </si>
  <si>
    <t>181311103</t>
  </si>
  <si>
    <t>Rozprostření ornice tl vrstvy do 200 mm v rovině nebo ve svahu do 1:5 ručně</t>
  </si>
  <si>
    <t>Pol70</t>
  </si>
  <si>
    <t>"vsakovací objekty č.1,č.2" (4,5*4,5)+(3,5*3,5)</t>
  </si>
  <si>
    <t>181411131</t>
  </si>
  <si>
    <t>Založení parkového trávníku výsevem pl do 1000 m2 v rovině a ve svahu do 1:5</t>
  </si>
  <si>
    <t>00572410</t>
  </si>
  <si>
    <t>osivo směs travní parková</t>
  </si>
  <si>
    <t>kg</t>
  </si>
  <si>
    <t>Pol71</t>
  </si>
  <si>
    <t>32,5*0,03 'Přepočtené koeficientem množství</t>
  </si>
  <si>
    <t>Pol72</t>
  </si>
  <si>
    <t>"trasa kanalizace" (7,0+21,0)*1,0</t>
  </si>
  <si>
    <t>Pol73</t>
  </si>
  <si>
    <t>"retence" (5,0*3,0)</t>
  </si>
  <si>
    <t>Zakládání</t>
  </si>
  <si>
    <t>213311141</t>
  </si>
  <si>
    <t>Polštáře zhutněné pod základy ze štěrkopísku tříděného</t>
  </si>
  <si>
    <t>Pol74</t>
  </si>
  <si>
    <t>"retence" (5,0*3,0)*0,15</t>
  </si>
  <si>
    <t>Svislé a kompletní konstrukce</t>
  </si>
  <si>
    <t>359901211</t>
  </si>
  <si>
    <t>Monitoring stoky jakékoli výšky na nové kanalizaci</t>
  </si>
  <si>
    <t>451315115</t>
  </si>
  <si>
    <t>Podkladní nebo výplňová vrstva z betonu C 16/20 tl do 100 mm</t>
  </si>
  <si>
    <t>Pol75</t>
  </si>
  <si>
    <t>"trasa kanalizace" (7,0+21,0)*1,0*0,1</t>
  </si>
  <si>
    <t>Pol76</t>
  </si>
  <si>
    <t>"rozsah a specifikace _ VZTAŽENO NA MB VIZ TRASA TRUBNÍHO VEDENÍ" (7,0)</t>
  </si>
  <si>
    <t>Pol77</t>
  </si>
  <si>
    <t>"rozsah a specifikace _ VZTAŽENO NA MB VIZ TRASA TRUBNÍHO VEDENÍ" 21,0</t>
  </si>
  <si>
    <t>Výztuž mazanin svařovanými sítěmi Kari</t>
  </si>
  <si>
    <t>Pol78</t>
  </si>
  <si>
    <t>"retence" (5,0*3,0)*1*(5,0*1,25)/1000</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</si>
  <si>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</si>
  <si>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</si>
  <si>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</si>
  <si>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</si>
  <si>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</si>
  <si>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t>
  </si>
  <si>
    <t>Pol79</t>
  </si>
  <si>
    <t>28*1,15 'Přepočtené koeficientem množství</t>
  </si>
  <si>
    <t>894401R01</t>
  </si>
  <si>
    <t>D+M _ Šachta Š2, O 425, výška: 1,643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</si>
  <si>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</si>
  <si>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</si>
  <si>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</si>
  <si>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</si>
  <si>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</si>
  <si>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</si>
  <si>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</si>
  <si>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</si>
  <si>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</si>
  <si>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</si>
  <si>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</si>
  <si>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</si>
  <si>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</si>
  <si>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</si>
  <si>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</si>
  <si>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Pol80</t>
  </si>
  <si>
    <t>"kanalizační trasa" 1,1*(28,0)</t>
  </si>
  <si>
    <t>899951R11</t>
  </si>
  <si>
    <t>D+M _ sorpční betonová vpusť včetně vložky</t>
  </si>
  <si>
    <t>Poznámka k položce: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</si>
  <si>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Pol81</t>
  </si>
  <si>
    <t>"kompletní rozsah a specifikace viz v.č. 07" 3,0</t>
  </si>
  <si>
    <t>899951R12</t>
  </si>
  <si>
    <t>D+M _ retenční nádrž objemu 12 m3</t>
  </si>
  <si>
    <t>Poznámka k položce:
K; Poznámka k položce:, Kompletní systémová dodávka a provedení dle specifikace PD a TZ včetně všech přímo souvisejících prací/činností a dodávek/doplňků a příslušenství, ----------------------------------------------------------------------------------------------------------------------------------------------------------------------------------, , , , ,</t>
  </si>
  <si>
    <t>Pol82</t>
  </si>
  <si>
    <t>"rozsah a specifikace viz v.č. 006" 1,0</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</si>
  <si>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</si>
  <si>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</si>
  <si>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</si>
  <si>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</si>
  <si>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</si>
  <si>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</si>
  <si>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</si>
  <si>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</si>
  <si>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</si>
  <si>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t>
  </si>
  <si>
    <t>Pol83</t>
  </si>
  <si>
    <t>"vsakovací objekty" (3,0*4*5,0)+(2,0*4*5,0)</t>
  </si>
  <si>
    <t>460281123</t>
  </si>
  <si>
    <t>Odstranění pažení příložného výkopů jam</t>
  </si>
  <si>
    <t>Poznámka k položce:
K; Poznámka k položce:, VEŠKERÉ FORMY A PŘEDÁNÍ SE ŘÍDÍ PODMÍNKAMI ZADÁVACÍ DOKUMENTACE STAVBY</t>
  </si>
  <si>
    <t>VRN4</t>
  </si>
  <si>
    <t>Inženýrská činnost</t>
  </si>
  <si>
    <t>041903000</t>
  </si>
  <si>
    <t>Dozor jiné osoby_geotechnik po celou dobu výstavby</t>
  </si>
  <si>
    <t>SO 07 - 12 - PŘELOŽKS SPLAŠKOVÉ KANALIZACE</t>
  </si>
  <si>
    <t xml:space="preserve">D1 - </t>
  </si>
  <si>
    <t xml:space="preserve">    HSV - Práce a dodávky HSV</t>
  </si>
  <si>
    <t xml:space="preserve">      1 - Zemní práce</t>
  </si>
  <si>
    <t xml:space="preserve">    VRN - VRN</t>
  </si>
  <si>
    <t xml:space="preserve">      VRN1 - Průzkumné, geodetické a projektové práce</t>
  </si>
  <si>
    <t xml:space="preserve">      VRN4 - Inženýrská činnost</t>
  </si>
  <si>
    <t>Pol84</t>
  </si>
  <si>
    <t>"předpoklad_bude upřesněno v rámci realizace stavby" 24,0</t>
  </si>
  <si>
    <t>132254201</t>
  </si>
  <si>
    <t>Hloubení zapažených rýh š do 2000 mm v hornině třídy těžitelnosti I skupiny 3 objem do 20 m3</t>
  </si>
  <si>
    <t>Pol85</t>
  </si>
  <si>
    <t>"trasa kanalizace" (1,0*1,6*11,0)+(1,0*1,5*10,0)</t>
  </si>
  <si>
    <t>Pol86</t>
  </si>
  <si>
    <t>"trasa kanalizace" (1,6*2*11,0)+(1,5*2*10,0)</t>
  </si>
  <si>
    <t>Pol87</t>
  </si>
  <si>
    <t>20,84*2 'Přepočtené koeficientem množství</t>
  </si>
  <si>
    <t>Pol88</t>
  </si>
  <si>
    <t>"kanalizační trasy" (1,0*0,1*21,0)+(1,0*0,46*21,0)</t>
  </si>
  <si>
    <t>Pol89</t>
  </si>
  <si>
    <t>11,76*10 'Přepočtené koeficientem množství</t>
  </si>
  <si>
    <t>Pol90</t>
  </si>
  <si>
    <t>11,76*1,8 'Přepočtené koeficientem množství</t>
  </si>
  <si>
    <t>Pol91</t>
  </si>
  <si>
    <t>(32,6)-11,76</t>
  </si>
  <si>
    <t>Pol92</t>
  </si>
  <si>
    <t>"trasa kanalizace" 1,0*0,46*(11,0+10,0)</t>
  </si>
  <si>
    <t>Pol93</t>
  </si>
  <si>
    <t>9,66*2 'Přepočtené koeficientem množství</t>
  </si>
  <si>
    <t>Pol94</t>
  </si>
  <si>
    <t>"trasa kanalizace" (11,0+10,0)*1,0</t>
  </si>
  <si>
    <t>Pol95</t>
  </si>
  <si>
    <t>"trasa kanalizace" 1,0*0,1*(11,0+10,0)</t>
  </si>
  <si>
    <t>Pol96</t>
  </si>
  <si>
    <t>"rozsah a specifikace _ VZTAŽENO NA MB VIZ TRASA TRUBNÍHO VEDENÍ" (11,0)</t>
  </si>
  <si>
    <t>Pol97</t>
  </si>
  <si>
    <t>"rozsah a specifikace _ VZTAŽENO NA MB VIZ TRASA TRUBNÍHO VEDENÍ" 10,0</t>
  </si>
  <si>
    <t>Pol98</t>
  </si>
  <si>
    <t>21*1,15 'Přepočtené koeficientem množství</t>
  </si>
  <si>
    <t>D+M _ Šachta Š1, O 425, výška: 2,734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</si>
  <si>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</si>
  <si>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</si>
  <si>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</si>
  <si>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</si>
  <si>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</si>
  <si>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Pol99</t>
  </si>
  <si>
    <t>"kanalizační trasa" 1,1*(11,0+10,0)</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</si>
  <si>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</si>
  <si>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</si>
  <si>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</si>
  <si>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</si>
  <si>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</si>
  <si>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</si>
  <si>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</si>
  <si>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</si>
  <si>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</si>
  <si>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Pol100</t>
  </si>
  <si>
    <t>"předpoklad_bude upřesněno v rámci realizace stavby" 48,0</t>
  </si>
  <si>
    <t>Pol101</t>
  </si>
  <si>
    <t>"ČOV" 29,0</t>
  </si>
  <si>
    <t>Pol102</t>
  </si>
  <si>
    <t>"trasa kanalizace" (1,0*1,6*3,0)+(1,0*1,5*12,0)</t>
  </si>
  <si>
    <t>Pol103</t>
  </si>
  <si>
    <t>"trasa kanalizace" (2*1,6*3,0)+(2*1,5*12,0)</t>
  </si>
  <si>
    <t>Pol104</t>
  </si>
  <si>
    <t>29,4*2 'Přepočtené koeficientem množství</t>
  </si>
  <si>
    <t>Pol105</t>
  </si>
  <si>
    <t>"kanalizační trasy" (1,0*0,1*15,0)+(1,0*0,46*15,0)</t>
  </si>
  <si>
    <t>Pol106</t>
  </si>
  <si>
    <t xml:space="preserve">"ČOV"  (9,5+1,0+1,0+2,5)</t>
  </si>
  <si>
    <t>Pol107</t>
  </si>
  <si>
    <t>22,4*10 'Přepočtené koeficientem množství</t>
  </si>
  <si>
    <t>Pol108</t>
  </si>
  <si>
    <t>22,4*1,8 'Přepočtené koeficientem množství</t>
  </si>
  <si>
    <t>Pol109</t>
  </si>
  <si>
    <t>(29,0+22,8)-22,4</t>
  </si>
  <si>
    <t>Pol110</t>
  </si>
  <si>
    <t>"trasa kanalizace" (3,0+12,0)*1,0*0,46</t>
  </si>
  <si>
    <t>Pol111</t>
  </si>
  <si>
    <t>6,9*2 'Přepočtené koeficientem množství</t>
  </si>
  <si>
    <t>Pol112</t>
  </si>
  <si>
    <t>"trasa kanalizace" (3,0+12,0)*1,0</t>
  </si>
  <si>
    <t>Pol113</t>
  </si>
  <si>
    <t xml:space="preserve">"ČOV"  (2,5*2,5)</t>
  </si>
  <si>
    <t>Pol114</t>
  </si>
  <si>
    <t xml:space="preserve">"ČOV"  (2,5*2,5)*0,15</t>
  </si>
  <si>
    <t>38641111R</t>
  </si>
  <si>
    <t>Čistírna odpadních vod domovní počet EO 12</t>
  </si>
  <si>
    <t>Poznámka k položce: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</si>
  <si>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Pol115</t>
  </si>
  <si>
    <t>"kompletní rozsah a specifikace _ viz v.č. 004" (1,0)</t>
  </si>
  <si>
    <t>Pol116</t>
  </si>
  <si>
    <t>"trasa kanalizace" (3,0+12,0)*1,0*0,1</t>
  </si>
  <si>
    <t>Pol117</t>
  </si>
  <si>
    <t>"rozsah a specifikace _ VZTAŽENO NA MB VIZ TRASA TRUBNÍHO VEDENÍ" 3,0</t>
  </si>
  <si>
    <t>Pol118</t>
  </si>
  <si>
    <t>"ČOV" (2,5*2,5)*1*(5,0*1,25)/1000</t>
  </si>
  <si>
    <t>Pol119</t>
  </si>
  <si>
    <t>15*1,15 'Přepočtené koeficientem množství</t>
  </si>
  <si>
    <t>D+M _ Šachta Š8, O 425, výška: 0,983</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</si>
  <si>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</si>
  <si>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</si>
  <si>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 xml:space="preserve">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</si>
  <si>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Pol120</t>
  </si>
  <si>
    <t>"kanalizační trasa" 1,1*(15,0)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</si>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</sst>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5">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8"/>
      <color rgb="FF003366"/>
      <name val="Trebuchet MS"/>
    </font>
    <font>
      <sz val="10"/>
      <color rgb="FF003366"/>
      <name val="Trebuchet MS"/>
    </font>
    <font>
      <sz val="8"/>
      <color rgb="FF505050"/>
      <name val="Trebuchet MS"/>
    </font>
    <font>
      <sz val="8"/>
      <color rgb="FFFF0000"/>
      <name val="Trebuchet MS"/>
    </font>
    <font>
      <sz val="8"/>
      <name val="Trebuchet MS"/>
      <family val="0"/>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4" fillId="0" borderId="0" applyNumberFormat="0" applyFill="0" applyBorder="0" applyAlignment="0" applyProtection="0"/>
  </cellStyleXfs>
  <cellXfs count="35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0" fillId="0" borderId="0" xfId="0" applyFont="1" applyAlignment="1">
      <alignment horizontal="center" vertical="center" wrapText="1"/>
    </xf>
    <xf numFmtId="0" fontId="6" fillId="0" borderId="0" xfId="0" applyFont="1" applyAlignme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center" vertical="center"/>
      <protection locked="0"/>
    </xf>
    <xf numFmtId="0" fontId="11" fillId="2" borderId="0" xfId="0" applyFont="1" applyFill="1" applyAlignment="1" applyProtection="1">
      <alignment horizontal="left" vertical="center"/>
    </xf>
    <xf numFmtId="0" fontId="12" fillId="2" borderId="0" xfId="0" applyFont="1" applyFill="1" applyAlignment="1" applyProtection="1">
      <alignment vertical="center"/>
    </xf>
    <xf numFmtId="0" fontId="13" fillId="2" borderId="0" xfId="0" applyFont="1" applyFill="1" applyAlignment="1" applyProtection="1">
      <alignment horizontal="left" vertical="center"/>
    </xf>
    <xf numFmtId="0" fontId="14" fillId="2" borderId="0" xfId="1" applyFont="1" applyFill="1" applyAlignment="1" applyProtection="1">
      <alignment vertical="center"/>
    </xf>
    <xf numFmtId="0" fontId="44" fillId="2" borderId="0" xfId="1" applyFill="1"/>
    <xf numFmtId="0" fontId="0" fillId="2" borderId="0" xfId="0" applyFill="1"/>
    <xf numFmtId="0" fontId="11" fillId="2" borderId="0" xfId="0" applyFont="1" applyFill="1" applyAlignment="1">
      <alignment horizontal="lef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5" fillId="0" borderId="0" xfId="0" applyFont="1" applyBorder="1" applyAlignment="1" applyProtection="1">
      <alignment horizontal="left" vertical="center"/>
    </xf>
    <xf numFmtId="0" fontId="0" fillId="0" borderId="6" xfId="0" applyBorder="1" applyProtection="1"/>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19" fillId="0" borderId="0" xfId="0" applyFont="1" applyAlignment="1">
      <alignment horizontal="left" vertical="top"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19" fillId="0" borderId="0" xfId="0" applyFont="1" applyAlignment="1">
      <alignment horizontal="left" vertical="center"/>
    </xf>
    <xf numFmtId="0" fontId="18"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0" fillId="0" borderId="8" xfId="0" applyFont="1" applyBorder="1" applyAlignment="1" applyProtection="1">
      <alignment horizontal="left" vertical="center"/>
    </xf>
    <xf numFmtId="0" fontId="0" fillId="0" borderId="8" xfId="0" applyFont="1" applyBorder="1" applyAlignment="1" applyProtection="1">
      <alignment vertical="center"/>
    </xf>
    <xf numFmtId="4" fontId="20" fillId="0" borderId="8"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horizontal="center" vertical="center"/>
    </xf>
    <xf numFmtId="4" fontId="19" fillId="0" borderId="0" xfId="0" applyNumberFormat="1" applyFont="1" applyBorder="1" applyAlignment="1" applyProtection="1">
      <alignmen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3" fillId="4" borderId="10" xfId="0" applyFont="1" applyFill="1" applyBorder="1" applyAlignment="1" applyProtection="1">
      <alignment horizontal="lef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5"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8"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5" xfId="0" applyFont="1" applyBorder="1" applyAlignment="1">
      <alignment vertical="center"/>
    </xf>
    <xf numFmtId="0" fontId="21" fillId="0" borderId="0" xfId="0" applyFont="1" applyAlignment="1" applyProtection="1">
      <alignment vertical="center"/>
    </xf>
    <xf numFmtId="165" fontId="2" fillId="0" borderId="0" xfId="0" applyNumberFormat="1" applyFont="1" applyAlignment="1" applyProtection="1">
      <alignment horizontal="left" vertical="center"/>
    </xf>
    <xf numFmtId="0" fontId="22" fillId="0" borderId="15" xfId="0" applyFont="1" applyBorder="1" applyAlignment="1">
      <alignment horizontal="center" vertical="center"/>
    </xf>
    <xf numFmtId="0" fontId="22"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9" xfId="0" applyFont="1" applyBorder="1" applyAlignment="1">
      <alignment vertical="center"/>
    </xf>
    <xf numFmtId="0" fontId="1" fillId="0" borderId="18" xfId="0" applyFont="1" applyBorder="1" applyAlignment="1" applyProtection="1">
      <alignment horizontal="left" vertical="center"/>
    </xf>
    <xf numFmtId="0" fontId="0" fillId="0" borderId="19" xfId="0" applyFont="1" applyBorder="1" applyAlignment="1" applyProtection="1">
      <alignmen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0" fontId="2" fillId="5" borderId="11" xfId="0" applyFont="1" applyFill="1" applyBorder="1" applyAlignment="1" applyProtection="1">
      <alignment horizontal="center" vertical="center"/>
    </xf>
    <xf numFmtId="0" fontId="18" fillId="0" borderId="20" xfId="0"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3" fillId="0" borderId="0" xfId="0" applyFont="1" applyAlignment="1" applyProtection="1">
      <alignment horizontal="center" vertical="center"/>
    </xf>
    <xf numFmtId="4" fontId="22" fillId="0" borderId="18" xfId="0" applyNumberFormat="1" applyFont="1" applyBorder="1" applyAlignment="1" applyProtection="1">
      <alignment vertical="center"/>
    </xf>
    <xf numFmtId="4" fontId="22" fillId="0" borderId="0" xfId="0" applyNumberFormat="1" applyFont="1" applyBorder="1" applyAlignment="1" applyProtection="1">
      <alignment vertical="center"/>
    </xf>
    <xf numFmtId="166" fontId="22" fillId="0" borderId="0" xfId="0" applyNumberFormat="1" applyFont="1" applyBorder="1" applyAlignment="1" applyProtection="1">
      <alignment vertical="center"/>
    </xf>
    <xf numFmtId="4" fontId="22" fillId="0" borderId="19" xfId="0" applyNumberFormat="1" applyFont="1" applyBorder="1" applyAlignment="1" applyProtection="1">
      <alignment vertical="center"/>
    </xf>
    <xf numFmtId="0" fontId="3"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4" fillId="0" borderId="5"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28" fillId="0" borderId="0" xfId="0" applyFont="1" applyAlignment="1" applyProtection="1">
      <alignment horizontal="center" vertical="center"/>
    </xf>
    <xf numFmtId="0" fontId="4" fillId="0" borderId="5" xfId="0" applyFont="1" applyBorder="1" applyAlignment="1">
      <alignment vertical="center"/>
    </xf>
    <xf numFmtId="4" fontId="29" fillId="0" borderId="18"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9" xfId="0" applyNumberFormat="1" applyFont="1" applyBorder="1" applyAlignment="1" applyProtection="1">
      <alignment vertical="center"/>
    </xf>
    <xf numFmtId="0" fontId="4" fillId="0" borderId="0" xfId="0" applyFont="1" applyAlignment="1">
      <alignment horizontal="left" vertical="center"/>
    </xf>
    <xf numFmtId="4" fontId="29" fillId="0" borderId="23" xfId="0" applyNumberFormat="1" applyFont="1" applyBorder="1" applyAlignment="1" applyProtection="1">
      <alignment vertical="center"/>
    </xf>
    <xf numFmtId="4" fontId="29" fillId="0" borderId="24" xfId="0" applyNumberFormat="1" applyFont="1" applyBorder="1" applyAlignment="1" applyProtection="1">
      <alignment vertical="center"/>
    </xf>
    <xf numFmtId="166" fontId="29" fillId="0" borderId="24" xfId="0" applyNumberFormat="1" applyFont="1" applyBorder="1" applyAlignment="1" applyProtection="1">
      <alignment vertical="center"/>
    </xf>
    <xf numFmtId="4" fontId="29" fillId="0" borderId="25" xfId="0" applyNumberFormat="1" applyFont="1" applyBorder="1" applyAlignment="1" applyProtection="1">
      <alignment vertical="center"/>
    </xf>
    <xf numFmtId="0" fontId="0" fillId="0" borderId="0" xfId="0" applyProtection="1">
      <protection locked="0"/>
    </xf>
    <xf numFmtId="0" fontId="12" fillId="2" borderId="0" xfId="0" applyFont="1" applyFill="1" applyAlignment="1">
      <alignment vertical="center"/>
    </xf>
    <xf numFmtId="0" fontId="13" fillId="2" borderId="0" xfId="0" applyFont="1" applyFill="1" applyAlignment="1">
      <alignment horizontal="left" vertical="center"/>
    </xf>
    <xf numFmtId="0" fontId="30" fillId="2" borderId="0" xfId="1" applyFont="1" applyFill="1" applyAlignment="1">
      <alignment vertical="center"/>
    </xf>
    <xf numFmtId="0" fontId="12"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18" fillId="0" borderId="0" xfId="0" applyFont="1" applyBorder="1" applyAlignment="1" applyProtection="1">
      <alignment horizontal="left" vertical="center" wrapText="1"/>
    </xf>
    <xf numFmtId="0" fontId="0"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18"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0" fillId="0" borderId="0" xfId="0" applyFont="1" applyBorder="1" applyAlignment="1" applyProtection="1">
      <alignment horizontal="left" vertical="center"/>
    </xf>
    <xf numFmtId="4" fontId="23"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pplyProtection="1">
      <alignment horizontal="lef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1"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0" fillId="0" borderId="0" xfId="0" applyFont="1" applyAlignment="1" applyProtection="1">
      <alignment vertical="center"/>
      <protection locked="0"/>
    </xf>
    <xf numFmtId="0" fontId="18" fillId="0" borderId="0" xfId="0" applyFont="1" applyAlignment="1" applyProtection="1">
      <alignment horizontal="left" vertical="center" wrapText="1"/>
    </xf>
    <xf numFmtId="0" fontId="2" fillId="0" borderId="0" xfId="0" applyFont="1" applyAlignment="1" applyProtection="1">
      <alignment horizontal="left" vertical="center"/>
    </xf>
    <xf numFmtId="0" fontId="18"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3" fillId="0" borderId="0" xfId="0" applyNumberFormat="1" applyFont="1" applyAlignment="1" applyProtection="1"/>
    <xf numFmtId="166" fontId="32" fillId="0" borderId="16" xfId="0" applyNumberFormat="1" applyFont="1" applyBorder="1" applyAlignment="1" applyProtection="1"/>
    <xf numFmtId="166" fontId="32" fillId="0" borderId="17" xfId="0" applyNumberFormat="1" applyFont="1" applyBorder="1" applyAlignment="1" applyProtection="1"/>
    <xf numFmtId="4" fontId="33" fillId="0" borderId="0" xfId="0" applyNumberFormat="1" applyFont="1" applyAlignment="1">
      <alignment vertical="center"/>
    </xf>
    <xf numFmtId="0" fontId="6" fillId="0" borderId="5" xfId="0" applyFont="1" applyBorder="1" applyAlignment="1" applyProtection="1"/>
    <xf numFmtId="0" fontId="6" fillId="0" borderId="0" xfId="0" applyFont="1" applyAlignment="1" applyProtection="1"/>
    <xf numFmtId="0" fontId="6" fillId="0" borderId="0" xfId="0" applyFont="1" applyAlignment="1" applyProtection="1">
      <alignment horizontal="left"/>
    </xf>
    <xf numFmtId="0" fontId="5" fillId="0" borderId="0" xfId="0" applyFont="1" applyAlignment="1" applyProtection="1">
      <alignment horizontal="left"/>
    </xf>
    <xf numFmtId="0" fontId="6" fillId="0" borderId="0" xfId="0" applyFont="1" applyAlignment="1" applyProtection="1">
      <protection locked="0"/>
    </xf>
    <xf numFmtId="4" fontId="5" fillId="0" borderId="0" xfId="0" applyNumberFormat="1" applyFont="1" applyAlignment="1" applyProtection="1"/>
    <xf numFmtId="0" fontId="6" fillId="0" borderId="5" xfId="0" applyFont="1" applyBorder="1" applyAlignment="1"/>
    <xf numFmtId="0" fontId="6" fillId="0" borderId="18" xfId="0" applyFont="1" applyBorder="1" applyAlignment="1" applyProtection="1"/>
    <xf numFmtId="0" fontId="6" fillId="0" borderId="0" xfId="0" applyFont="1" applyBorder="1" applyAlignment="1" applyProtection="1"/>
    <xf numFmtId="166" fontId="6" fillId="0" borderId="0" xfId="0" applyNumberFormat="1" applyFont="1" applyBorder="1" applyAlignment="1" applyProtection="1"/>
    <xf numFmtId="166" fontId="6" fillId="0" borderId="19" xfId="0" applyNumberFormat="1" applyFont="1" applyBorder="1" applyAlignment="1" applyProtection="1"/>
    <xf numFmtId="0" fontId="6" fillId="0" borderId="0" xfId="0" applyFont="1" applyAlignment="1">
      <alignment horizontal="left"/>
    </xf>
    <xf numFmtId="0" fontId="6" fillId="0" borderId="0" xfId="0" applyFont="1" applyAlignment="1">
      <alignment horizontal="center"/>
    </xf>
    <xf numFmtId="4" fontId="6" fillId="0" borderId="0" xfId="0" applyNumberFormat="1" applyFont="1" applyAlignment="1">
      <alignment vertical="center"/>
    </xf>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6" fillId="0" borderId="23" xfId="0" applyFont="1" applyBorder="1" applyAlignment="1" applyProtection="1"/>
    <xf numFmtId="0" fontId="6" fillId="0" borderId="24" xfId="0" applyFont="1" applyBorder="1" applyAlignment="1" applyProtection="1"/>
    <xf numFmtId="166" fontId="6" fillId="0" borderId="24" xfId="0" applyNumberFormat="1" applyFont="1" applyBorder="1" applyAlignment="1" applyProtection="1"/>
    <xf numFmtId="166" fontId="6" fillId="0" borderId="25" xfId="0" applyNumberFormat="1" applyFont="1" applyBorder="1" applyAlignment="1" applyProtection="1"/>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7" fillId="0" borderId="0" xfId="0" applyFont="1" applyAlignment="1" applyProtection="1">
      <alignment horizontal="left"/>
    </xf>
    <xf numFmtId="4" fontId="7" fillId="0" borderId="0" xfId="0" applyNumberFormat="1" applyFont="1" applyAlignment="1" applyProtection="1"/>
    <xf numFmtId="0" fontId="8" fillId="0" borderId="5" xfId="0" applyFont="1" applyBorder="1" applyAlignment="1" applyProtection="1">
      <alignment vertical="center"/>
    </xf>
    <xf numFmtId="0" fontId="8" fillId="0" borderId="0" xfId="0" applyFont="1" applyAlignment="1" applyProtection="1">
      <alignment vertical="center"/>
    </xf>
    <xf numFmtId="0" fontId="34"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5" fillId="0" borderId="28" xfId="0" applyFont="1" applyBorder="1" applyAlignment="1" applyProtection="1">
      <alignment horizontal="center" vertical="center"/>
    </xf>
    <xf numFmtId="49" fontId="35" fillId="0" borderId="28" xfId="0" applyNumberFormat="1" applyFont="1" applyBorder="1" applyAlignment="1" applyProtection="1">
      <alignment horizontal="left" vertical="center" wrapText="1"/>
    </xf>
    <xf numFmtId="0" fontId="35" fillId="0" borderId="28" xfId="0" applyFont="1" applyBorder="1" applyAlignment="1" applyProtection="1">
      <alignment horizontal="left" vertical="center" wrapText="1"/>
    </xf>
    <xf numFmtId="0" fontId="35" fillId="0" borderId="28" xfId="0" applyFont="1" applyBorder="1" applyAlignment="1" applyProtection="1">
      <alignment horizontal="center" vertical="center" wrapText="1"/>
    </xf>
    <xf numFmtId="167" fontId="35" fillId="0" borderId="28" xfId="0" applyNumberFormat="1" applyFont="1" applyBorder="1" applyAlignment="1" applyProtection="1">
      <alignment vertical="center"/>
    </xf>
    <xf numFmtId="4" fontId="35" fillId="3" borderId="28" xfId="0" applyNumberFormat="1" applyFont="1" applyFill="1" applyBorder="1" applyAlignment="1" applyProtection="1">
      <alignment vertical="center"/>
      <protection locked="0"/>
    </xf>
    <xf numFmtId="4" fontId="35" fillId="0" borderId="28" xfId="0" applyNumberFormat="1" applyFont="1" applyBorder="1" applyAlignment="1" applyProtection="1">
      <alignment vertical="center"/>
    </xf>
    <xf numFmtId="0" fontId="35" fillId="0" borderId="5" xfId="0" applyFont="1" applyBorder="1" applyAlignment="1">
      <alignment vertical="center"/>
    </xf>
    <xf numFmtId="0" fontId="35" fillId="3" borderId="28"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lignment vertical="top"/>
      <protection locked="0"/>
    </xf>
    <xf numFmtId="0" fontId="37" fillId="0" borderId="29" xfId="0" applyFont="1" applyBorder="1" applyAlignment="1">
      <alignment vertical="center" wrapText="1"/>
      <protection locked="0"/>
    </xf>
    <xf numFmtId="0" fontId="37" fillId="0" borderId="30" xfId="0" applyFont="1" applyBorder="1" applyAlignment="1">
      <alignment vertical="center" wrapText="1"/>
      <protection locked="0"/>
    </xf>
    <xf numFmtId="0" fontId="37" fillId="0" borderId="31" xfId="0" applyFont="1" applyBorder="1" applyAlignment="1">
      <alignment vertical="center" wrapText="1"/>
      <protection locked="0"/>
    </xf>
    <xf numFmtId="0" fontId="37" fillId="0" borderId="32" xfId="0" applyFont="1" applyBorder="1" applyAlignment="1">
      <alignment horizontal="center" vertical="center" wrapText="1"/>
      <protection locked="0"/>
    </xf>
    <xf numFmtId="0" fontId="38" fillId="0" borderId="1" xfId="0" applyFont="1" applyBorder="1" applyAlignment="1">
      <alignment horizontal="center" vertical="center" wrapText="1"/>
      <protection locked="0"/>
    </xf>
    <xf numFmtId="0" fontId="37" fillId="0" borderId="33" xfId="0" applyFont="1" applyBorder="1" applyAlignment="1">
      <alignment horizontal="center" vertical="center" wrapText="1"/>
      <protection locked="0"/>
    </xf>
    <xf numFmtId="0" fontId="37" fillId="0" borderId="32" xfId="0" applyFont="1" applyBorder="1" applyAlignment="1">
      <alignment vertical="center" wrapText="1"/>
      <protection locked="0"/>
    </xf>
    <xf numFmtId="0" fontId="39" fillId="0" borderId="34" xfId="0" applyFont="1" applyBorder="1" applyAlignment="1">
      <alignment horizontal="left" wrapText="1"/>
      <protection locked="0"/>
    </xf>
    <xf numFmtId="0" fontId="37" fillId="0" borderId="33" xfId="0" applyFont="1" applyBorder="1" applyAlignment="1">
      <alignment vertical="center" wrapText="1"/>
      <protection locked="0"/>
    </xf>
    <xf numFmtId="0" fontId="39" fillId="0" borderId="1" xfId="0" applyFont="1" applyBorder="1" applyAlignment="1">
      <alignment horizontal="left" vertical="center" wrapText="1"/>
      <protection locked="0"/>
    </xf>
    <xf numFmtId="0" fontId="40" fillId="0" borderId="1" xfId="0" applyFont="1" applyBorder="1" applyAlignment="1">
      <alignment horizontal="left" vertical="center" wrapText="1"/>
      <protection locked="0"/>
    </xf>
    <xf numFmtId="0" fontId="40" fillId="0" borderId="32" xfId="0" applyFont="1" applyBorder="1" applyAlignment="1">
      <alignment vertical="center" wrapText="1"/>
      <protection locked="0"/>
    </xf>
    <xf numFmtId="0" fontId="40" fillId="0" borderId="1" xfId="0" applyFont="1" applyBorder="1" applyAlignment="1">
      <alignment vertical="center" wrapText="1"/>
      <protection locked="0"/>
    </xf>
    <xf numFmtId="0" fontId="40" fillId="0" borderId="1" xfId="0" applyFont="1" applyBorder="1" applyAlignment="1">
      <alignment vertical="center"/>
      <protection locked="0"/>
    </xf>
    <xf numFmtId="0" fontId="40" fillId="0" borderId="1" xfId="0" applyFont="1" applyBorder="1" applyAlignment="1">
      <alignment horizontal="left" vertical="center"/>
      <protection locked="0"/>
    </xf>
    <xf numFmtId="49" fontId="40" fillId="0" borderId="1" xfId="0" applyNumberFormat="1" applyFont="1" applyBorder="1" applyAlignment="1">
      <alignment horizontal="left" vertical="center" wrapText="1"/>
      <protection locked="0"/>
    </xf>
    <xf numFmtId="49" fontId="40" fillId="0" borderId="1" xfId="0" applyNumberFormat="1" applyFont="1" applyBorder="1" applyAlignment="1">
      <alignment vertical="center" wrapText="1"/>
      <protection locked="0"/>
    </xf>
    <xf numFmtId="0" fontId="37" fillId="0" borderId="35" xfId="0" applyFont="1" applyBorder="1" applyAlignment="1">
      <alignment vertical="center" wrapText="1"/>
      <protection locked="0"/>
    </xf>
    <xf numFmtId="0" fontId="41" fillId="0" borderId="34" xfId="0" applyFont="1" applyBorder="1" applyAlignment="1">
      <alignment vertical="center" wrapText="1"/>
      <protection locked="0"/>
    </xf>
    <xf numFmtId="0" fontId="37" fillId="0" borderId="36" xfId="0" applyFont="1" applyBorder="1" applyAlignment="1">
      <alignment vertical="center" wrapText="1"/>
      <protection locked="0"/>
    </xf>
    <xf numFmtId="0" fontId="37" fillId="0" borderId="1" xfId="0" applyFont="1" applyBorder="1" applyAlignment="1">
      <alignment vertical="top"/>
      <protection locked="0"/>
    </xf>
    <xf numFmtId="0" fontId="37" fillId="0" borderId="0" xfId="0" applyFont="1" applyAlignment="1">
      <alignment vertical="top"/>
      <protection locked="0"/>
    </xf>
    <xf numFmtId="0" fontId="37" fillId="0" borderId="29" xfId="0" applyFont="1" applyBorder="1" applyAlignment="1">
      <alignment horizontal="left" vertical="center"/>
      <protection locked="0"/>
    </xf>
    <xf numFmtId="0" fontId="37" fillId="0" borderId="30" xfId="0" applyFont="1" applyBorder="1" applyAlignment="1">
      <alignment horizontal="left" vertical="center"/>
      <protection locked="0"/>
    </xf>
    <xf numFmtId="0" fontId="37" fillId="0" borderId="31" xfId="0" applyFont="1" applyBorder="1" applyAlignment="1">
      <alignment horizontal="left" vertical="center"/>
      <protection locked="0"/>
    </xf>
    <xf numFmtId="0" fontId="37" fillId="0" borderId="32" xfId="0" applyFont="1" applyBorder="1" applyAlignment="1">
      <alignment horizontal="left" vertical="center"/>
      <protection locked="0"/>
    </xf>
    <xf numFmtId="0" fontId="38" fillId="0" borderId="1" xfId="0" applyFont="1" applyBorder="1" applyAlignment="1">
      <alignment horizontal="center" vertical="center"/>
      <protection locked="0"/>
    </xf>
    <xf numFmtId="0" fontId="37" fillId="0" borderId="33" xfId="0" applyFont="1" applyBorder="1" applyAlignment="1">
      <alignment horizontal="left" vertical="center"/>
      <protection locked="0"/>
    </xf>
    <xf numFmtId="0" fontId="39" fillId="0" borderId="1" xfId="0" applyFont="1" applyBorder="1" applyAlignment="1">
      <alignment horizontal="left" vertical="center"/>
      <protection locked="0"/>
    </xf>
    <xf numFmtId="0" fontId="42" fillId="0" borderId="0" xfId="0" applyFont="1" applyAlignment="1">
      <alignment horizontal="left" vertical="center"/>
      <protection locked="0"/>
    </xf>
    <xf numFmtId="0" fontId="39" fillId="0" borderId="34" xfId="0" applyFont="1" applyBorder="1" applyAlignment="1">
      <alignment horizontal="left" vertical="center"/>
      <protection locked="0"/>
    </xf>
    <xf numFmtId="0" fontId="39" fillId="0" borderId="34" xfId="0" applyFont="1" applyBorder="1" applyAlignment="1">
      <alignment horizontal="center" vertical="center"/>
      <protection locked="0"/>
    </xf>
    <xf numFmtId="0" fontId="42" fillId="0" borderId="34" xfId="0" applyFont="1" applyBorder="1" applyAlignment="1">
      <alignment horizontal="left" vertical="center"/>
      <protection locked="0"/>
    </xf>
    <xf numFmtId="0" fontId="43" fillId="0" borderId="1" xfId="0" applyFont="1" applyBorder="1" applyAlignment="1">
      <alignment horizontal="left" vertical="center"/>
      <protection locked="0"/>
    </xf>
    <xf numFmtId="0" fontId="40" fillId="0" borderId="0" xfId="0" applyFont="1" applyAlignment="1">
      <alignment horizontal="left" vertical="center"/>
      <protection locked="0"/>
    </xf>
    <xf numFmtId="0" fontId="40" fillId="0" borderId="1" xfId="0" applyFont="1" applyBorder="1" applyAlignment="1">
      <alignment horizontal="center" vertical="center"/>
      <protection locked="0"/>
    </xf>
    <xf numFmtId="0" fontId="40" fillId="0" borderId="32" xfId="0" applyFont="1" applyBorder="1" applyAlignment="1">
      <alignment horizontal="left" vertical="center"/>
      <protection locked="0"/>
    </xf>
    <xf numFmtId="0" fontId="40" fillId="0" borderId="1" xfId="0" applyFont="1" applyFill="1" applyBorder="1" applyAlignment="1">
      <alignment horizontal="left" vertical="center"/>
      <protection locked="0"/>
    </xf>
    <xf numFmtId="0" fontId="40" fillId="0" borderId="1" xfId="0" applyFont="1" applyFill="1" applyBorder="1" applyAlignment="1">
      <alignment horizontal="center" vertical="center"/>
      <protection locked="0"/>
    </xf>
    <xf numFmtId="0" fontId="37" fillId="0" borderId="35" xfId="0" applyFont="1" applyBorder="1" applyAlignment="1">
      <alignment horizontal="left" vertical="center"/>
      <protection locked="0"/>
    </xf>
    <xf numFmtId="0" fontId="41" fillId="0" borderId="34" xfId="0" applyFont="1" applyBorder="1" applyAlignment="1">
      <alignment horizontal="left" vertical="center"/>
      <protection locked="0"/>
    </xf>
    <xf numFmtId="0" fontId="37" fillId="0" borderId="36" xfId="0" applyFont="1" applyBorder="1" applyAlignment="1">
      <alignment horizontal="left" vertical="center"/>
      <protection locked="0"/>
    </xf>
    <xf numFmtId="0" fontId="37" fillId="0" borderId="1" xfId="0" applyFont="1" applyBorder="1" applyAlignment="1">
      <alignment horizontal="left" vertical="center"/>
      <protection locked="0"/>
    </xf>
    <xf numFmtId="0" fontId="41" fillId="0" borderId="1" xfId="0" applyFont="1" applyBorder="1" applyAlignment="1">
      <alignment horizontal="left" vertical="center"/>
      <protection locked="0"/>
    </xf>
    <xf numFmtId="0" fontId="42" fillId="0" borderId="1" xfId="0" applyFont="1" applyBorder="1" applyAlignment="1">
      <alignment horizontal="left" vertical="center"/>
      <protection locked="0"/>
    </xf>
    <xf numFmtId="0" fontId="40" fillId="0" borderId="34" xfId="0" applyFont="1" applyBorder="1" applyAlignment="1">
      <alignment horizontal="left" vertical="center"/>
      <protection locked="0"/>
    </xf>
    <xf numFmtId="0" fontId="37" fillId="0" borderId="1" xfId="0" applyFont="1" applyBorder="1" applyAlignment="1">
      <alignment horizontal="left" vertical="center" wrapText="1"/>
      <protection locked="0"/>
    </xf>
    <xf numFmtId="0" fontId="40" fillId="0" borderId="1" xfId="0" applyFont="1" applyBorder="1" applyAlignment="1">
      <alignment horizontal="center" vertical="center" wrapText="1"/>
      <protection locked="0"/>
    </xf>
    <xf numFmtId="0" fontId="37" fillId="0" borderId="29" xfId="0" applyFont="1" applyBorder="1" applyAlignment="1">
      <alignment horizontal="left" vertical="center" wrapText="1"/>
      <protection locked="0"/>
    </xf>
    <xf numFmtId="0" fontId="37" fillId="0" borderId="30" xfId="0" applyFont="1" applyBorder="1" applyAlignment="1">
      <alignment horizontal="left" vertical="center" wrapText="1"/>
      <protection locked="0"/>
    </xf>
    <xf numFmtId="0" fontId="37" fillId="0" borderId="31" xfId="0" applyFont="1" applyBorder="1" applyAlignment="1">
      <alignment horizontal="left" vertical="center" wrapText="1"/>
      <protection locked="0"/>
    </xf>
    <xf numFmtId="0" fontId="37" fillId="0" borderId="32" xfId="0" applyFont="1" applyBorder="1" applyAlignment="1">
      <alignment horizontal="left" vertical="center" wrapText="1"/>
      <protection locked="0"/>
    </xf>
    <xf numFmtId="0" fontId="37" fillId="0" borderId="33" xfId="0" applyFont="1" applyBorder="1" applyAlignment="1">
      <alignment horizontal="left" vertical="center" wrapText="1"/>
      <protection locked="0"/>
    </xf>
    <xf numFmtId="0" fontId="42" fillId="0" borderId="32" xfId="0" applyFont="1" applyBorder="1" applyAlignment="1">
      <alignment horizontal="left" vertical="center" wrapText="1"/>
      <protection locked="0"/>
    </xf>
    <xf numFmtId="0" fontId="42" fillId="0" borderId="33" xfId="0" applyFont="1" applyBorder="1" applyAlignment="1">
      <alignment horizontal="left" vertical="center" wrapText="1"/>
      <protection locked="0"/>
    </xf>
    <xf numFmtId="0" fontId="40" fillId="0" borderId="32" xfId="0" applyFont="1" applyBorder="1" applyAlignment="1">
      <alignment horizontal="left" vertical="center" wrapText="1"/>
      <protection locked="0"/>
    </xf>
    <xf numFmtId="0" fontId="40" fillId="0" borderId="33" xfId="0" applyFont="1" applyBorder="1" applyAlignment="1">
      <alignment horizontal="left" vertical="center" wrapText="1"/>
      <protection locked="0"/>
    </xf>
    <xf numFmtId="0" fontId="40" fillId="0" borderId="33" xfId="0" applyFont="1" applyBorder="1" applyAlignment="1">
      <alignment horizontal="left" vertical="center"/>
      <protection locked="0"/>
    </xf>
    <xf numFmtId="0" fontId="40" fillId="0" borderId="35" xfId="0" applyFont="1" applyBorder="1" applyAlignment="1">
      <alignment horizontal="left" vertical="center" wrapText="1"/>
      <protection locked="0"/>
    </xf>
    <xf numFmtId="0" fontId="40" fillId="0" borderId="34" xfId="0" applyFont="1" applyBorder="1" applyAlignment="1">
      <alignment horizontal="left" vertical="center" wrapText="1"/>
      <protection locked="0"/>
    </xf>
    <xf numFmtId="0" fontId="40" fillId="0" borderId="36" xfId="0" applyFont="1" applyBorder="1" applyAlignment="1">
      <alignment horizontal="left" vertical="center" wrapText="1"/>
      <protection locked="0"/>
    </xf>
    <xf numFmtId="0" fontId="40" fillId="0" borderId="1" xfId="0" applyFont="1" applyBorder="1" applyAlignment="1">
      <alignment horizontal="left" vertical="top"/>
      <protection locked="0"/>
    </xf>
    <xf numFmtId="0" fontId="40" fillId="0" borderId="1" xfId="0" applyFont="1" applyBorder="1" applyAlignment="1">
      <alignment horizontal="center" vertical="top"/>
      <protection locked="0"/>
    </xf>
    <xf numFmtId="0" fontId="40" fillId="0" borderId="35" xfId="0" applyFont="1" applyBorder="1" applyAlignment="1">
      <alignment horizontal="left" vertical="center"/>
      <protection locked="0"/>
    </xf>
    <xf numFmtId="0" fontId="40" fillId="0" borderId="36" xfId="0" applyFont="1" applyBorder="1" applyAlignment="1">
      <alignment horizontal="left" vertical="center"/>
      <protection locked="0"/>
    </xf>
    <xf numFmtId="0" fontId="42" fillId="0" borderId="0" xfId="0" applyFont="1" applyAlignment="1">
      <alignment vertical="center"/>
      <protection locked="0"/>
    </xf>
    <xf numFmtId="0" fontId="39" fillId="0" borderId="1" xfId="0" applyFont="1" applyBorder="1" applyAlignment="1">
      <alignment vertical="center"/>
      <protection locked="0"/>
    </xf>
    <xf numFmtId="0" fontId="42" fillId="0" borderId="34" xfId="0" applyFont="1" applyBorder="1" applyAlignment="1">
      <alignment vertical="center"/>
      <protection locked="0"/>
    </xf>
    <xf numFmtId="0" fontId="39" fillId="0" borderId="34" xfId="0" applyFont="1" applyBorder="1" applyAlignment="1">
      <alignment vertical="center"/>
      <protection locked="0"/>
    </xf>
    <xf numFmtId="0" fontId="0" fillId="0" borderId="1" xfId="0" applyBorder="1" applyAlignment="1">
      <alignment vertical="top"/>
      <protection locked="0"/>
    </xf>
    <xf numFmtId="49" fontId="40"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39" fillId="0" borderId="34" xfId="0" applyFont="1" applyBorder="1" applyAlignment="1">
      <alignment horizontal="left"/>
      <protection locked="0"/>
    </xf>
    <xf numFmtId="0" fontId="42" fillId="0" borderId="34" xfId="0" applyFont="1" applyBorder="1" applyAlignment="1">
      <protection locked="0"/>
    </xf>
    <xf numFmtId="0" fontId="37" fillId="0" borderId="32" xfId="0" applyFont="1" applyBorder="1" applyAlignment="1">
      <alignment vertical="top"/>
      <protection locked="0"/>
    </xf>
    <xf numFmtId="0" fontId="37" fillId="0" borderId="33" xfId="0" applyFont="1" applyBorder="1" applyAlignment="1">
      <alignment vertical="top"/>
      <protection locked="0"/>
    </xf>
    <xf numFmtId="0" fontId="37" fillId="0" borderId="1" xfId="0" applyFont="1" applyBorder="1" applyAlignment="1">
      <alignment horizontal="center" vertical="center"/>
      <protection locked="0"/>
    </xf>
    <xf numFmtId="0" fontId="37" fillId="0" borderId="1" xfId="0" applyFont="1" applyBorder="1" applyAlignment="1">
      <alignment horizontal="left" vertical="top"/>
      <protection locked="0"/>
    </xf>
    <xf numFmtId="0" fontId="37" fillId="0" borderId="35" xfId="0" applyFont="1" applyBorder="1" applyAlignment="1">
      <alignment vertical="top"/>
      <protection locked="0"/>
    </xf>
    <xf numFmtId="0" fontId="37" fillId="0" borderId="34" xfId="0" applyFont="1" applyBorder="1" applyAlignment="1">
      <alignment vertical="top"/>
      <protection locked="0"/>
    </xf>
    <xf numFmtId="0" fontId="37"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ht="36.96" customHeight="1">
      <c r="AR2"/>
      <c r="BS2" s="22" t="s">
        <v>8</v>
      </c>
      <c r="BT2" s="22" t="s">
        <v>9</v>
      </c>
    </row>
    <row r="3" ht="6.96"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ht="36.96"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ht="14.4" customHeight="1">
      <c r="B5" s="26"/>
      <c r="C5" s="27"/>
      <c r="D5" s="32" t="s">
        <v>15</v>
      </c>
      <c r="E5" s="27"/>
      <c r="F5" s="27"/>
      <c r="G5" s="27"/>
      <c r="H5" s="27"/>
      <c r="I5" s="27"/>
      <c r="J5" s="27"/>
      <c r="K5" s="33" t="s">
        <v>16</v>
      </c>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9"/>
      <c r="BE5" s="34" t="s">
        <v>17</v>
      </c>
      <c r="BS5" s="22" t="s">
        <v>8</v>
      </c>
    </row>
    <row r="6" ht="36.96" customHeight="1">
      <c r="B6" s="26"/>
      <c r="C6" s="27"/>
      <c r="D6" s="35" t="s">
        <v>18</v>
      </c>
      <c r="E6" s="27"/>
      <c r="F6" s="27"/>
      <c r="G6" s="27"/>
      <c r="H6" s="27"/>
      <c r="I6" s="27"/>
      <c r="J6" s="27"/>
      <c r="K6" s="36" t="s">
        <v>19</v>
      </c>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9"/>
      <c r="BE6" s="37"/>
      <c r="BS6" s="22" t="s">
        <v>8</v>
      </c>
    </row>
    <row r="7" ht="14.4" customHeight="1">
      <c r="B7" s="26"/>
      <c r="C7" s="27"/>
      <c r="D7" s="38" t="s">
        <v>20</v>
      </c>
      <c r="E7" s="27"/>
      <c r="F7" s="27"/>
      <c r="G7" s="27"/>
      <c r="H7" s="27"/>
      <c r="I7" s="27"/>
      <c r="J7" s="27"/>
      <c r="K7" s="33" t="s">
        <v>21</v>
      </c>
      <c r="L7" s="27"/>
      <c r="M7" s="27"/>
      <c r="N7" s="27"/>
      <c r="O7" s="27"/>
      <c r="P7" s="27"/>
      <c r="Q7" s="27"/>
      <c r="R7" s="27"/>
      <c r="S7" s="27"/>
      <c r="T7" s="27"/>
      <c r="U7" s="27"/>
      <c r="V7" s="27"/>
      <c r="W7" s="27"/>
      <c r="X7" s="27"/>
      <c r="Y7" s="27"/>
      <c r="Z7" s="27"/>
      <c r="AA7" s="27"/>
      <c r="AB7" s="27"/>
      <c r="AC7" s="27"/>
      <c r="AD7" s="27"/>
      <c r="AE7" s="27"/>
      <c r="AF7" s="27"/>
      <c r="AG7" s="27"/>
      <c r="AH7" s="27"/>
      <c r="AI7" s="27"/>
      <c r="AJ7" s="27"/>
      <c r="AK7" s="38" t="s">
        <v>22</v>
      </c>
      <c r="AL7" s="27"/>
      <c r="AM7" s="27"/>
      <c r="AN7" s="33" t="s">
        <v>21</v>
      </c>
      <c r="AO7" s="27"/>
      <c r="AP7" s="27"/>
      <c r="AQ7" s="29"/>
      <c r="BE7" s="37"/>
      <c r="BS7" s="22" t="s">
        <v>8</v>
      </c>
    </row>
    <row r="8" ht="14.4" customHeight="1">
      <c r="B8" s="26"/>
      <c r="C8" s="27"/>
      <c r="D8" s="38" t="s">
        <v>23</v>
      </c>
      <c r="E8" s="27"/>
      <c r="F8" s="27"/>
      <c r="G8" s="27"/>
      <c r="H8" s="27"/>
      <c r="I8" s="27"/>
      <c r="J8" s="27"/>
      <c r="K8" s="33" t="s">
        <v>24</v>
      </c>
      <c r="L8" s="27"/>
      <c r="M8" s="27"/>
      <c r="N8" s="27"/>
      <c r="O8" s="27"/>
      <c r="P8" s="27"/>
      <c r="Q8" s="27"/>
      <c r="R8" s="27"/>
      <c r="S8" s="27"/>
      <c r="T8" s="27"/>
      <c r="U8" s="27"/>
      <c r="V8" s="27"/>
      <c r="W8" s="27"/>
      <c r="X8" s="27"/>
      <c r="Y8" s="27"/>
      <c r="Z8" s="27"/>
      <c r="AA8" s="27"/>
      <c r="AB8" s="27"/>
      <c r="AC8" s="27"/>
      <c r="AD8" s="27"/>
      <c r="AE8" s="27"/>
      <c r="AF8" s="27"/>
      <c r="AG8" s="27"/>
      <c r="AH8" s="27"/>
      <c r="AI8" s="27"/>
      <c r="AJ8" s="27"/>
      <c r="AK8" s="38" t="s">
        <v>25</v>
      </c>
      <c r="AL8" s="27"/>
      <c r="AM8" s="27"/>
      <c r="AN8" s="39" t="s">
        <v>26</v>
      </c>
      <c r="AO8" s="27"/>
      <c r="AP8" s="27"/>
      <c r="AQ8" s="29"/>
      <c r="BE8" s="37"/>
      <c r="BS8" s="22" t="s">
        <v>8</v>
      </c>
    </row>
    <row r="9" ht="14.4" customHeight="1">
      <c r="B9" s="26"/>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9"/>
      <c r="BE9" s="37"/>
      <c r="BS9" s="22" t="s">
        <v>8</v>
      </c>
    </row>
    <row r="10" ht="14.4" customHeight="1">
      <c r="B10" s="26"/>
      <c r="C10" s="27"/>
      <c r="D10" s="38" t="s">
        <v>27</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8" t="s">
        <v>28</v>
      </c>
      <c r="AL10" s="27"/>
      <c r="AM10" s="27"/>
      <c r="AN10" s="33" t="s">
        <v>21</v>
      </c>
      <c r="AO10" s="27"/>
      <c r="AP10" s="27"/>
      <c r="AQ10" s="29"/>
      <c r="BE10" s="37"/>
      <c r="BS10" s="22" t="s">
        <v>8</v>
      </c>
    </row>
    <row r="11" ht="18.48" customHeight="1">
      <c r="B11" s="26"/>
      <c r="C11" s="27"/>
      <c r="D11" s="27"/>
      <c r="E11" s="33" t="s">
        <v>29</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8" t="s">
        <v>30</v>
      </c>
      <c r="AL11" s="27"/>
      <c r="AM11" s="27"/>
      <c r="AN11" s="33" t="s">
        <v>21</v>
      </c>
      <c r="AO11" s="27"/>
      <c r="AP11" s="27"/>
      <c r="AQ11" s="29"/>
      <c r="BE11" s="37"/>
      <c r="BS11" s="22" t="s">
        <v>8</v>
      </c>
    </row>
    <row r="12" ht="6.96"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7"/>
      <c r="BS12" s="22" t="s">
        <v>8</v>
      </c>
    </row>
    <row r="13" ht="14.4" customHeight="1">
      <c r="B13" s="26"/>
      <c r="C13" s="27"/>
      <c r="D13" s="38" t="s">
        <v>31</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8" t="s">
        <v>28</v>
      </c>
      <c r="AL13" s="27"/>
      <c r="AM13" s="27"/>
      <c r="AN13" s="40" t="s">
        <v>32</v>
      </c>
      <c r="AO13" s="27"/>
      <c r="AP13" s="27"/>
      <c r="AQ13" s="29"/>
      <c r="BE13" s="37"/>
      <c r="BS13" s="22" t="s">
        <v>8</v>
      </c>
    </row>
    <row r="14">
      <c r="B14" s="26"/>
      <c r="C14" s="27"/>
      <c r="D14" s="27"/>
      <c r="E14" s="40" t="s">
        <v>32</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38" t="s">
        <v>30</v>
      </c>
      <c r="AL14" s="27"/>
      <c r="AM14" s="27"/>
      <c r="AN14" s="40" t="s">
        <v>32</v>
      </c>
      <c r="AO14" s="27"/>
      <c r="AP14" s="27"/>
      <c r="AQ14" s="29"/>
      <c r="BE14" s="37"/>
      <c r="BS14" s="22" t="s">
        <v>8</v>
      </c>
    </row>
    <row r="15" ht="6.96"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7"/>
      <c r="BS15" s="22" t="s">
        <v>6</v>
      </c>
    </row>
    <row r="16" ht="14.4" customHeight="1">
      <c r="B16" s="26"/>
      <c r="C16" s="27"/>
      <c r="D16" s="38" t="s">
        <v>33</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8" t="s">
        <v>28</v>
      </c>
      <c r="AL16" s="27"/>
      <c r="AM16" s="27"/>
      <c r="AN16" s="33" t="s">
        <v>34</v>
      </c>
      <c r="AO16" s="27"/>
      <c r="AP16" s="27"/>
      <c r="AQ16" s="29"/>
      <c r="BE16" s="37"/>
      <c r="BS16" s="22" t="s">
        <v>6</v>
      </c>
    </row>
    <row r="17" ht="18.48" customHeight="1">
      <c r="B17" s="26"/>
      <c r="C17" s="27"/>
      <c r="D17" s="27"/>
      <c r="E17" s="33" t="s">
        <v>35</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8" t="s">
        <v>30</v>
      </c>
      <c r="AL17" s="27"/>
      <c r="AM17" s="27"/>
      <c r="AN17" s="33" t="s">
        <v>36</v>
      </c>
      <c r="AO17" s="27"/>
      <c r="AP17" s="27"/>
      <c r="AQ17" s="29"/>
      <c r="BE17" s="37"/>
      <c r="BS17" s="22" t="s">
        <v>37</v>
      </c>
    </row>
    <row r="18" ht="6.96"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7"/>
      <c r="BS18" s="22" t="s">
        <v>8</v>
      </c>
    </row>
    <row r="19" ht="14.4" customHeight="1">
      <c r="B19" s="26"/>
      <c r="C19" s="27"/>
      <c r="D19" s="38" t="s">
        <v>38</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7"/>
      <c r="BS19" s="22" t="s">
        <v>8</v>
      </c>
    </row>
    <row r="20" ht="16.5" customHeight="1">
      <c r="B20" s="26"/>
      <c r="C20" s="27"/>
      <c r="D20" s="27"/>
      <c r="E20" s="42" t="s">
        <v>21</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27"/>
      <c r="AP20" s="27"/>
      <c r="AQ20" s="29"/>
      <c r="BE20" s="37"/>
      <c r="BS20" s="22" t="s">
        <v>6</v>
      </c>
    </row>
    <row r="21" ht="6.96"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7"/>
    </row>
    <row r="22" ht="6.96" customHeight="1">
      <c r="B22" s="26"/>
      <c r="C22" s="27"/>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27"/>
      <c r="AQ22" s="29"/>
      <c r="BE22" s="37"/>
    </row>
    <row r="23" s="1" customFormat="1" ht="25.92" customHeight="1">
      <c r="B23" s="44"/>
      <c r="C23" s="45"/>
      <c r="D23" s="46" t="s">
        <v>39</v>
      </c>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8">
        <f>ROUND(AG51,2)</f>
        <v>0</v>
      </c>
      <c r="AL23" s="47"/>
      <c r="AM23" s="47"/>
      <c r="AN23" s="47"/>
      <c r="AO23" s="47"/>
      <c r="AP23" s="45"/>
      <c r="AQ23" s="49"/>
      <c r="BE23" s="37"/>
    </row>
    <row r="24" s="1" customFormat="1" ht="6.96" customHeight="1">
      <c r="B24" s="4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9"/>
      <c r="BE24" s="37"/>
    </row>
    <row r="25" s="1" customFormat="1">
      <c r="B25" s="44"/>
      <c r="C25" s="45"/>
      <c r="D25" s="45"/>
      <c r="E25" s="45"/>
      <c r="F25" s="45"/>
      <c r="G25" s="45"/>
      <c r="H25" s="45"/>
      <c r="I25" s="45"/>
      <c r="J25" s="45"/>
      <c r="K25" s="45"/>
      <c r="L25" s="50" t="s">
        <v>40</v>
      </c>
      <c r="M25" s="50"/>
      <c r="N25" s="50"/>
      <c r="O25" s="50"/>
      <c r="P25" s="45"/>
      <c r="Q25" s="45"/>
      <c r="R25" s="45"/>
      <c r="S25" s="45"/>
      <c r="T25" s="45"/>
      <c r="U25" s="45"/>
      <c r="V25" s="45"/>
      <c r="W25" s="50" t="s">
        <v>41</v>
      </c>
      <c r="X25" s="50"/>
      <c r="Y25" s="50"/>
      <c r="Z25" s="50"/>
      <c r="AA25" s="50"/>
      <c r="AB25" s="50"/>
      <c r="AC25" s="50"/>
      <c r="AD25" s="50"/>
      <c r="AE25" s="50"/>
      <c r="AF25" s="45"/>
      <c r="AG25" s="45"/>
      <c r="AH25" s="45"/>
      <c r="AI25" s="45"/>
      <c r="AJ25" s="45"/>
      <c r="AK25" s="50" t="s">
        <v>42</v>
      </c>
      <c r="AL25" s="50"/>
      <c r="AM25" s="50"/>
      <c r="AN25" s="50"/>
      <c r="AO25" s="50"/>
      <c r="AP25" s="45"/>
      <c r="AQ25" s="49"/>
      <c r="BE25" s="37"/>
    </row>
    <row r="26" s="2" customFormat="1" ht="14.4" customHeight="1">
      <c r="B26" s="51"/>
      <c r="C26" s="52"/>
      <c r="D26" s="53" t="s">
        <v>43</v>
      </c>
      <c r="E26" s="52"/>
      <c r="F26" s="53" t="s">
        <v>44</v>
      </c>
      <c r="G26" s="52"/>
      <c r="H26" s="52"/>
      <c r="I26" s="52"/>
      <c r="J26" s="52"/>
      <c r="K26" s="52"/>
      <c r="L26" s="54">
        <v>0.20999999999999999</v>
      </c>
      <c r="M26" s="52"/>
      <c r="N26" s="52"/>
      <c r="O26" s="52"/>
      <c r="P26" s="52"/>
      <c r="Q26" s="52"/>
      <c r="R26" s="52"/>
      <c r="S26" s="52"/>
      <c r="T26" s="52"/>
      <c r="U26" s="52"/>
      <c r="V26" s="52"/>
      <c r="W26" s="55">
        <f>ROUND(AZ51,2)</f>
        <v>0</v>
      </c>
      <c r="X26" s="52"/>
      <c r="Y26" s="52"/>
      <c r="Z26" s="52"/>
      <c r="AA26" s="52"/>
      <c r="AB26" s="52"/>
      <c r="AC26" s="52"/>
      <c r="AD26" s="52"/>
      <c r="AE26" s="52"/>
      <c r="AF26" s="52"/>
      <c r="AG26" s="52"/>
      <c r="AH26" s="52"/>
      <c r="AI26" s="52"/>
      <c r="AJ26" s="52"/>
      <c r="AK26" s="55">
        <f>ROUND(AV51,2)</f>
        <v>0</v>
      </c>
      <c r="AL26" s="52"/>
      <c r="AM26" s="52"/>
      <c r="AN26" s="52"/>
      <c r="AO26" s="52"/>
      <c r="AP26" s="52"/>
      <c r="AQ26" s="56"/>
      <c r="BE26" s="37"/>
    </row>
    <row r="27" s="2" customFormat="1" ht="14.4" customHeight="1">
      <c r="B27" s="51"/>
      <c r="C27" s="52"/>
      <c r="D27" s="52"/>
      <c r="E27" s="52"/>
      <c r="F27" s="53" t="s">
        <v>45</v>
      </c>
      <c r="G27" s="52"/>
      <c r="H27" s="52"/>
      <c r="I27" s="52"/>
      <c r="J27" s="52"/>
      <c r="K27" s="52"/>
      <c r="L27" s="54">
        <v>0.14999999999999999</v>
      </c>
      <c r="M27" s="52"/>
      <c r="N27" s="52"/>
      <c r="O27" s="52"/>
      <c r="P27" s="52"/>
      <c r="Q27" s="52"/>
      <c r="R27" s="52"/>
      <c r="S27" s="52"/>
      <c r="T27" s="52"/>
      <c r="U27" s="52"/>
      <c r="V27" s="52"/>
      <c r="W27" s="55">
        <f>ROUND(BA51,2)</f>
        <v>0</v>
      </c>
      <c r="X27" s="52"/>
      <c r="Y27" s="52"/>
      <c r="Z27" s="52"/>
      <c r="AA27" s="52"/>
      <c r="AB27" s="52"/>
      <c r="AC27" s="52"/>
      <c r="AD27" s="52"/>
      <c r="AE27" s="52"/>
      <c r="AF27" s="52"/>
      <c r="AG27" s="52"/>
      <c r="AH27" s="52"/>
      <c r="AI27" s="52"/>
      <c r="AJ27" s="52"/>
      <c r="AK27" s="55">
        <f>ROUND(AW51,2)</f>
        <v>0</v>
      </c>
      <c r="AL27" s="52"/>
      <c r="AM27" s="52"/>
      <c r="AN27" s="52"/>
      <c r="AO27" s="52"/>
      <c r="AP27" s="52"/>
      <c r="AQ27" s="56"/>
      <c r="BE27" s="37"/>
    </row>
    <row r="28" hidden="1" s="2" customFormat="1" ht="14.4" customHeight="1">
      <c r="B28" s="51"/>
      <c r="C28" s="52"/>
      <c r="D28" s="52"/>
      <c r="E28" s="52"/>
      <c r="F28" s="53" t="s">
        <v>46</v>
      </c>
      <c r="G28" s="52"/>
      <c r="H28" s="52"/>
      <c r="I28" s="52"/>
      <c r="J28" s="52"/>
      <c r="K28" s="52"/>
      <c r="L28" s="54">
        <v>0.20999999999999999</v>
      </c>
      <c r="M28" s="52"/>
      <c r="N28" s="52"/>
      <c r="O28" s="52"/>
      <c r="P28" s="52"/>
      <c r="Q28" s="52"/>
      <c r="R28" s="52"/>
      <c r="S28" s="52"/>
      <c r="T28" s="52"/>
      <c r="U28" s="52"/>
      <c r="V28" s="52"/>
      <c r="W28" s="55">
        <f>ROUND(BB51,2)</f>
        <v>0</v>
      </c>
      <c r="X28" s="52"/>
      <c r="Y28" s="52"/>
      <c r="Z28" s="52"/>
      <c r="AA28" s="52"/>
      <c r="AB28" s="52"/>
      <c r="AC28" s="52"/>
      <c r="AD28" s="52"/>
      <c r="AE28" s="52"/>
      <c r="AF28" s="52"/>
      <c r="AG28" s="52"/>
      <c r="AH28" s="52"/>
      <c r="AI28" s="52"/>
      <c r="AJ28" s="52"/>
      <c r="AK28" s="55">
        <v>0</v>
      </c>
      <c r="AL28" s="52"/>
      <c r="AM28" s="52"/>
      <c r="AN28" s="52"/>
      <c r="AO28" s="52"/>
      <c r="AP28" s="52"/>
      <c r="AQ28" s="56"/>
      <c r="BE28" s="37"/>
    </row>
    <row r="29" hidden="1" s="2" customFormat="1" ht="14.4" customHeight="1">
      <c r="B29" s="51"/>
      <c r="C29" s="52"/>
      <c r="D29" s="52"/>
      <c r="E29" s="52"/>
      <c r="F29" s="53" t="s">
        <v>47</v>
      </c>
      <c r="G29" s="52"/>
      <c r="H29" s="52"/>
      <c r="I29" s="52"/>
      <c r="J29" s="52"/>
      <c r="K29" s="52"/>
      <c r="L29" s="54">
        <v>0.14999999999999999</v>
      </c>
      <c r="M29" s="52"/>
      <c r="N29" s="52"/>
      <c r="O29" s="52"/>
      <c r="P29" s="52"/>
      <c r="Q29" s="52"/>
      <c r="R29" s="52"/>
      <c r="S29" s="52"/>
      <c r="T29" s="52"/>
      <c r="U29" s="52"/>
      <c r="V29" s="52"/>
      <c r="W29" s="55">
        <f>ROUND(BC51,2)</f>
        <v>0</v>
      </c>
      <c r="X29" s="52"/>
      <c r="Y29" s="52"/>
      <c r="Z29" s="52"/>
      <c r="AA29" s="52"/>
      <c r="AB29" s="52"/>
      <c r="AC29" s="52"/>
      <c r="AD29" s="52"/>
      <c r="AE29" s="52"/>
      <c r="AF29" s="52"/>
      <c r="AG29" s="52"/>
      <c r="AH29" s="52"/>
      <c r="AI29" s="52"/>
      <c r="AJ29" s="52"/>
      <c r="AK29" s="55">
        <v>0</v>
      </c>
      <c r="AL29" s="52"/>
      <c r="AM29" s="52"/>
      <c r="AN29" s="52"/>
      <c r="AO29" s="52"/>
      <c r="AP29" s="52"/>
      <c r="AQ29" s="56"/>
      <c r="BE29" s="37"/>
    </row>
    <row r="30" hidden="1" s="2" customFormat="1" ht="14.4" customHeight="1">
      <c r="B30" s="51"/>
      <c r="C30" s="52"/>
      <c r="D30" s="52"/>
      <c r="E30" s="52"/>
      <c r="F30" s="53" t="s">
        <v>48</v>
      </c>
      <c r="G30" s="52"/>
      <c r="H30" s="52"/>
      <c r="I30" s="52"/>
      <c r="J30" s="52"/>
      <c r="K30" s="52"/>
      <c r="L30" s="54">
        <v>0</v>
      </c>
      <c r="M30" s="52"/>
      <c r="N30" s="52"/>
      <c r="O30" s="52"/>
      <c r="P30" s="52"/>
      <c r="Q30" s="52"/>
      <c r="R30" s="52"/>
      <c r="S30" s="52"/>
      <c r="T30" s="52"/>
      <c r="U30" s="52"/>
      <c r="V30" s="52"/>
      <c r="W30" s="55">
        <f>ROUND(BD51,2)</f>
        <v>0</v>
      </c>
      <c r="X30" s="52"/>
      <c r="Y30" s="52"/>
      <c r="Z30" s="52"/>
      <c r="AA30" s="52"/>
      <c r="AB30" s="52"/>
      <c r="AC30" s="52"/>
      <c r="AD30" s="52"/>
      <c r="AE30" s="52"/>
      <c r="AF30" s="52"/>
      <c r="AG30" s="52"/>
      <c r="AH30" s="52"/>
      <c r="AI30" s="52"/>
      <c r="AJ30" s="52"/>
      <c r="AK30" s="55">
        <v>0</v>
      </c>
      <c r="AL30" s="52"/>
      <c r="AM30" s="52"/>
      <c r="AN30" s="52"/>
      <c r="AO30" s="52"/>
      <c r="AP30" s="52"/>
      <c r="AQ30" s="56"/>
      <c r="BE30" s="37"/>
    </row>
    <row r="31" s="1" customFormat="1" ht="6.96" customHeight="1">
      <c r="B31" s="44"/>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9"/>
      <c r="BE31" s="37"/>
    </row>
    <row r="32" s="1" customFormat="1" ht="25.92" customHeight="1">
      <c r="B32" s="44"/>
      <c r="C32" s="57"/>
      <c r="D32" s="58" t="s">
        <v>49</v>
      </c>
      <c r="E32" s="59"/>
      <c r="F32" s="59"/>
      <c r="G32" s="59"/>
      <c r="H32" s="59"/>
      <c r="I32" s="59"/>
      <c r="J32" s="59"/>
      <c r="K32" s="59"/>
      <c r="L32" s="59"/>
      <c r="M32" s="59"/>
      <c r="N32" s="59"/>
      <c r="O32" s="59"/>
      <c r="P32" s="59"/>
      <c r="Q32" s="59"/>
      <c r="R32" s="59"/>
      <c r="S32" s="59"/>
      <c r="T32" s="60" t="s">
        <v>50</v>
      </c>
      <c r="U32" s="59"/>
      <c r="V32" s="59"/>
      <c r="W32" s="59"/>
      <c r="X32" s="61" t="s">
        <v>51</v>
      </c>
      <c r="Y32" s="59"/>
      <c r="Z32" s="59"/>
      <c r="AA32" s="59"/>
      <c r="AB32" s="59"/>
      <c r="AC32" s="59"/>
      <c r="AD32" s="59"/>
      <c r="AE32" s="59"/>
      <c r="AF32" s="59"/>
      <c r="AG32" s="59"/>
      <c r="AH32" s="59"/>
      <c r="AI32" s="59"/>
      <c r="AJ32" s="59"/>
      <c r="AK32" s="62">
        <f>SUM(AK23:AK30)</f>
        <v>0</v>
      </c>
      <c r="AL32" s="59"/>
      <c r="AM32" s="59"/>
      <c r="AN32" s="59"/>
      <c r="AO32" s="63"/>
      <c r="AP32" s="57"/>
      <c r="AQ32" s="64"/>
      <c r="BE32" s="37"/>
    </row>
    <row r="33" s="1" customFormat="1" ht="6.96" customHeight="1">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9"/>
    </row>
    <row r="34" s="1" customFormat="1" ht="6.96" customHeight="1">
      <c r="B34" s="65"/>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7"/>
    </row>
    <row r="38" s="1" customFormat="1" ht="6.96" customHeight="1">
      <c r="B38" s="68"/>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70"/>
    </row>
    <row r="39" s="1" customFormat="1" ht="36.96" customHeight="1">
      <c r="B39" s="44"/>
      <c r="C39" s="71" t="s">
        <v>52</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0"/>
    </row>
    <row r="40" s="1" customFormat="1" ht="6.96" customHeight="1">
      <c r="B40" s="44"/>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0"/>
    </row>
    <row r="41" s="3" customFormat="1" ht="14.4" customHeight="1">
      <c r="B41" s="73"/>
      <c r="C41" s="74" t="s">
        <v>15</v>
      </c>
      <c r="D41" s="75"/>
      <c r="E41" s="75"/>
      <c r="F41" s="75"/>
      <c r="G41" s="75"/>
      <c r="H41" s="75"/>
      <c r="I41" s="75"/>
      <c r="J41" s="75"/>
      <c r="K41" s="75"/>
      <c r="L41" s="75" t="str">
        <f>K5</f>
        <v>01082021</v>
      </c>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6"/>
    </row>
    <row r="42" s="4" customFormat="1" ht="36.96" customHeight="1">
      <c r="B42" s="77"/>
      <c r="C42" s="78" t="s">
        <v>18</v>
      </c>
      <c r="D42" s="79"/>
      <c r="E42" s="79"/>
      <c r="F42" s="79"/>
      <c r="G42" s="79"/>
      <c r="H42" s="79"/>
      <c r="I42" s="79"/>
      <c r="J42" s="79"/>
      <c r="K42" s="79"/>
      <c r="L42" s="80" t="str">
        <f>K6</f>
        <v>STAVEBNÍ ÚPRAVY HASIČSKÉ ZBROJNICE HEŘMANICE - SLEZSKÁ OSTRAVA</v>
      </c>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81"/>
    </row>
    <row r="43" s="1" customFormat="1" ht="6.96" customHeight="1">
      <c r="B43" s="44"/>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0"/>
    </row>
    <row r="44" s="1" customFormat="1">
      <c r="B44" s="44"/>
      <c r="C44" s="74" t="s">
        <v>23</v>
      </c>
      <c r="D44" s="72"/>
      <c r="E44" s="72"/>
      <c r="F44" s="72"/>
      <c r="G44" s="72"/>
      <c r="H44" s="72"/>
      <c r="I44" s="72"/>
      <c r="J44" s="72"/>
      <c r="K44" s="72"/>
      <c r="L44" s="82" t="str">
        <f>IF(K8="","",K8)</f>
        <v>SLEZSKÁ OSTRAVA</v>
      </c>
      <c r="M44" s="72"/>
      <c r="N44" s="72"/>
      <c r="O44" s="72"/>
      <c r="P44" s="72"/>
      <c r="Q44" s="72"/>
      <c r="R44" s="72"/>
      <c r="S44" s="72"/>
      <c r="T44" s="72"/>
      <c r="U44" s="72"/>
      <c r="V44" s="72"/>
      <c r="W44" s="72"/>
      <c r="X44" s="72"/>
      <c r="Y44" s="72"/>
      <c r="Z44" s="72"/>
      <c r="AA44" s="72"/>
      <c r="AB44" s="72"/>
      <c r="AC44" s="72"/>
      <c r="AD44" s="72"/>
      <c r="AE44" s="72"/>
      <c r="AF44" s="72"/>
      <c r="AG44" s="72"/>
      <c r="AH44" s="72"/>
      <c r="AI44" s="74" t="s">
        <v>25</v>
      </c>
      <c r="AJ44" s="72"/>
      <c r="AK44" s="72"/>
      <c r="AL44" s="72"/>
      <c r="AM44" s="83" t="str">
        <f>IF(AN8= "","",AN8)</f>
        <v>25. 2. 2023</v>
      </c>
      <c r="AN44" s="83"/>
      <c r="AO44" s="72"/>
      <c r="AP44" s="72"/>
      <c r="AQ44" s="72"/>
      <c r="AR44" s="70"/>
    </row>
    <row r="45" s="1" customFormat="1" ht="6.96" customHeight="1">
      <c r="B45" s="44"/>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0"/>
    </row>
    <row r="46" s="1" customFormat="1">
      <c r="B46" s="44"/>
      <c r="C46" s="74" t="s">
        <v>27</v>
      </c>
      <c r="D46" s="72"/>
      <c r="E46" s="72"/>
      <c r="F46" s="72"/>
      <c r="G46" s="72"/>
      <c r="H46" s="72"/>
      <c r="I46" s="72"/>
      <c r="J46" s="72"/>
      <c r="K46" s="72"/>
      <c r="L46" s="75" t="str">
        <f>IF(E11= "","",E11)</f>
        <v>SMO - SLEZSKÁ OSTRAVA</v>
      </c>
      <c r="M46" s="72"/>
      <c r="N46" s="72"/>
      <c r="O46" s="72"/>
      <c r="P46" s="72"/>
      <c r="Q46" s="72"/>
      <c r="R46" s="72"/>
      <c r="S46" s="72"/>
      <c r="T46" s="72"/>
      <c r="U46" s="72"/>
      <c r="V46" s="72"/>
      <c r="W46" s="72"/>
      <c r="X46" s="72"/>
      <c r="Y46" s="72"/>
      <c r="Z46" s="72"/>
      <c r="AA46" s="72"/>
      <c r="AB46" s="72"/>
      <c r="AC46" s="72"/>
      <c r="AD46" s="72"/>
      <c r="AE46" s="72"/>
      <c r="AF46" s="72"/>
      <c r="AG46" s="72"/>
      <c r="AH46" s="72"/>
      <c r="AI46" s="74" t="s">
        <v>33</v>
      </c>
      <c r="AJ46" s="72"/>
      <c r="AK46" s="72"/>
      <c r="AL46" s="72"/>
      <c r="AM46" s="75" t="str">
        <f>IF(E17="","",E17)</f>
        <v>SPAN s.r.o.</v>
      </c>
      <c r="AN46" s="75"/>
      <c r="AO46" s="75"/>
      <c r="AP46" s="75"/>
      <c r="AQ46" s="72"/>
      <c r="AR46" s="70"/>
      <c r="AS46" s="84" t="s">
        <v>53</v>
      </c>
      <c r="AT46" s="85"/>
      <c r="AU46" s="86"/>
      <c r="AV46" s="86"/>
      <c r="AW46" s="86"/>
      <c r="AX46" s="86"/>
      <c r="AY46" s="86"/>
      <c r="AZ46" s="86"/>
      <c r="BA46" s="86"/>
      <c r="BB46" s="86"/>
      <c r="BC46" s="86"/>
      <c r="BD46" s="87"/>
    </row>
    <row r="47" s="1" customFormat="1">
      <c r="B47" s="44"/>
      <c r="C47" s="74" t="s">
        <v>31</v>
      </c>
      <c r="D47" s="72"/>
      <c r="E47" s="72"/>
      <c r="F47" s="72"/>
      <c r="G47" s="72"/>
      <c r="H47" s="72"/>
      <c r="I47" s="72"/>
      <c r="J47" s="72"/>
      <c r="K47" s="72"/>
      <c r="L47" s="75" t="str">
        <f>IF(E14= "Vyplň údaj","",E14)</f>
        <v/>
      </c>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0"/>
      <c r="AS47" s="88"/>
      <c r="AT47" s="89"/>
      <c r="AU47" s="90"/>
      <c r="AV47" s="90"/>
      <c r="AW47" s="90"/>
      <c r="AX47" s="90"/>
      <c r="AY47" s="90"/>
      <c r="AZ47" s="90"/>
      <c r="BA47" s="90"/>
      <c r="BB47" s="90"/>
      <c r="BC47" s="90"/>
      <c r="BD47" s="91"/>
    </row>
    <row r="48" s="1" customFormat="1" ht="10.8" customHeight="1">
      <c r="B48" s="44"/>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0"/>
      <c r="AS48" s="92"/>
      <c r="AT48" s="53"/>
      <c r="AU48" s="45"/>
      <c r="AV48" s="45"/>
      <c r="AW48" s="45"/>
      <c r="AX48" s="45"/>
      <c r="AY48" s="45"/>
      <c r="AZ48" s="45"/>
      <c r="BA48" s="45"/>
      <c r="BB48" s="45"/>
      <c r="BC48" s="45"/>
      <c r="BD48" s="93"/>
    </row>
    <row r="49" s="1" customFormat="1" ht="29.28" customHeight="1">
      <c r="B49" s="44"/>
      <c r="C49" s="94" t="s">
        <v>54</v>
      </c>
      <c r="D49" s="95"/>
      <c r="E49" s="95"/>
      <c r="F49" s="95"/>
      <c r="G49" s="95"/>
      <c r="H49" s="96"/>
      <c r="I49" s="97" t="s">
        <v>55</v>
      </c>
      <c r="J49" s="95"/>
      <c r="K49" s="95"/>
      <c r="L49" s="95"/>
      <c r="M49" s="95"/>
      <c r="N49" s="95"/>
      <c r="O49" s="95"/>
      <c r="P49" s="95"/>
      <c r="Q49" s="95"/>
      <c r="R49" s="95"/>
      <c r="S49" s="95"/>
      <c r="T49" s="95"/>
      <c r="U49" s="95"/>
      <c r="V49" s="95"/>
      <c r="W49" s="95"/>
      <c r="X49" s="95"/>
      <c r="Y49" s="95"/>
      <c r="Z49" s="95"/>
      <c r="AA49" s="95"/>
      <c r="AB49" s="95"/>
      <c r="AC49" s="95"/>
      <c r="AD49" s="95"/>
      <c r="AE49" s="95"/>
      <c r="AF49" s="95"/>
      <c r="AG49" s="98" t="s">
        <v>56</v>
      </c>
      <c r="AH49" s="95"/>
      <c r="AI49" s="95"/>
      <c r="AJ49" s="95"/>
      <c r="AK49" s="95"/>
      <c r="AL49" s="95"/>
      <c r="AM49" s="95"/>
      <c r="AN49" s="97" t="s">
        <v>57</v>
      </c>
      <c r="AO49" s="95"/>
      <c r="AP49" s="95"/>
      <c r="AQ49" s="99" t="s">
        <v>58</v>
      </c>
      <c r="AR49" s="70"/>
      <c r="AS49" s="100" t="s">
        <v>59</v>
      </c>
      <c r="AT49" s="101" t="s">
        <v>60</v>
      </c>
      <c r="AU49" s="101" t="s">
        <v>61</v>
      </c>
      <c r="AV49" s="101" t="s">
        <v>62</v>
      </c>
      <c r="AW49" s="101" t="s">
        <v>63</v>
      </c>
      <c r="AX49" s="101" t="s">
        <v>64</v>
      </c>
      <c r="AY49" s="101" t="s">
        <v>65</v>
      </c>
      <c r="AZ49" s="101" t="s">
        <v>66</v>
      </c>
      <c r="BA49" s="101" t="s">
        <v>67</v>
      </c>
      <c r="BB49" s="101" t="s">
        <v>68</v>
      </c>
      <c r="BC49" s="101" t="s">
        <v>69</v>
      </c>
      <c r="BD49" s="102" t="s">
        <v>70</v>
      </c>
    </row>
    <row r="50" s="1" customFormat="1" ht="10.8" customHeight="1">
      <c r="B50" s="44"/>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0"/>
      <c r="AS50" s="103"/>
      <c r="AT50" s="104"/>
      <c r="AU50" s="104"/>
      <c r="AV50" s="104"/>
      <c r="AW50" s="104"/>
      <c r="AX50" s="104"/>
      <c r="AY50" s="104"/>
      <c r="AZ50" s="104"/>
      <c r="BA50" s="104"/>
      <c r="BB50" s="104"/>
      <c r="BC50" s="104"/>
      <c r="BD50" s="105"/>
    </row>
    <row r="51" s="4" customFormat="1" ht="32.4" customHeight="1">
      <c r="B51" s="77"/>
      <c r="C51" s="106" t="s">
        <v>71</v>
      </c>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8">
        <f>ROUND(SUM(AG52:AG65),2)</f>
        <v>0</v>
      </c>
      <c r="AH51" s="108"/>
      <c r="AI51" s="108"/>
      <c r="AJ51" s="108"/>
      <c r="AK51" s="108"/>
      <c r="AL51" s="108"/>
      <c r="AM51" s="108"/>
      <c r="AN51" s="109">
        <f>SUM(AG51,AT51)</f>
        <v>0</v>
      </c>
      <c r="AO51" s="109"/>
      <c r="AP51" s="109"/>
      <c r="AQ51" s="110" t="s">
        <v>21</v>
      </c>
      <c r="AR51" s="81"/>
      <c r="AS51" s="111">
        <f>ROUND(SUM(AS52:AS65),2)</f>
        <v>0</v>
      </c>
      <c r="AT51" s="112">
        <f>ROUND(SUM(AV51:AW51),2)</f>
        <v>0</v>
      </c>
      <c r="AU51" s="113">
        <f>ROUND(SUM(AU52:AU65),5)</f>
        <v>0</v>
      </c>
      <c r="AV51" s="112">
        <f>ROUND(AZ51*L26,2)</f>
        <v>0</v>
      </c>
      <c r="AW51" s="112">
        <f>ROUND(BA51*L27,2)</f>
        <v>0</v>
      </c>
      <c r="AX51" s="112">
        <f>ROUND(BB51*L26,2)</f>
        <v>0</v>
      </c>
      <c r="AY51" s="112">
        <f>ROUND(BC51*L27,2)</f>
        <v>0</v>
      </c>
      <c r="AZ51" s="112">
        <f>ROUND(SUM(AZ52:AZ65),2)</f>
        <v>0</v>
      </c>
      <c r="BA51" s="112">
        <f>ROUND(SUM(BA52:BA65),2)</f>
        <v>0</v>
      </c>
      <c r="BB51" s="112">
        <f>ROUND(SUM(BB52:BB65),2)</f>
        <v>0</v>
      </c>
      <c r="BC51" s="112">
        <f>ROUND(SUM(BC52:BC65),2)</f>
        <v>0</v>
      </c>
      <c r="BD51" s="114">
        <f>ROUND(SUM(BD52:BD65),2)</f>
        <v>0</v>
      </c>
      <c r="BS51" s="115" t="s">
        <v>72</v>
      </c>
      <c r="BT51" s="115" t="s">
        <v>73</v>
      </c>
      <c r="BU51" s="116" t="s">
        <v>74</v>
      </c>
      <c r="BV51" s="115" t="s">
        <v>75</v>
      </c>
      <c r="BW51" s="115" t="s">
        <v>7</v>
      </c>
      <c r="BX51" s="115" t="s">
        <v>76</v>
      </c>
      <c r="CL51" s="115" t="s">
        <v>21</v>
      </c>
    </row>
    <row r="52" s="5" customFormat="1" ht="16.5" customHeight="1">
      <c r="A52" s="117" t="s">
        <v>77</v>
      </c>
      <c r="B52" s="118"/>
      <c r="C52" s="119"/>
      <c r="D52" s="120" t="s">
        <v>78</v>
      </c>
      <c r="E52" s="120"/>
      <c r="F52" s="120"/>
      <c r="G52" s="120"/>
      <c r="H52" s="120"/>
      <c r="I52" s="121"/>
      <c r="J52" s="120" t="s">
        <v>79</v>
      </c>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2">
        <f>'VRN - HZ HEŘMANICE'!J27</f>
        <v>0</v>
      </c>
      <c r="AH52" s="121"/>
      <c r="AI52" s="121"/>
      <c r="AJ52" s="121"/>
      <c r="AK52" s="121"/>
      <c r="AL52" s="121"/>
      <c r="AM52" s="121"/>
      <c r="AN52" s="122">
        <f>SUM(AG52,AT52)</f>
        <v>0</v>
      </c>
      <c r="AO52" s="121"/>
      <c r="AP52" s="121"/>
      <c r="AQ52" s="123" t="s">
        <v>80</v>
      </c>
      <c r="AR52" s="124"/>
      <c r="AS52" s="125">
        <v>0</v>
      </c>
      <c r="AT52" s="126">
        <f>ROUND(SUM(AV52:AW52),2)</f>
        <v>0</v>
      </c>
      <c r="AU52" s="127">
        <f>'VRN - HZ HEŘMANICE'!P78</f>
        <v>0</v>
      </c>
      <c r="AV52" s="126">
        <f>'VRN - HZ HEŘMANICE'!J30</f>
        <v>0</v>
      </c>
      <c r="AW52" s="126">
        <f>'VRN - HZ HEŘMANICE'!J31</f>
        <v>0</v>
      </c>
      <c r="AX52" s="126">
        <f>'VRN - HZ HEŘMANICE'!J32</f>
        <v>0</v>
      </c>
      <c r="AY52" s="126">
        <f>'VRN - HZ HEŘMANICE'!J33</f>
        <v>0</v>
      </c>
      <c r="AZ52" s="126">
        <f>'VRN - HZ HEŘMANICE'!F30</f>
        <v>0</v>
      </c>
      <c r="BA52" s="126">
        <f>'VRN - HZ HEŘMANICE'!F31</f>
        <v>0</v>
      </c>
      <c r="BB52" s="126">
        <f>'VRN - HZ HEŘMANICE'!F32</f>
        <v>0</v>
      </c>
      <c r="BC52" s="126">
        <f>'VRN - HZ HEŘMANICE'!F33</f>
        <v>0</v>
      </c>
      <c r="BD52" s="128">
        <f>'VRN - HZ HEŘMANICE'!F34</f>
        <v>0</v>
      </c>
      <c r="BT52" s="129" t="s">
        <v>81</v>
      </c>
      <c r="BV52" s="129" t="s">
        <v>75</v>
      </c>
      <c r="BW52" s="129" t="s">
        <v>82</v>
      </c>
      <c r="BX52" s="129" t="s">
        <v>7</v>
      </c>
      <c r="CL52" s="129" t="s">
        <v>21</v>
      </c>
      <c r="CM52" s="129" t="s">
        <v>83</v>
      </c>
    </row>
    <row r="53" s="5" customFormat="1" ht="63" customHeight="1">
      <c r="A53" s="117" t="s">
        <v>77</v>
      </c>
      <c r="B53" s="118"/>
      <c r="C53" s="119"/>
      <c r="D53" s="120" t="s">
        <v>84</v>
      </c>
      <c r="E53" s="120"/>
      <c r="F53" s="120"/>
      <c r="G53" s="120"/>
      <c r="H53" s="120"/>
      <c r="I53" s="121"/>
      <c r="J53" s="120" t="s">
        <v>85</v>
      </c>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2">
        <f>'SO 02 - 8-KOMUNIKACE - KO...'!J27</f>
        <v>0</v>
      </c>
      <c r="AH53" s="121"/>
      <c r="AI53" s="121"/>
      <c r="AJ53" s="121"/>
      <c r="AK53" s="121"/>
      <c r="AL53" s="121"/>
      <c r="AM53" s="121"/>
      <c r="AN53" s="122">
        <f>SUM(AG53,AT53)</f>
        <v>0</v>
      </c>
      <c r="AO53" s="121"/>
      <c r="AP53" s="121"/>
      <c r="AQ53" s="123" t="s">
        <v>80</v>
      </c>
      <c r="AR53" s="124"/>
      <c r="AS53" s="125">
        <v>0</v>
      </c>
      <c r="AT53" s="126">
        <f>ROUND(SUM(AV53:AW53),2)</f>
        <v>0</v>
      </c>
      <c r="AU53" s="127">
        <f>'SO 02 - 8-KOMUNIKACE - KO...'!P90</f>
        <v>0</v>
      </c>
      <c r="AV53" s="126">
        <f>'SO 02 - 8-KOMUNIKACE - KO...'!J30</f>
        <v>0</v>
      </c>
      <c r="AW53" s="126">
        <f>'SO 02 - 8-KOMUNIKACE - KO...'!J31</f>
        <v>0</v>
      </c>
      <c r="AX53" s="126">
        <f>'SO 02 - 8-KOMUNIKACE - KO...'!J32</f>
        <v>0</v>
      </c>
      <c r="AY53" s="126">
        <f>'SO 02 - 8-KOMUNIKACE - KO...'!J33</f>
        <v>0</v>
      </c>
      <c r="AZ53" s="126">
        <f>'SO 02 - 8-KOMUNIKACE - KO...'!F30</f>
        <v>0</v>
      </c>
      <c r="BA53" s="126">
        <f>'SO 02 - 8-KOMUNIKACE - KO...'!F31</f>
        <v>0</v>
      </c>
      <c r="BB53" s="126">
        <f>'SO 02 - 8-KOMUNIKACE - KO...'!F32</f>
        <v>0</v>
      </c>
      <c r="BC53" s="126">
        <f>'SO 02 - 8-KOMUNIKACE - KO...'!F33</f>
        <v>0</v>
      </c>
      <c r="BD53" s="128">
        <f>'SO 02 - 8-KOMUNIKACE - KO...'!F34</f>
        <v>0</v>
      </c>
      <c r="BT53" s="129" t="s">
        <v>81</v>
      </c>
      <c r="BV53" s="129" t="s">
        <v>75</v>
      </c>
      <c r="BW53" s="129" t="s">
        <v>86</v>
      </c>
      <c r="BX53" s="129" t="s">
        <v>7</v>
      </c>
      <c r="CL53" s="129" t="s">
        <v>21</v>
      </c>
      <c r="CM53" s="129" t="s">
        <v>83</v>
      </c>
    </row>
    <row r="54" s="5" customFormat="1" ht="63" customHeight="1">
      <c r="A54" s="117" t="s">
        <v>77</v>
      </c>
      <c r="B54" s="118"/>
      <c r="C54" s="119"/>
      <c r="D54" s="120" t="s">
        <v>87</v>
      </c>
      <c r="E54" s="120"/>
      <c r="F54" s="120"/>
      <c r="G54" s="120"/>
      <c r="H54" s="120"/>
      <c r="I54" s="121"/>
      <c r="J54" s="120" t="s">
        <v>88</v>
      </c>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2">
        <f>'SO 01 - 5-OBJEKT HZ - ELE...'!J27</f>
        <v>0</v>
      </c>
      <c r="AH54" s="121"/>
      <c r="AI54" s="121"/>
      <c r="AJ54" s="121"/>
      <c r="AK54" s="121"/>
      <c r="AL54" s="121"/>
      <c r="AM54" s="121"/>
      <c r="AN54" s="122">
        <f>SUM(AG54,AT54)</f>
        <v>0</v>
      </c>
      <c r="AO54" s="121"/>
      <c r="AP54" s="121"/>
      <c r="AQ54" s="123" t="s">
        <v>80</v>
      </c>
      <c r="AR54" s="124"/>
      <c r="AS54" s="125">
        <v>0</v>
      </c>
      <c r="AT54" s="126">
        <f>ROUND(SUM(AV54:AW54),2)</f>
        <v>0</v>
      </c>
      <c r="AU54" s="127">
        <f>'SO 01 - 5-OBJEKT HZ - ELE...'!P103</f>
        <v>0</v>
      </c>
      <c r="AV54" s="126">
        <f>'SO 01 - 5-OBJEKT HZ - ELE...'!J30</f>
        <v>0</v>
      </c>
      <c r="AW54" s="126">
        <f>'SO 01 - 5-OBJEKT HZ - ELE...'!J31</f>
        <v>0</v>
      </c>
      <c r="AX54" s="126">
        <f>'SO 01 - 5-OBJEKT HZ - ELE...'!J32</f>
        <v>0</v>
      </c>
      <c r="AY54" s="126">
        <f>'SO 01 - 5-OBJEKT HZ - ELE...'!J33</f>
        <v>0</v>
      </c>
      <c r="AZ54" s="126">
        <f>'SO 01 - 5-OBJEKT HZ - ELE...'!F30</f>
        <v>0</v>
      </c>
      <c r="BA54" s="126">
        <f>'SO 01 - 5-OBJEKT HZ - ELE...'!F31</f>
        <v>0</v>
      </c>
      <c r="BB54" s="126">
        <f>'SO 01 - 5-OBJEKT HZ - ELE...'!F32</f>
        <v>0</v>
      </c>
      <c r="BC54" s="126">
        <f>'SO 01 - 5-OBJEKT HZ - ELE...'!F33</f>
        <v>0</v>
      </c>
      <c r="BD54" s="128">
        <f>'SO 01 - 5-OBJEKT HZ - ELE...'!F34</f>
        <v>0</v>
      </c>
      <c r="BT54" s="129" t="s">
        <v>81</v>
      </c>
      <c r="BV54" s="129" t="s">
        <v>75</v>
      </c>
      <c r="BW54" s="129" t="s">
        <v>89</v>
      </c>
      <c r="BX54" s="129" t="s">
        <v>7</v>
      </c>
      <c r="CL54" s="129" t="s">
        <v>21</v>
      </c>
      <c r="CM54" s="129" t="s">
        <v>83</v>
      </c>
    </row>
    <row r="55" s="5" customFormat="1" ht="63" customHeight="1">
      <c r="A55" s="117" t="s">
        <v>77</v>
      </c>
      <c r="B55" s="118"/>
      <c r="C55" s="119"/>
      <c r="D55" s="120" t="s">
        <v>90</v>
      </c>
      <c r="E55" s="120"/>
      <c r="F55" s="120"/>
      <c r="G55" s="120"/>
      <c r="H55" s="120"/>
      <c r="I55" s="121"/>
      <c r="J55" s="120" t="s">
        <v>91</v>
      </c>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2">
        <f>'SO 01 - 6-OBJEKT HZ - VZD...'!J27</f>
        <v>0</v>
      </c>
      <c r="AH55" s="121"/>
      <c r="AI55" s="121"/>
      <c r="AJ55" s="121"/>
      <c r="AK55" s="121"/>
      <c r="AL55" s="121"/>
      <c r="AM55" s="121"/>
      <c r="AN55" s="122">
        <f>SUM(AG55,AT55)</f>
        <v>0</v>
      </c>
      <c r="AO55" s="121"/>
      <c r="AP55" s="121"/>
      <c r="AQ55" s="123" t="s">
        <v>80</v>
      </c>
      <c r="AR55" s="124"/>
      <c r="AS55" s="125">
        <v>0</v>
      </c>
      <c r="AT55" s="126">
        <f>ROUND(SUM(AV55:AW55),2)</f>
        <v>0</v>
      </c>
      <c r="AU55" s="127">
        <f>'SO 01 - 6-OBJEKT HZ - VZD...'!P90</f>
        <v>0</v>
      </c>
      <c r="AV55" s="126">
        <f>'SO 01 - 6-OBJEKT HZ - VZD...'!J30</f>
        <v>0</v>
      </c>
      <c r="AW55" s="126">
        <f>'SO 01 - 6-OBJEKT HZ - VZD...'!J31</f>
        <v>0</v>
      </c>
      <c r="AX55" s="126">
        <f>'SO 01 - 6-OBJEKT HZ - VZD...'!J32</f>
        <v>0</v>
      </c>
      <c r="AY55" s="126">
        <f>'SO 01 - 6-OBJEKT HZ - VZD...'!J33</f>
        <v>0</v>
      </c>
      <c r="AZ55" s="126">
        <f>'SO 01 - 6-OBJEKT HZ - VZD...'!F30</f>
        <v>0</v>
      </c>
      <c r="BA55" s="126">
        <f>'SO 01 - 6-OBJEKT HZ - VZD...'!F31</f>
        <v>0</v>
      </c>
      <c r="BB55" s="126">
        <f>'SO 01 - 6-OBJEKT HZ - VZD...'!F32</f>
        <v>0</v>
      </c>
      <c r="BC55" s="126">
        <f>'SO 01 - 6-OBJEKT HZ - VZD...'!F33</f>
        <v>0</v>
      </c>
      <c r="BD55" s="128">
        <f>'SO 01 - 6-OBJEKT HZ - VZD...'!F34</f>
        <v>0</v>
      </c>
      <c r="BT55" s="129" t="s">
        <v>81</v>
      </c>
      <c r="BV55" s="129" t="s">
        <v>75</v>
      </c>
      <c r="BW55" s="129" t="s">
        <v>92</v>
      </c>
      <c r="BX55" s="129" t="s">
        <v>7</v>
      </c>
      <c r="CL55" s="129" t="s">
        <v>21</v>
      </c>
      <c r="CM55" s="129" t="s">
        <v>83</v>
      </c>
    </row>
    <row r="56" s="5" customFormat="1" ht="63" customHeight="1">
      <c r="A56" s="117" t="s">
        <v>77</v>
      </c>
      <c r="B56" s="118"/>
      <c r="C56" s="119"/>
      <c r="D56" s="120" t="s">
        <v>93</v>
      </c>
      <c r="E56" s="120"/>
      <c r="F56" s="120"/>
      <c r="G56" s="120"/>
      <c r="H56" s="120"/>
      <c r="I56" s="121"/>
      <c r="J56" s="120" t="s">
        <v>94</v>
      </c>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2">
        <f>'SO 01 - 4-OBJEKT HZ - ÚST...'!J27</f>
        <v>0</v>
      </c>
      <c r="AH56" s="121"/>
      <c r="AI56" s="121"/>
      <c r="AJ56" s="121"/>
      <c r="AK56" s="121"/>
      <c r="AL56" s="121"/>
      <c r="AM56" s="121"/>
      <c r="AN56" s="122">
        <f>SUM(AG56,AT56)</f>
        <v>0</v>
      </c>
      <c r="AO56" s="121"/>
      <c r="AP56" s="121"/>
      <c r="AQ56" s="123" t="s">
        <v>80</v>
      </c>
      <c r="AR56" s="124"/>
      <c r="AS56" s="125">
        <v>0</v>
      </c>
      <c r="AT56" s="126">
        <f>ROUND(SUM(AV56:AW56),2)</f>
        <v>0</v>
      </c>
      <c r="AU56" s="127">
        <f>'SO 01 - 4-OBJEKT HZ - ÚST...'!P93</f>
        <v>0</v>
      </c>
      <c r="AV56" s="126">
        <f>'SO 01 - 4-OBJEKT HZ - ÚST...'!J30</f>
        <v>0</v>
      </c>
      <c r="AW56" s="126">
        <f>'SO 01 - 4-OBJEKT HZ - ÚST...'!J31</f>
        <v>0</v>
      </c>
      <c r="AX56" s="126">
        <f>'SO 01 - 4-OBJEKT HZ - ÚST...'!J32</f>
        <v>0</v>
      </c>
      <c r="AY56" s="126">
        <f>'SO 01 - 4-OBJEKT HZ - ÚST...'!J33</f>
        <v>0</v>
      </c>
      <c r="AZ56" s="126">
        <f>'SO 01 - 4-OBJEKT HZ - ÚST...'!F30</f>
        <v>0</v>
      </c>
      <c r="BA56" s="126">
        <f>'SO 01 - 4-OBJEKT HZ - ÚST...'!F31</f>
        <v>0</v>
      </c>
      <c r="BB56" s="126">
        <f>'SO 01 - 4-OBJEKT HZ - ÚST...'!F32</f>
        <v>0</v>
      </c>
      <c r="BC56" s="126">
        <f>'SO 01 - 4-OBJEKT HZ - ÚST...'!F33</f>
        <v>0</v>
      </c>
      <c r="BD56" s="128">
        <f>'SO 01 - 4-OBJEKT HZ - ÚST...'!F34</f>
        <v>0</v>
      </c>
      <c r="BT56" s="129" t="s">
        <v>81</v>
      </c>
      <c r="BV56" s="129" t="s">
        <v>75</v>
      </c>
      <c r="BW56" s="129" t="s">
        <v>95</v>
      </c>
      <c r="BX56" s="129" t="s">
        <v>7</v>
      </c>
      <c r="CL56" s="129" t="s">
        <v>21</v>
      </c>
      <c r="CM56" s="129" t="s">
        <v>83</v>
      </c>
    </row>
    <row r="57" s="5" customFormat="1" ht="63" customHeight="1">
      <c r="A57" s="117" t="s">
        <v>77</v>
      </c>
      <c r="B57" s="118"/>
      <c r="C57" s="119"/>
      <c r="D57" s="120" t="s">
        <v>96</v>
      </c>
      <c r="E57" s="120"/>
      <c r="F57" s="120"/>
      <c r="G57" s="120"/>
      <c r="H57" s="120"/>
      <c r="I57" s="121"/>
      <c r="J57" s="120" t="s">
        <v>97</v>
      </c>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2">
        <f>'SO 01 - 3-OBJEKT HZ - ZDR...'!J27</f>
        <v>0</v>
      </c>
      <c r="AH57" s="121"/>
      <c r="AI57" s="121"/>
      <c r="AJ57" s="121"/>
      <c r="AK57" s="121"/>
      <c r="AL57" s="121"/>
      <c r="AM57" s="121"/>
      <c r="AN57" s="122">
        <f>SUM(AG57,AT57)</f>
        <v>0</v>
      </c>
      <c r="AO57" s="121"/>
      <c r="AP57" s="121"/>
      <c r="AQ57" s="123" t="s">
        <v>80</v>
      </c>
      <c r="AR57" s="124"/>
      <c r="AS57" s="125">
        <v>0</v>
      </c>
      <c r="AT57" s="126">
        <f>ROUND(SUM(AV57:AW57),2)</f>
        <v>0</v>
      </c>
      <c r="AU57" s="127">
        <f>'SO 01 - 3-OBJEKT HZ - ZDR...'!P86</f>
        <v>0</v>
      </c>
      <c r="AV57" s="126">
        <f>'SO 01 - 3-OBJEKT HZ - ZDR...'!J30</f>
        <v>0</v>
      </c>
      <c r="AW57" s="126">
        <f>'SO 01 - 3-OBJEKT HZ - ZDR...'!J31</f>
        <v>0</v>
      </c>
      <c r="AX57" s="126">
        <f>'SO 01 - 3-OBJEKT HZ - ZDR...'!J32</f>
        <v>0</v>
      </c>
      <c r="AY57" s="126">
        <f>'SO 01 - 3-OBJEKT HZ - ZDR...'!J33</f>
        <v>0</v>
      </c>
      <c r="AZ57" s="126">
        <f>'SO 01 - 3-OBJEKT HZ - ZDR...'!F30</f>
        <v>0</v>
      </c>
      <c r="BA57" s="126">
        <f>'SO 01 - 3-OBJEKT HZ - ZDR...'!F31</f>
        <v>0</v>
      </c>
      <c r="BB57" s="126">
        <f>'SO 01 - 3-OBJEKT HZ - ZDR...'!F32</f>
        <v>0</v>
      </c>
      <c r="BC57" s="126">
        <f>'SO 01 - 3-OBJEKT HZ - ZDR...'!F33</f>
        <v>0</v>
      </c>
      <c r="BD57" s="128">
        <f>'SO 01 - 3-OBJEKT HZ - ZDR...'!F34</f>
        <v>0</v>
      </c>
      <c r="BT57" s="129" t="s">
        <v>81</v>
      </c>
      <c r="BV57" s="129" t="s">
        <v>75</v>
      </c>
      <c r="BW57" s="129" t="s">
        <v>98</v>
      </c>
      <c r="BX57" s="129" t="s">
        <v>7</v>
      </c>
      <c r="CL57" s="129" t="s">
        <v>21</v>
      </c>
      <c r="CM57" s="129" t="s">
        <v>83</v>
      </c>
    </row>
    <row r="58" s="5" customFormat="1" ht="63" customHeight="1">
      <c r="A58" s="117" t="s">
        <v>77</v>
      </c>
      <c r="B58" s="118"/>
      <c r="C58" s="119"/>
      <c r="D58" s="120" t="s">
        <v>99</v>
      </c>
      <c r="E58" s="120"/>
      <c r="F58" s="120"/>
      <c r="G58" s="120"/>
      <c r="H58" s="120"/>
      <c r="I58" s="121"/>
      <c r="J58" s="120" t="s">
        <v>100</v>
      </c>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2">
        <f>'SO 01 - 2-OBJEKT HZ - HSV...'!J27</f>
        <v>0</v>
      </c>
      <c r="AH58" s="121"/>
      <c r="AI58" s="121"/>
      <c r="AJ58" s="121"/>
      <c r="AK58" s="121"/>
      <c r="AL58" s="121"/>
      <c r="AM58" s="121"/>
      <c r="AN58" s="122">
        <f>SUM(AG58,AT58)</f>
        <v>0</v>
      </c>
      <c r="AO58" s="121"/>
      <c r="AP58" s="121"/>
      <c r="AQ58" s="123" t="s">
        <v>80</v>
      </c>
      <c r="AR58" s="124"/>
      <c r="AS58" s="125">
        <v>0</v>
      </c>
      <c r="AT58" s="126">
        <f>ROUND(SUM(AV58:AW58),2)</f>
        <v>0</v>
      </c>
      <c r="AU58" s="127">
        <f>'SO 01 - 2-OBJEKT HZ - HSV...'!P133</f>
        <v>0</v>
      </c>
      <c r="AV58" s="126">
        <f>'SO 01 - 2-OBJEKT HZ - HSV...'!J30</f>
        <v>0</v>
      </c>
      <c r="AW58" s="126">
        <f>'SO 01 - 2-OBJEKT HZ - HSV...'!J31</f>
        <v>0</v>
      </c>
      <c r="AX58" s="126">
        <f>'SO 01 - 2-OBJEKT HZ - HSV...'!J32</f>
        <v>0</v>
      </c>
      <c r="AY58" s="126">
        <f>'SO 01 - 2-OBJEKT HZ - HSV...'!J33</f>
        <v>0</v>
      </c>
      <c r="AZ58" s="126">
        <f>'SO 01 - 2-OBJEKT HZ - HSV...'!F30</f>
        <v>0</v>
      </c>
      <c r="BA58" s="126">
        <f>'SO 01 - 2-OBJEKT HZ - HSV...'!F31</f>
        <v>0</v>
      </c>
      <c r="BB58" s="126">
        <f>'SO 01 - 2-OBJEKT HZ - HSV...'!F32</f>
        <v>0</v>
      </c>
      <c r="BC58" s="126">
        <f>'SO 01 - 2-OBJEKT HZ - HSV...'!F33</f>
        <v>0</v>
      </c>
      <c r="BD58" s="128">
        <f>'SO 01 - 2-OBJEKT HZ - HSV...'!F34</f>
        <v>0</v>
      </c>
      <c r="BT58" s="129" t="s">
        <v>81</v>
      </c>
      <c r="BV58" s="129" t="s">
        <v>75</v>
      </c>
      <c r="BW58" s="129" t="s">
        <v>101</v>
      </c>
      <c r="BX58" s="129" t="s">
        <v>7</v>
      </c>
      <c r="CL58" s="129" t="s">
        <v>21</v>
      </c>
      <c r="CM58" s="129" t="s">
        <v>83</v>
      </c>
    </row>
    <row r="59" s="5" customFormat="1" ht="63" customHeight="1">
      <c r="A59" s="117" t="s">
        <v>77</v>
      </c>
      <c r="B59" s="118"/>
      <c r="C59" s="119"/>
      <c r="D59" s="120" t="s">
        <v>102</v>
      </c>
      <c r="E59" s="120"/>
      <c r="F59" s="120"/>
      <c r="G59" s="120"/>
      <c r="H59" s="120"/>
      <c r="I59" s="121"/>
      <c r="J59" s="120" t="s">
        <v>103</v>
      </c>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2">
        <f>'SO 01 - 1-OBJEKT HZ - 1. ...'!J27</f>
        <v>0</v>
      </c>
      <c r="AH59" s="121"/>
      <c r="AI59" s="121"/>
      <c r="AJ59" s="121"/>
      <c r="AK59" s="121"/>
      <c r="AL59" s="121"/>
      <c r="AM59" s="121"/>
      <c r="AN59" s="122">
        <f>SUM(AG59,AT59)</f>
        <v>0</v>
      </c>
      <c r="AO59" s="121"/>
      <c r="AP59" s="121"/>
      <c r="AQ59" s="123" t="s">
        <v>80</v>
      </c>
      <c r="AR59" s="124"/>
      <c r="AS59" s="125">
        <v>0</v>
      </c>
      <c r="AT59" s="126">
        <f>ROUND(SUM(AV59:AW59),2)</f>
        <v>0</v>
      </c>
      <c r="AU59" s="127">
        <f>'SO 01 - 1-OBJEKT HZ - 1. ...'!P94</f>
        <v>0</v>
      </c>
      <c r="AV59" s="126">
        <f>'SO 01 - 1-OBJEKT HZ - 1. ...'!J30</f>
        <v>0</v>
      </c>
      <c r="AW59" s="126">
        <f>'SO 01 - 1-OBJEKT HZ - 1. ...'!J31</f>
        <v>0</v>
      </c>
      <c r="AX59" s="126">
        <f>'SO 01 - 1-OBJEKT HZ - 1. ...'!J32</f>
        <v>0</v>
      </c>
      <c r="AY59" s="126">
        <f>'SO 01 - 1-OBJEKT HZ - 1. ...'!J33</f>
        <v>0</v>
      </c>
      <c r="AZ59" s="126">
        <f>'SO 01 - 1-OBJEKT HZ - 1. ...'!F30</f>
        <v>0</v>
      </c>
      <c r="BA59" s="126">
        <f>'SO 01 - 1-OBJEKT HZ - 1. ...'!F31</f>
        <v>0</v>
      </c>
      <c r="BB59" s="126">
        <f>'SO 01 - 1-OBJEKT HZ - 1. ...'!F32</f>
        <v>0</v>
      </c>
      <c r="BC59" s="126">
        <f>'SO 01 - 1-OBJEKT HZ - 1. ...'!F33</f>
        <v>0</v>
      </c>
      <c r="BD59" s="128">
        <f>'SO 01 - 1-OBJEKT HZ - 1. ...'!F34</f>
        <v>0</v>
      </c>
      <c r="BT59" s="129" t="s">
        <v>81</v>
      </c>
      <c r="BV59" s="129" t="s">
        <v>75</v>
      </c>
      <c r="BW59" s="129" t="s">
        <v>104</v>
      </c>
      <c r="BX59" s="129" t="s">
        <v>7</v>
      </c>
      <c r="CL59" s="129" t="s">
        <v>21</v>
      </c>
      <c r="CM59" s="129" t="s">
        <v>83</v>
      </c>
    </row>
    <row r="60" s="5" customFormat="1" ht="63" customHeight="1">
      <c r="A60" s="117" t="s">
        <v>77</v>
      </c>
      <c r="B60" s="118"/>
      <c r="C60" s="119"/>
      <c r="D60" s="120" t="s">
        <v>105</v>
      </c>
      <c r="E60" s="120"/>
      <c r="F60" s="120"/>
      <c r="G60" s="120"/>
      <c r="H60" s="120"/>
      <c r="I60" s="121"/>
      <c r="J60" s="120" t="s">
        <v>106</v>
      </c>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2">
        <f>'SO 01- 7-OBJEKT HZ - MaR'!J27</f>
        <v>0</v>
      </c>
      <c r="AH60" s="121"/>
      <c r="AI60" s="121"/>
      <c r="AJ60" s="121"/>
      <c r="AK60" s="121"/>
      <c r="AL60" s="121"/>
      <c r="AM60" s="121"/>
      <c r="AN60" s="122">
        <f>SUM(AG60,AT60)</f>
        <v>0</v>
      </c>
      <c r="AO60" s="121"/>
      <c r="AP60" s="121"/>
      <c r="AQ60" s="123" t="s">
        <v>80</v>
      </c>
      <c r="AR60" s="124"/>
      <c r="AS60" s="125">
        <v>0</v>
      </c>
      <c r="AT60" s="126">
        <f>ROUND(SUM(AV60:AW60),2)</f>
        <v>0</v>
      </c>
      <c r="AU60" s="127">
        <f>'SO 01- 7-OBJEKT HZ - MaR'!P83</f>
        <v>0</v>
      </c>
      <c r="AV60" s="126">
        <f>'SO 01- 7-OBJEKT HZ - MaR'!J30</f>
        <v>0</v>
      </c>
      <c r="AW60" s="126">
        <f>'SO 01- 7-OBJEKT HZ - MaR'!J31</f>
        <v>0</v>
      </c>
      <c r="AX60" s="126">
        <f>'SO 01- 7-OBJEKT HZ - MaR'!J32</f>
        <v>0</v>
      </c>
      <c r="AY60" s="126">
        <f>'SO 01- 7-OBJEKT HZ - MaR'!J33</f>
        <v>0</v>
      </c>
      <c r="AZ60" s="126">
        <f>'SO 01- 7-OBJEKT HZ - MaR'!F30</f>
        <v>0</v>
      </c>
      <c r="BA60" s="126">
        <f>'SO 01- 7-OBJEKT HZ - MaR'!F31</f>
        <v>0</v>
      </c>
      <c r="BB60" s="126">
        <f>'SO 01- 7-OBJEKT HZ - MaR'!F32</f>
        <v>0</v>
      </c>
      <c r="BC60" s="126">
        <f>'SO 01- 7-OBJEKT HZ - MaR'!F33</f>
        <v>0</v>
      </c>
      <c r="BD60" s="128">
        <f>'SO 01- 7-OBJEKT HZ - MaR'!F34</f>
        <v>0</v>
      </c>
      <c r="BT60" s="129" t="s">
        <v>81</v>
      </c>
      <c r="BV60" s="129" t="s">
        <v>75</v>
      </c>
      <c r="BW60" s="129" t="s">
        <v>107</v>
      </c>
      <c r="BX60" s="129" t="s">
        <v>7</v>
      </c>
      <c r="CL60" s="129" t="s">
        <v>21</v>
      </c>
      <c r="CM60" s="129" t="s">
        <v>83</v>
      </c>
    </row>
    <row r="61" s="5" customFormat="1" ht="31.5" customHeight="1">
      <c r="A61" s="117" t="s">
        <v>77</v>
      </c>
      <c r="B61" s="118"/>
      <c r="C61" s="119"/>
      <c r="D61" s="120" t="s">
        <v>108</v>
      </c>
      <c r="E61" s="120"/>
      <c r="F61" s="120"/>
      <c r="G61" s="120"/>
      <c r="H61" s="120"/>
      <c r="I61" s="121"/>
      <c r="J61" s="120" t="s">
        <v>109</v>
      </c>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2">
        <f>'SO 03 - 10 - PŘELOŽKA VODY'!J27</f>
        <v>0</v>
      </c>
      <c r="AH61" s="121"/>
      <c r="AI61" s="121"/>
      <c r="AJ61" s="121"/>
      <c r="AK61" s="121"/>
      <c r="AL61" s="121"/>
      <c r="AM61" s="121"/>
      <c r="AN61" s="122">
        <f>SUM(AG61,AT61)</f>
        <v>0</v>
      </c>
      <c r="AO61" s="121"/>
      <c r="AP61" s="121"/>
      <c r="AQ61" s="123" t="s">
        <v>80</v>
      </c>
      <c r="AR61" s="124"/>
      <c r="AS61" s="125">
        <v>0</v>
      </c>
      <c r="AT61" s="126">
        <f>ROUND(SUM(AV61:AW61),2)</f>
        <v>0</v>
      </c>
      <c r="AU61" s="127">
        <f>'SO 03 - 10 - PŘELOŽKA VODY'!P79</f>
        <v>0</v>
      </c>
      <c r="AV61" s="126">
        <f>'SO 03 - 10 - PŘELOŽKA VODY'!J30</f>
        <v>0</v>
      </c>
      <c r="AW61" s="126">
        <f>'SO 03 - 10 - PŘELOŽKA VODY'!J31</f>
        <v>0</v>
      </c>
      <c r="AX61" s="126">
        <f>'SO 03 - 10 - PŘELOŽKA VODY'!J32</f>
        <v>0</v>
      </c>
      <c r="AY61" s="126">
        <f>'SO 03 - 10 - PŘELOŽKA VODY'!J33</f>
        <v>0</v>
      </c>
      <c r="AZ61" s="126">
        <f>'SO 03 - 10 - PŘELOŽKA VODY'!F30</f>
        <v>0</v>
      </c>
      <c r="BA61" s="126">
        <f>'SO 03 - 10 - PŘELOŽKA VODY'!F31</f>
        <v>0</v>
      </c>
      <c r="BB61" s="126">
        <f>'SO 03 - 10 - PŘELOŽKA VODY'!F32</f>
        <v>0</v>
      </c>
      <c r="BC61" s="126">
        <f>'SO 03 - 10 - PŘELOŽKA VODY'!F33</f>
        <v>0</v>
      </c>
      <c r="BD61" s="128">
        <f>'SO 03 - 10 - PŘELOŽKA VODY'!F34</f>
        <v>0</v>
      </c>
      <c r="BT61" s="129" t="s">
        <v>81</v>
      </c>
      <c r="BV61" s="129" t="s">
        <v>75</v>
      </c>
      <c r="BW61" s="129" t="s">
        <v>110</v>
      </c>
      <c r="BX61" s="129" t="s">
        <v>7</v>
      </c>
      <c r="CL61" s="129" t="s">
        <v>21</v>
      </c>
      <c r="CM61" s="129" t="s">
        <v>83</v>
      </c>
    </row>
    <row r="62" s="5" customFormat="1" ht="31.5" customHeight="1">
      <c r="A62" s="117" t="s">
        <v>77</v>
      </c>
      <c r="B62" s="118"/>
      <c r="C62" s="119"/>
      <c r="D62" s="120" t="s">
        <v>111</v>
      </c>
      <c r="E62" s="120"/>
      <c r="F62" s="120"/>
      <c r="G62" s="120"/>
      <c r="H62" s="120"/>
      <c r="I62" s="121"/>
      <c r="J62" s="120" t="s">
        <v>112</v>
      </c>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2">
        <f>'SO 04 - 10 - PŘELOŽKA PLY...'!J27</f>
        <v>0</v>
      </c>
      <c r="AH62" s="121"/>
      <c r="AI62" s="121"/>
      <c r="AJ62" s="121"/>
      <c r="AK62" s="121"/>
      <c r="AL62" s="121"/>
      <c r="AM62" s="121"/>
      <c r="AN62" s="122">
        <f>SUM(AG62,AT62)</f>
        <v>0</v>
      </c>
      <c r="AO62" s="121"/>
      <c r="AP62" s="121"/>
      <c r="AQ62" s="123" t="s">
        <v>80</v>
      </c>
      <c r="AR62" s="124"/>
      <c r="AS62" s="125">
        <v>0</v>
      </c>
      <c r="AT62" s="126">
        <f>ROUND(SUM(AV62:AW62),2)</f>
        <v>0</v>
      </c>
      <c r="AU62" s="127">
        <f>'SO 04 - 10 - PŘELOŽKA PLY...'!P78</f>
        <v>0</v>
      </c>
      <c r="AV62" s="126">
        <f>'SO 04 - 10 - PŘELOŽKA PLY...'!J30</f>
        <v>0</v>
      </c>
      <c r="AW62" s="126">
        <f>'SO 04 - 10 - PŘELOŽKA PLY...'!J31</f>
        <v>0</v>
      </c>
      <c r="AX62" s="126">
        <f>'SO 04 - 10 - PŘELOŽKA PLY...'!J32</f>
        <v>0</v>
      </c>
      <c r="AY62" s="126">
        <f>'SO 04 - 10 - PŘELOŽKA PLY...'!J33</f>
        <v>0</v>
      </c>
      <c r="AZ62" s="126">
        <f>'SO 04 - 10 - PŘELOŽKA PLY...'!F30</f>
        <v>0</v>
      </c>
      <c r="BA62" s="126">
        <f>'SO 04 - 10 - PŘELOŽKA PLY...'!F31</f>
        <v>0</v>
      </c>
      <c r="BB62" s="126">
        <f>'SO 04 - 10 - PŘELOŽKA PLY...'!F32</f>
        <v>0</v>
      </c>
      <c r="BC62" s="126">
        <f>'SO 04 - 10 - PŘELOŽKA PLY...'!F33</f>
        <v>0</v>
      </c>
      <c r="BD62" s="128">
        <f>'SO 04 - 10 - PŘELOŽKA PLY...'!F34</f>
        <v>0</v>
      </c>
      <c r="BT62" s="129" t="s">
        <v>81</v>
      </c>
      <c r="BV62" s="129" t="s">
        <v>75</v>
      </c>
      <c r="BW62" s="129" t="s">
        <v>113</v>
      </c>
      <c r="BX62" s="129" t="s">
        <v>7</v>
      </c>
      <c r="CL62" s="129" t="s">
        <v>21</v>
      </c>
      <c r="CM62" s="129" t="s">
        <v>83</v>
      </c>
    </row>
    <row r="63" s="5" customFormat="1" ht="31.5" customHeight="1">
      <c r="A63" s="117" t="s">
        <v>77</v>
      </c>
      <c r="B63" s="118"/>
      <c r="C63" s="119"/>
      <c r="D63" s="120" t="s">
        <v>114</v>
      </c>
      <c r="E63" s="120"/>
      <c r="F63" s="120"/>
      <c r="G63" s="120"/>
      <c r="H63" s="120"/>
      <c r="I63" s="121"/>
      <c r="J63" s="120" t="s">
        <v>115</v>
      </c>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2">
        <f>'SO 06 - 11 - KANALIZACE D...'!J27</f>
        <v>0</v>
      </c>
      <c r="AH63" s="121"/>
      <c r="AI63" s="121"/>
      <c r="AJ63" s="121"/>
      <c r="AK63" s="121"/>
      <c r="AL63" s="121"/>
      <c r="AM63" s="121"/>
      <c r="AN63" s="122">
        <f>SUM(AG63,AT63)</f>
        <v>0</v>
      </c>
      <c r="AO63" s="121"/>
      <c r="AP63" s="121"/>
      <c r="AQ63" s="123" t="s">
        <v>80</v>
      </c>
      <c r="AR63" s="124"/>
      <c r="AS63" s="125">
        <v>0</v>
      </c>
      <c r="AT63" s="126">
        <f>ROUND(SUM(AV63:AW63),2)</f>
        <v>0</v>
      </c>
      <c r="AU63" s="127">
        <f>'SO 06 - 11 - KANALIZACE D...'!P84</f>
        <v>0</v>
      </c>
      <c r="AV63" s="126">
        <f>'SO 06 - 11 - KANALIZACE D...'!J30</f>
        <v>0</v>
      </c>
      <c r="AW63" s="126">
        <f>'SO 06 - 11 - KANALIZACE D...'!J31</f>
        <v>0</v>
      </c>
      <c r="AX63" s="126">
        <f>'SO 06 - 11 - KANALIZACE D...'!J32</f>
        <v>0</v>
      </c>
      <c r="AY63" s="126">
        <f>'SO 06 - 11 - KANALIZACE D...'!J33</f>
        <v>0</v>
      </c>
      <c r="AZ63" s="126">
        <f>'SO 06 - 11 - KANALIZACE D...'!F30</f>
        <v>0</v>
      </c>
      <c r="BA63" s="126">
        <f>'SO 06 - 11 - KANALIZACE D...'!F31</f>
        <v>0</v>
      </c>
      <c r="BB63" s="126">
        <f>'SO 06 - 11 - KANALIZACE D...'!F32</f>
        <v>0</v>
      </c>
      <c r="BC63" s="126">
        <f>'SO 06 - 11 - KANALIZACE D...'!F33</f>
        <v>0</v>
      </c>
      <c r="BD63" s="128">
        <f>'SO 06 - 11 - KANALIZACE D...'!F34</f>
        <v>0</v>
      </c>
      <c r="BT63" s="129" t="s">
        <v>81</v>
      </c>
      <c r="BV63" s="129" t="s">
        <v>75</v>
      </c>
      <c r="BW63" s="129" t="s">
        <v>116</v>
      </c>
      <c r="BX63" s="129" t="s">
        <v>7</v>
      </c>
      <c r="CL63" s="129" t="s">
        <v>21</v>
      </c>
      <c r="CM63" s="129" t="s">
        <v>83</v>
      </c>
    </row>
    <row r="64" s="5" customFormat="1" ht="31.5" customHeight="1">
      <c r="A64" s="117" t="s">
        <v>77</v>
      </c>
      <c r="B64" s="118"/>
      <c r="C64" s="119"/>
      <c r="D64" s="120" t="s">
        <v>117</v>
      </c>
      <c r="E64" s="120"/>
      <c r="F64" s="120"/>
      <c r="G64" s="120"/>
      <c r="H64" s="120"/>
      <c r="I64" s="121"/>
      <c r="J64" s="120" t="s">
        <v>118</v>
      </c>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2">
        <f>'SO 07 - 12 - PŘELOŽKS SPL...'!J27</f>
        <v>0</v>
      </c>
      <c r="AH64" s="121"/>
      <c r="AI64" s="121"/>
      <c r="AJ64" s="121"/>
      <c r="AK64" s="121"/>
      <c r="AL64" s="121"/>
      <c r="AM64" s="121"/>
      <c r="AN64" s="122">
        <f>SUM(AG64,AT64)</f>
        <v>0</v>
      </c>
      <c r="AO64" s="121"/>
      <c r="AP64" s="121"/>
      <c r="AQ64" s="123" t="s">
        <v>80</v>
      </c>
      <c r="AR64" s="124"/>
      <c r="AS64" s="125">
        <v>0</v>
      </c>
      <c r="AT64" s="126">
        <f>ROUND(SUM(AV64:AW64),2)</f>
        <v>0</v>
      </c>
      <c r="AU64" s="127">
        <f>'SO 07 - 12 - PŘELOŽKS SPL...'!P82</f>
        <v>0</v>
      </c>
      <c r="AV64" s="126">
        <f>'SO 07 - 12 - PŘELOŽKS SPL...'!J30</f>
        <v>0</v>
      </c>
      <c r="AW64" s="126">
        <f>'SO 07 - 12 - PŘELOŽKS SPL...'!J31</f>
        <v>0</v>
      </c>
      <c r="AX64" s="126">
        <f>'SO 07 - 12 - PŘELOŽKS SPL...'!J32</f>
        <v>0</v>
      </c>
      <c r="AY64" s="126">
        <f>'SO 07 - 12 - PŘELOŽKS SPL...'!J33</f>
        <v>0</v>
      </c>
      <c r="AZ64" s="126">
        <f>'SO 07 - 12 - PŘELOŽKS SPL...'!F30</f>
        <v>0</v>
      </c>
      <c r="BA64" s="126">
        <f>'SO 07 - 12 - PŘELOŽKS SPL...'!F31</f>
        <v>0</v>
      </c>
      <c r="BB64" s="126">
        <f>'SO 07 - 12 - PŘELOŽKS SPL...'!F32</f>
        <v>0</v>
      </c>
      <c r="BC64" s="126">
        <f>'SO 07 - 12 - PŘELOŽKS SPL...'!F33</f>
        <v>0</v>
      </c>
      <c r="BD64" s="128">
        <f>'SO 07 - 12 - PŘELOŽKS SPL...'!F34</f>
        <v>0</v>
      </c>
      <c r="BT64" s="129" t="s">
        <v>81</v>
      </c>
      <c r="BV64" s="129" t="s">
        <v>75</v>
      </c>
      <c r="BW64" s="129" t="s">
        <v>119</v>
      </c>
      <c r="BX64" s="129" t="s">
        <v>7</v>
      </c>
      <c r="CL64" s="129" t="s">
        <v>21</v>
      </c>
      <c r="CM64" s="129" t="s">
        <v>83</v>
      </c>
    </row>
    <row r="65" s="5" customFormat="1" ht="31.5" customHeight="1">
      <c r="A65" s="117" t="s">
        <v>77</v>
      </c>
      <c r="B65" s="118"/>
      <c r="C65" s="119"/>
      <c r="D65" s="120" t="s">
        <v>120</v>
      </c>
      <c r="E65" s="120"/>
      <c r="F65" s="120"/>
      <c r="G65" s="120"/>
      <c r="H65" s="120"/>
      <c r="I65" s="121"/>
      <c r="J65" s="120" t="s">
        <v>121</v>
      </c>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2">
        <f>'SO 08 - 13 - ČOV'!J27</f>
        <v>0</v>
      </c>
      <c r="AH65" s="121"/>
      <c r="AI65" s="121"/>
      <c r="AJ65" s="121"/>
      <c r="AK65" s="121"/>
      <c r="AL65" s="121"/>
      <c r="AM65" s="121"/>
      <c r="AN65" s="122">
        <f>SUM(AG65,AT65)</f>
        <v>0</v>
      </c>
      <c r="AO65" s="121"/>
      <c r="AP65" s="121"/>
      <c r="AQ65" s="123" t="s">
        <v>80</v>
      </c>
      <c r="AR65" s="124"/>
      <c r="AS65" s="130">
        <v>0</v>
      </c>
      <c r="AT65" s="131">
        <f>ROUND(SUM(AV65:AW65),2)</f>
        <v>0</v>
      </c>
      <c r="AU65" s="132">
        <f>'SO 08 - 13 - ČOV'!P91</f>
        <v>0</v>
      </c>
      <c r="AV65" s="131">
        <f>'SO 08 - 13 - ČOV'!J30</f>
        <v>0</v>
      </c>
      <c r="AW65" s="131">
        <f>'SO 08 - 13 - ČOV'!J31</f>
        <v>0</v>
      </c>
      <c r="AX65" s="131">
        <f>'SO 08 - 13 - ČOV'!J32</f>
        <v>0</v>
      </c>
      <c r="AY65" s="131">
        <f>'SO 08 - 13 - ČOV'!J33</f>
        <v>0</v>
      </c>
      <c r="AZ65" s="131">
        <f>'SO 08 - 13 - ČOV'!F30</f>
        <v>0</v>
      </c>
      <c r="BA65" s="131">
        <f>'SO 08 - 13 - ČOV'!F31</f>
        <v>0</v>
      </c>
      <c r="BB65" s="131">
        <f>'SO 08 - 13 - ČOV'!F32</f>
        <v>0</v>
      </c>
      <c r="BC65" s="131">
        <f>'SO 08 - 13 - ČOV'!F33</f>
        <v>0</v>
      </c>
      <c r="BD65" s="133">
        <f>'SO 08 - 13 - ČOV'!F34</f>
        <v>0</v>
      </c>
      <c r="BT65" s="129" t="s">
        <v>81</v>
      </c>
      <c r="BV65" s="129" t="s">
        <v>75</v>
      </c>
      <c r="BW65" s="129" t="s">
        <v>122</v>
      </c>
      <c r="BX65" s="129" t="s">
        <v>7</v>
      </c>
      <c r="CL65" s="129" t="s">
        <v>21</v>
      </c>
      <c r="CM65" s="129" t="s">
        <v>83</v>
      </c>
    </row>
    <row r="66" s="1" customFormat="1" ht="30" customHeight="1">
      <c r="B66" s="44"/>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0"/>
    </row>
    <row r="67" s="1" customFormat="1" ht="6.96" customHeight="1">
      <c r="B67" s="65"/>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70"/>
    </row>
  </sheetData>
  <sheetProtection sheet="1" formatColumns="0" formatRows="0" objects="1" scenarios="1" spinCount="100000" saltValue="n4gsKmh/+DpQ76vKBcB8ZsGhBM6r6WpFkHFK/bjnO3uWqQ6EphlBAvFeuBkE7zSUc7p6h38MBob7GL6dk1jMBg==" hashValue="u8rn2WY8YK5fvle7dVQPl3GY2XGdL9QPoznIGy6oUfuf0qCT1Hl3hRwhXeKhKI6WMQACQi7+fuI5a2FVSit/2Q==" algorithmName="SHA-512" password="CC35"/>
  <mergeCells count="93">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L42:AO42"/>
    <mergeCell ref="AM44:AN44"/>
    <mergeCell ref="AM46:AP46"/>
    <mergeCell ref="AS46:AT48"/>
    <mergeCell ref="C49:G49"/>
    <mergeCell ref="I49:AF49"/>
    <mergeCell ref="AG49:AM49"/>
    <mergeCell ref="AN49:AP49"/>
    <mergeCell ref="AN52:AP52"/>
    <mergeCell ref="AG52:AM52"/>
    <mergeCell ref="D52:H52"/>
    <mergeCell ref="J52:AF52"/>
    <mergeCell ref="AN53:AP53"/>
    <mergeCell ref="AG53:AM53"/>
    <mergeCell ref="D53:H53"/>
    <mergeCell ref="J53:AF53"/>
    <mergeCell ref="AN54:AP54"/>
    <mergeCell ref="AG54:AM54"/>
    <mergeCell ref="D54:H54"/>
    <mergeCell ref="J54:AF54"/>
    <mergeCell ref="AN55:AP55"/>
    <mergeCell ref="AG55:AM55"/>
    <mergeCell ref="D55:H55"/>
    <mergeCell ref="J55:AF55"/>
    <mergeCell ref="AN56:AP56"/>
    <mergeCell ref="AG56:AM56"/>
    <mergeCell ref="D56:H56"/>
    <mergeCell ref="J56:AF56"/>
    <mergeCell ref="AN57:AP57"/>
    <mergeCell ref="AG57:AM57"/>
    <mergeCell ref="D57:H57"/>
    <mergeCell ref="J57:AF57"/>
    <mergeCell ref="AN58:AP58"/>
    <mergeCell ref="AG58:AM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N62:AP62"/>
    <mergeCell ref="AG62:AM62"/>
    <mergeCell ref="D62:H62"/>
    <mergeCell ref="J62:AF62"/>
    <mergeCell ref="AN63:AP63"/>
    <mergeCell ref="AG63:AM63"/>
    <mergeCell ref="D63:H63"/>
    <mergeCell ref="J63:AF63"/>
    <mergeCell ref="AN64:AP64"/>
    <mergeCell ref="AG64:AM64"/>
    <mergeCell ref="D64:H64"/>
    <mergeCell ref="J64:AF64"/>
    <mergeCell ref="AN65:AP65"/>
    <mergeCell ref="AG65:AM65"/>
    <mergeCell ref="D65:H65"/>
    <mergeCell ref="J65:AF65"/>
    <mergeCell ref="AG51:AM51"/>
    <mergeCell ref="AN51:AP51"/>
    <mergeCell ref="AR2:BE2"/>
  </mergeCells>
  <hyperlinks>
    <hyperlink ref="K1:S1" location="C2" display="1) Rekapitulace stavby"/>
    <hyperlink ref="W1:AI1" location="C51" display="2) Rekapitulace objektů stavby a soupisů prací"/>
    <hyperlink ref="A52" location="'VRN - HZ HEŘMANICE'!C2" display="/"/>
    <hyperlink ref="A53" location="'SO 02 - 8-KOMUNIKACE - KO...'!C2" display="/"/>
    <hyperlink ref="A54" location="'SO 01 - 5-OBJEKT HZ - ELE...'!C2" display="/"/>
    <hyperlink ref="A55" location="'SO 01 - 6-OBJEKT HZ - VZD...'!C2" display="/"/>
    <hyperlink ref="A56" location="'SO 01 - 4-OBJEKT HZ - ÚST...'!C2" display="/"/>
    <hyperlink ref="A57" location="'SO 01 - 3-OBJEKT HZ - ZDR...'!C2" display="/"/>
    <hyperlink ref="A58" location="'SO 01 - 2-OBJEKT HZ - HSV...'!C2" display="/"/>
    <hyperlink ref="A59" location="'SO 01 - 1-OBJEKT HZ - 1. ...'!C2" display="/"/>
    <hyperlink ref="A60" location="'SO 01- 7-OBJEKT HZ - MaR'!C2" display="/"/>
    <hyperlink ref="A61" location="'SO 03 - 10 - PŘELOŽKA VODY'!C2" display="/"/>
    <hyperlink ref="A62" location="'SO 04 - 10 - PŘELOŽKA PLY...'!C2" display="/"/>
    <hyperlink ref="A63" location="'SO 06 - 11 - KANALIZACE D...'!C2" display="/"/>
    <hyperlink ref="A64" location="'SO 07 - 12 - PŘELOŽKS SPL...'!C2" display="/"/>
    <hyperlink ref="A65" location="'SO 08 - 13 - ČOV'!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107</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3806</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ROUND(J83,2)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ROUND(SUM(BE83:BE192), 2)</f>
        <v>0</v>
      </c>
      <c r="G30" s="45"/>
      <c r="H30" s="45"/>
      <c r="I30" s="156">
        <v>0.20999999999999999</v>
      </c>
      <c r="J30" s="155">
        <f>ROUND(ROUND((SUM(BE83:BE192)), 2)*I30, 2)</f>
        <v>0</v>
      </c>
      <c r="K30" s="49"/>
    </row>
    <row r="31" s="1" customFormat="1" ht="14.4" customHeight="1">
      <c r="B31" s="44"/>
      <c r="C31" s="45"/>
      <c r="D31" s="45"/>
      <c r="E31" s="53" t="s">
        <v>45</v>
      </c>
      <c r="F31" s="155">
        <f>ROUND(SUM(BF83:BF192), 2)</f>
        <v>0</v>
      </c>
      <c r="G31" s="45"/>
      <c r="H31" s="45"/>
      <c r="I31" s="156">
        <v>0.14999999999999999</v>
      </c>
      <c r="J31" s="155">
        <f>ROUND(ROUND((SUM(BF83:BF192)), 2)*I31, 2)</f>
        <v>0</v>
      </c>
      <c r="K31" s="49"/>
    </row>
    <row r="32" hidden="1" s="1" customFormat="1" ht="14.4" customHeight="1">
      <c r="B32" s="44"/>
      <c r="C32" s="45"/>
      <c r="D32" s="45"/>
      <c r="E32" s="53" t="s">
        <v>46</v>
      </c>
      <c r="F32" s="155">
        <f>ROUND(SUM(BG83:BG192), 2)</f>
        <v>0</v>
      </c>
      <c r="G32" s="45"/>
      <c r="H32" s="45"/>
      <c r="I32" s="156">
        <v>0.20999999999999999</v>
      </c>
      <c r="J32" s="155">
        <v>0</v>
      </c>
      <c r="K32" s="49"/>
    </row>
    <row r="33" hidden="1" s="1" customFormat="1" ht="14.4" customHeight="1">
      <c r="B33" s="44"/>
      <c r="C33" s="45"/>
      <c r="D33" s="45"/>
      <c r="E33" s="53" t="s">
        <v>47</v>
      </c>
      <c r="F33" s="155">
        <f>ROUND(SUM(BH83:BH192), 2)</f>
        <v>0</v>
      </c>
      <c r="G33" s="45"/>
      <c r="H33" s="45"/>
      <c r="I33" s="156">
        <v>0.14999999999999999</v>
      </c>
      <c r="J33" s="155">
        <v>0</v>
      </c>
      <c r="K33" s="49"/>
    </row>
    <row r="34" hidden="1" s="1" customFormat="1" ht="14.4" customHeight="1">
      <c r="B34" s="44"/>
      <c r="C34" s="45"/>
      <c r="D34" s="45"/>
      <c r="E34" s="53" t="s">
        <v>48</v>
      </c>
      <c r="F34" s="155">
        <f>ROUND(SUM(BI83:BI192),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01- 7-OBJEKT HZ - MaR</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J83</f>
        <v>0</v>
      </c>
      <c r="K56" s="49"/>
      <c r="AU56" s="22" t="s">
        <v>136</v>
      </c>
    </row>
    <row r="57" s="7" customFormat="1" ht="24.96" customHeight="1">
      <c r="B57" s="175"/>
      <c r="C57" s="176"/>
      <c r="D57" s="177" t="s">
        <v>3807</v>
      </c>
      <c r="E57" s="178"/>
      <c r="F57" s="178"/>
      <c r="G57" s="178"/>
      <c r="H57" s="178"/>
      <c r="I57" s="179"/>
      <c r="J57" s="180">
        <f>J84</f>
        <v>0</v>
      </c>
      <c r="K57" s="181"/>
    </row>
    <row r="58" s="7" customFormat="1" ht="24.96" customHeight="1">
      <c r="B58" s="175"/>
      <c r="C58" s="176"/>
      <c r="D58" s="177" t="s">
        <v>3808</v>
      </c>
      <c r="E58" s="178"/>
      <c r="F58" s="178"/>
      <c r="G58" s="178"/>
      <c r="H58" s="178"/>
      <c r="I58" s="179"/>
      <c r="J58" s="180">
        <f>J107</f>
        <v>0</v>
      </c>
      <c r="K58" s="181"/>
    </row>
    <row r="59" s="10" customFormat="1" ht="19.92" customHeight="1">
      <c r="B59" s="226"/>
      <c r="C59" s="227"/>
      <c r="D59" s="228" t="s">
        <v>3809</v>
      </c>
      <c r="E59" s="229"/>
      <c r="F59" s="229"/>
      <c r="G59" s="229"/>
      <c r="H59" s="229"/>
      <c r="I59" s="230"/>
      <c r="J59" s="231">
        <f>J125</f>
        <v>0</v>
      </c>
      <c r="K59" s="232"/>
    </row>
    <row r="60" s="7" customFormat="1" ht="24.96" customHeight="1">
      <c r="B60" s="175"/>
      <c r="C60" s="176"/>
      <c r="D60" s="177" t="s">
        <v>3810</v>
      </c>
      <c r="E60" s="178"/>
      <c r="F60" s="178"/>
      <c r="G60" s="178"/>
      <c r="H60" s="178"/>
      <c r="I60" s="179"/>
      <c r="J60" s="180">
        <f>J126</f>
        <v>0</v>
      </c>
      <c r="K60" s="181"/>
    </row>
    <row r="61" s="10" customFormat="1" ht="19.92" customHeight="1">
      <c r="B61" s="226"/>
      <c r="C61" s="227"/>
      <c r="D61" s="228" t="s">
        <v>3811</v>
      </c>
      <c r="E61" s="229"/>
      <c r="F61" s="229"/>
      <c r="G61" s="229"/>
      <c r="H61" s="229"/>
      <c r="I61" s="230"/>
      <c r="J61" s="231">
        <f>J157</f>
        <v>0</v>
      </c>
      <c r="K61" s="232"/>
    </row>
    <row r="62" s="7" customFormat="1" ht="24.96" customHeight="1">
      <c r="B62" s="175"/>
      <c r="C62" s="176"/>
      <c r="D62" s="177" t="s">
        <v>3812</v>
      </c>
      <c r="E62" s="178"/>
      <c r="F62" s="178"/>
      <c r="G62" s="178"/>
      <c r="H62" s="178"/>
      <c r="I62" s="179"/>
      <c r="J62" s="180">
        <f>J158</f>
        <v>0</v>
      </c>
      <c r="K62" s="181"/>
    </row>
    <row r="63" s="10" customFormat="1" ht="19.92" customHeight="1">
      <c r="B63" s="226"/>
      <c r="C63" s="227"/>
      <c r="D63" s="228" t="s">
        <v>3813</v>
      </c>
      <c r="E63" s="229"/>
      <c r="F63" s="229"/>
      <c r="G63" s="229"/>
      <c r="H63" s="229"/>
      <c r="I63" s="230"/>
      <c r="J63" s="231">
        <f>J192</f>
        <v>0</v>
      </c>
      <c r="K63" s="232"/>
    </row>
    <row r="64" s="1" customFormat="1" ht="21.84" customHeight="1">
      <c r="B64" s="44"/>
      <c r="C64" s="45"/>
      <c r="D64" s="45"/>
      <c r="E64" s="45"/>
      <c r="F64" s="45"/>
      <c r="G64" s="45"/>
      <c r="H64" s="45"/>
      <c r="I64" s="142"/>
      <c r="J64" s="45"/>
      <c r="K64" s="49"/>
    </row>
    <row r="65" s="1" customFormat="1" ht="6.96" customHeight="1">
      <c r="B65" s="65"/>
      <c r="C65" s="66"/>
      <c r="D65" s="66"/>
      <c r="E65" s="66"/>
      <c r="F65" s="66"/>
      <c r="G65" s="66"/>
      <c r="H65" s="66"/>
      <c r="I65" s="164"/>
      <c r="J65" s="66"/>
      <c r="K65" s="67"/>
    </row>
    <row r="69" s="1" customFormat="1" ht="6.96" customHeight="1">
      <c r="B69" s="68"/>
      <c r="C69" s="69"/>
      <c r="D69" s="69"/>
      <c r="E69" s="69"/>
      <c r="F69" s="69"/>
      <c r="G69" s="69"/>
      <c r="H69" s="69"/>
      <c r="I69" s="167"/>
      <c r="J69" s="69"/>
      <c r="K69" s="69"/>
      <c r="L69" s="70"/>
    </row>
    <row r="70" s="1" customFormat="1" ht="36.96" customHeight="1">
      <c r="B70" s="44"/>
      <c r="C70" s="71" t="s">
        <v>139</v>
      </c>
      <c r="D70" s="72"/>
      <c r="E70" s="72"/>
      <c r="F70" s="72"/>
      <c r="G70" s="72"/>
      <c r="H70" s="72"/>
      <c r="I70" s="182"/>
      <c r="J70" s="72"/>
      <c r="K70" s="72"/>
      <c r="L70" s="70"/>
    </row>
    <row r="71" s="1" customFormat="1" ht="6.96" customHeight="1">
      <c r="B71" s="44"/>
      <c r="C71" s="72"/>
      <c r="D71" s="72"/>
      <c r="E71" s="72"/>
      <c r="F71" s="72"/>
      <c r="G71" s="72"/>
      <c r="H71" s="72"/>
      <c r="I71" s="182"/>
      <c r="J71" s="72"/>
      <c r="K71" s="72"/>
      <c r="L71" s="70"/>
    </row>
    <row r="72" s="1" customFormat="1" ht="14.4" customHeight="1">
      <c r="B72" s="44"/>
      <c r="C72" s="74" t="s">
        <v>18</v>
      </c>
      <c r="D72" s="72"/>
      <c r="E72" s="72"/>
      <c r="F72" s="72"/>
      <c r="G72" s="72"/>
      <c r="H72" s="72"/>
      <c r="I72" s="182"/>
      <c r="J72" s="72"/>
      <c r="K72" s="72"/>
      <c r="L72" s="70"/>
    </row>
    <row r="73" s="1" customFormat="1" ht="16.5" customHeight="1">
      <c r="B73" s="44"/>
      <c r="C73" s="72"/>
      <c r="D73" s="72"/>
      <c r="E73" s="183" t="str">
        <f>E7</f>
        <v>STAVEBNÍ ÚPRAVY HASIČSKÉ ZBROJNICE HEŘMANICE - SLEZSKÁ OSTRAVA</v>
      </c>
      <c r="F73" s="74"/>
      <c r="G73" s="74"/>
      <c r="H73" s="74"/>
      <c r="I73" s="182"/>
      <c r="J73" s="72"/>
      <c r="K73" s="72"/>
      <c r="L73" s="70"/>
    </row>
    <row r="74" s="1" customFormat="1" ht="14.4" customHeight="1">
      <c r="B74" s="44"/>
      <c r="C74" s="74" t="s">
        <v>129</v>
      </c>
      <c r="D74" s="72"/>
      <c r="E74" s="72"/>
      <c r="F74" s="72"/>
      <c r="G74" s="72"/>
      <c r="H74" s="72"/>
      <c r="I74" s="182"/>
      <c r="J74" s="72"/>
      <c r="K74" s="72"/>
      <c r="L74" s="70"/>
    </row>
    <row r="75" s="1" customFormat="1" ht="17.25" customHeight="1">
      <c r="B75" s="44"/>
      <c r="C75" s="72"/>
      <c r="D75" s="72"/>
      <c r="E75" s="80" t="str">
        <f>E9</f>
        <v>SO 01- 7-OBJEKT HZ - MaR</v>
      </c>
      <c r="F75" s="72"/>
      <c r="G75" s="72"/>
      <c r="H75" s="72"/>
      <c r="I75" s="182"/>
      <c r="J75" s="72"/>
      <c r="K75" s="72"/>
      <c r="L75" s="70"/>
    </row>
    <row r="76" s="1" customFormat="1" ht="6.96" customHeight="1">
      <c r="B76" s="44"/>
      <c r="C76" s="72"/>
      <c r="D76" s="72"/>
      <c r="E76" s="72"/>
      <c r="F76" s="72"/>
      <c r="G76" s="72"/>
      <c r="H76" s="72"/>
      <c r="I76" s="182"/>
      <c r="J76" s="72"/>
      <c r="K76" s="72"/>
      <c r="L76" s="70"/>
    </row>
    <row r="77" s="1" customFormat="1" ht="18" customHeight="1">
      <c r="B77" s="44"/>
      <c r="C77" s="74" t="s">
        <v>23</v>
      </c>
      <c r="D77" s="72"/>
      <c r="E77" s="72"/>
      <c r="F77" s="184" t="str">
        <f>F12</f>
        <v>SLEZSKÁ OSTRAVA</v>
      </c>
      <c r="G77" s="72"/>
      <c r="H77" s="72"/>
      <c r="I77" s="185" t="s">
        <v>25</v>
      </c>
      <c r="J77" s="83" t="str">
        <f>IF(J12="","",J12)</f>
        <v>25. 2. 2023</v>
      </c>
      <c r="K77" s="72"/>
      <c r="L77" s="70"/>
    </row>
    <row r="78" s="1" customFormat="1" ht="6.96" customHeight="1">
      <c r="B78" s="44"/>
      <c r="C78" s="72"/>
      <c r="D78" s="72"/>
      <c r="E78" s="72"/>
      <c r="F78" s="72"/>
      <c r="G78" s="72"/>
      <c r="H78" s="72"/>
      <c r="I78" s="182"/>
      <c r="J78" s="72"/>
      <c r="K78" s="72"/>
      <c r="L78" s="70"/>
    </row>
    <row r="79" s="1" customFormat="1">
      <c r="B79" s="44"/>
      <c r="C79" s="74" t="s">
        <v>27</v>
      </c>
      <c r="D79" s="72"/>
      <c r="E79" s="72"/>
      <c r="F79" s="184" t="str">
        <f>E15</f>
        <v>SMO - SLEZSKÁ OSTRAVA</v>
      </c>
      <c r="G79" s="72"/>
      <c r="H79" s="72"/>
      <c r="I79" s="185" t="s">
        <v>33</v>
      </c>
      <c r="J79" s="184" t="str">
        <f>E21</f>
        <v>SPAN</v>
      </c>
      <c r="K79" s="72"/>
      <c r="L79" s="70"/>
    </row>
    <row r="80" s="1" customFormat="1" ht="14.4" customHeight="1">
      <c r="B80" s="44"/>
      <c r="C80" s="74" t="s">
        <v>31</v>
      </c>
      <c r="D80" s="72"/>
      <c r="E80" s="72"/>
      <c r="F80" s="184" t="str">
        <f>IF(E18="","",E18)</f>
        <v/>
      </c>
      <c r="G80" s="72"/>
      <c r="H80" s="72"/>
      <c r="I80" s="182"/>
      <c r="J80" s="72"/>
      <c r="K80" s="72"/>
      <c r="L80" s="70"/>
    </row>
    <row r="81" s="1" customFormat="1" ht="10.32" customHeight="1">
      <c r="B81" s="44"/>
      <c r="C81" s="72"/>
      <c r="D81" s="72"/>
      <c r="E81" s="72"/>
      <c r="F81" s="72"/>
      <c r="G81" s="72"/>
      <c r="H81" s="72"/>
      <c r="I81" s="182"/>
      <c r="J81" s="72"/>
      <c r="K81" s="72"/>
      <c r="L81" s="70"/>
    </row>
    <row r="82" s="8" customFormat="1" ht="29.28" customHeight="1">
      <c r="B82" s="186"/>
      <c r="C82" s="187" t="s">
        <v>140</v>
      </c>
      <c r="D82" s="188" t="s">
        <v>58</v>
      </c>
      <c r="E82" s="188" t="s">
        <v>54</v>
      </c>
      <c r="F82" s="188" t="s">
        <v>141</v>
      </c>
      <c r="G82" s="188" t="s">
        <v>142</v>
      </c>
      <c r="H82" s="188" t="s">
        <v>143</v>
      </c>
      <c r="I82" s="189" t="s">
        <v>144</v>
      </c>
      <c r="J82" s="188" t="s">
        <v>134</v>
      </c>
      <c r="K82" s="190" t="s">
        <v>145</v>
      </c>
      <c r="L82" s="191"/>
      <c r="M82" s="100" t="s">
        <v>146</v>
      </c>
      <c r="N82" s="101" t="s">
        <v>43</v>
      </c>
      <c r="O82" s="101" t="s">
        <v>147</v>
      </c>
      <c r="P82" s="101" t="s">
        <v>148</v>
      </c>
      <c r="Q82" s="101" t="s">
        <v>149</v>
      </c>
      <c r="R82" s="101" t="s">
        <v>150</v>
      </c>
      <c r="S82" s="101" t="s">
        <v>151</v>
      </c>
      <c r="T82" s="102" t="s">
        <v>152</v>
      </c>
    </row>
    <row r="83" s="1" customFormat="1" ht="29.28" customHeight="1">
      <c r="B83" s="44"/>
      <c r="C83" s="106" t="s">
        <v>135</v>
      </c>
      <c r="D83" s="72"/>
      <c r="E83" s="72"/>
      <c r="F83" s="72"/>
      <c r="G83" s="72"/>
      <c r="H83" s="72"/>
      <c r="I83" s="182"/>
      <c r="J83" s="192">
        <f>BK83</f>
        <v>0</v>
      </c>
      <c r="K83" s="72"/>
      <c r="L83" s="70"/>
      <c r="M83" s="103"/>
      <c r="N83" s="104"/>
      <c r="O83" s="104"/>
      <c r="P83" s="193">
        <f>P84+P107+P126+P158</f>
        <v>0</v>
      </c>
      <c r="Q83" s="104"/>
      <c r="R83" s="193">
        <f>R84+R107+R126+R158</f>
        <v>0</v>
      </c>
      <c r="S83" s="104"/>
      <c r="T83" s="194">
        <f>T84+T107+T126+T158</f>
        <v>0</v>
      </c>
      <c r="AT83" s="22" t="s">
        <v>72</v>
      </c>
      <c r="AU83" s="22" t="s">
        <v>136</v>
      </c>
      <c r="BK83" s="195">
        <f>BK84+BK107+BK126+BK158</f>
        <v>0</v>
      </c>
    </row>
    <row r="84" s="9" customFormat="1" ht="37.44" customHeight="1">
      <c r="B84" s="196"/>
      <c r="C84" s="197"/>
      <c r="D84" s="198" t="s">
        <v>72</v>
      </c>
      <c r="E84" s="199" t="s">
        <v>81</v>
      </c>
      <c r="F84" s="199" t="s">
        <v>3814</v>
      </c>
      <c r="G84" s="197"/>
      <c r="H84" s="197"/>
      <c r="I84" s="200"/>
      <c r="J84" s="201">
        <f>BK84</f>
        <v>0</v>
      </c>
      <c r="K84" s="197"/>
      <c r="L84" s="202"/>
      <c r="M84" s="203"/>
      <c r="N84" s="204"/>
      <c r="O84" s="204"/>
      <c r="P84" s="205">
        <f>SUM(P85:P106)</f>
        <v>0</v>
      </c>
      <c r="Q84" s="204"/>
      <c r="R84" s="205">
        <f>SUM(R85:R106)</f>
        <v>0</v>
      </c>
      <c r="S84" s="204"/>
      <c r="T84" s="206">
        <f>SUM(T85:T106)</f>
        <v>0</v>
      </c>
      <c r="AR84" s="207" t="s">
        <v>154</v>
      </c>
      <c r="AT84" s="208" t="s">
        <v>72</v>
      </c>
      <c r="AU84" s="208" t="s">
        <v>73</v>
      </c>
      <c r="AY84" s="207" t="s">
        <v>155</v>
      </c>
      <c r="BK84" s="209">
        <f>SUM(BK85:BK106)</f>
        <v>0</v>
      </c>
    </row>
    <row r="85" s="1" customFormat="1" ht="16.5" customHeight="1">
      <c r="B85" s="44"/>
      <c r="C85" s="210" t="s">
        <v>81</v>
      </c>
      <c r="D85" s="210" t="s">
        <v>156</v>
      </c>
      <c r="E85" s="211" t="s">
        <v>3815</v>
      </c>
      <c r="F85" s="212" t="s">
        <v>3816</v>
      </c>
      <c r="G85" s="213" t="s">
        <v>422</v>
      </c>
      <c r="H85" s="214">
        <v>1</v>
      </c>
      <c r="I85" s="215"/>
      <c r="J85" s="216">
        <f>ROUND(I85*H85,2)</f>
        <v>0</v>
      </c>
      <c r="K85" s="212" t="s">
        <v>21</v>
      </c>
      <c r="L85" s="70"/>
      <c r="M85" s="217" t="s">
        <v>21</v>
      </c>
      <c r="N85" s="218" t="s">
        <v>44</v>
      </c>
      <c r="O85" s="45"/>
      <c r="P85" s="219">
        <f>O85*H85</f>
        <v>0</v>
      </c>
      <c r="Q85" s="219">
        <v>0</v>
      </c>
      <c r="R85" s="219">
        <f>Q85*H85</f>
        <v>0</v>
      </c>
      <c r="S85" s="219">
        <v>0</v>
      </c>
      <c r="T85" s="220">
        <f>S85*H85</f>
        <v>0</v>
      </c>
      <c r="AR85" s="22" t="s">
        <v>160</v>
      </c>
      <c r="AT85" s="22" t="s">
        <v>156</v>
      </c>
      <c r="AU85" s="22" t="s">
        <v>81</v>
      </c>
      <c r="AY85" s="22" t="s">
        <v>155</v>
      </c>
      <c r="BE85" s="221">
        <f>IF(N85="základní",J85,0)</f>
        <v>0</v>
      </c>
      <c r="BF85" s="221">
        <f>IF(N85="snížená",J85,0)</f>
        <v>0</v>
      </c>
      <c r="BG85" s="221">
        <f>IF(N85="zákl. přenesená",J85,0)</f>
        <v>0</v>
      </c>
      <c r="BH85" s="221">
        <f>IF(N85="sníž. přenesená",J85,0)</f>
        <v>0</v>
      </c>
      <c r="BI85" s="221">
        <f>IF(N85="nulová",J85,0)</f>
        <v>0</v>
      </c>
      <c r="BJ85" s="22" t="s">
        <v>81</v>
      </c>
      <c r="BK85" s="221">
        <f>ROUND(I85*H85,2)</f>
        <v>0</v>
      </c>
      <c r="BL85" s="22" t="s">
        <v>160</v>
      </c>
      <c r="BM85" s="22" t="s">
        <v>83</v>
      </c>
    </row>
    <row r="86" s="1" customFormat="1" ht="16.5" customHeight="1">
      <c r="B86" s="44"/>
      <c r="C86" s="258" t="s">
        <v>83</v>
      </c>
      <c r="D86" s="258" t="s">
        <v>298</v>
      </c>
      <c r="E86" s="259" t="s">
        <v>3817</v>
      </c>
      <c r="F86" s="260" t="s">
        <v>3816</v>
      </c>
      <c r="G86" s="261" t="s">
        <v>422</v>
      </c>
      <c r="H86" s="262">
        <v>1</v>
      </c>
      <c r="I86" s="263"/>
      <c r="J86" s="264">
        <f>ROUND(I86*H86,2)</f>
        <v>0</v>
      </c>
      <c r="K86" s="260" t="s">
        <v>21</v>
      </c>
      <c r="L86" s="265"/>
      <c r="M86" s="266" t="s">
        <v>21</v>
      </c>
      <c r="N86" s="267" t="s">
        <v>44</v>
      </c>
      <c r="O86" s="45"/>
      <c r="P86" s="219">
        <f>O86*H86</f>
        <v>0</v>
      </c>
      <c r="Q86" s="219">
        <v>0</v>
      </c>
      <c r="R86" s="219">
        <f>Q86*H86</f>
        <v>0</v>
      </c>
      <c r="S86" s="219">
        <v>0</v>
      </c>
      <c r="T86" s="220">
        <f>S86*H86</f>
        <v>0</v>
      </c>
      <c r="AR86" s="22" t="s">
        <v>538</v>
      </c>
      <c r="AT86" s="22" t="s">
        <v>298</v>
      </c>
      <c r="AU86" s="22" t="s">
        <v>81</v>
      </c>
      <c r="AY86" s="22" t="s">
        <v>155</v>
      </c>
      <c r="BE86" s="221">
        <f>IF(N86="základní",J86,0)</f>
        <v>0</v>
      </c>
      <c r="BF86" s="221">
        <f>IF(N86="snížená",J86,0)</f>
        <v>0</v>
      </c>
      <c r="BG86" s="221">
        <f>IF(N86="zákl. přenesená",J86,0)</f>
        <v>0</v>
      </c>
      <c r="BH86" s="221">
        <f>IF(N86="sníž. přenesená",J86,0)</f>
        <v>0</v>
      </c>
      <c r="BI86" s="221">
        <f>IF(N86="nulová",J86,0)</f>
        <v>0</v>
      </c>
      <c r="BJ86" s="22" t="s">
        <v>81</v>
      </c>
      <c r="BK86" s="221">
        <f>ROUND(I86*H86,2)</f>
        <v>0</v>
      </c>
      <c r="BL86" s="22" t="s">
        <v>160</v>
      </c>
      <c r="BM86" s="22" t="s">
        <v>163</v>
      </c>
    </row>
    <row r="87" s="1" customFormat="1" ht="16.5" customHeight="1">
      <c r="B87" s="44"/>
      <c r="C87" s="210" t="s">
        <v>154</v>
      </c>
      <c r="D87" s="210" t="s">
        <v>156</v>
      </c>
      <c r="E87" s="211" t="s">
        <v>539</v>
      </c>
      <c r="F87" s="212" t="s">
        <v>3818</v>
      </c>
      <c r="G87" s="213" t="s">
        <v>422</v>
      </c>
      <c r="H87" s="214">
        <v>1</v>
      </c>
      <c r="I87" s="215"/>
      <c r="J87" s="216">
        <f>ROUND(I87*H87,2)</f>
        <v>0</v>
      </c>
      <c r="K87" s="212" t="s">
        <v>21</v>
      </c>
      <c r="L87" s="70"/>
      <c r="M87" s="217" t="s">
        <v>21</v>
      </c>
      <c r="N87" s="218" t="s">
        <v>44</v>
      </c>
      <c r="O87" s="45"/>
      <c r="P87" s="219">
        <f>O87*H87</f>
        <v>0</v>
      </c>
      <c r="Q87" s="219">
        <v>0</v>
      </c>
      <c r="R87" s="219">
        <f>Q87*H87</f>
        <v>0</v>
      </c>
      <c r="S87" s="219">
        <v>0</v>
      </c>
      <c r="T87" s="220">
        <f>S87*H87</f>
        <v>0</v>
      </c>
      <c r="AR87" s="22" t="s">
        <v>160</v>
      </c>
      <c r="AT87" s="22" t="s">
        <v>156</v>
      </c>
      <c r="AU87" s="22" t="s">
        <v>81</v>
      </c>
      <c r="AY87" s="22" t="s">
        <v>155</v>
      </c>
      <c r="BE87" s="221">
        <f>IF(N87="základní",J87,0)</f>
        <v>0</v>
      </c>
      <c r="BF87" s="221">
        <f>IF(N87="snížená",J87,0)</f>
        <v>0</v>
      </c>
      <c r="BG87" s="221">
        <f>IF(N87="zákl. přenesená",J87,0)</f>
        <v>0</v>
      </c>
      <c r="BH87" s="221">
        <f>IF(N87="sníž. přenesená",J87,0)</f>
        <v>0</v>
      </c>
      <c r="BI87" s="221">
        <f>IF(N87="nulová",J87,0)</f>
        <v>0</v>
      </c>
      <c r="BJ87" s="22" t="s">
        <v>81</v>
      </c>
      <c r="BK87" s="221">
        <f>ROUND(I87*H87,2)</f>
        <v>0</v>
      </c>
      <c r="BL87" s="22" t="s">
        <v>160</v>
      </c>
      <c r="BM87" s="22" t="s">
        <v>166</v>
      </c>
    </row>
    <row r="88" s="1" customFormat="1" ht="16.5" customHeight="1">
      <c r="B88" s="44"/>
      <c r="C88" s="258" t="s">
        <v>163</v>
      </c>
      <c r="D88" s="258" t="s">
        <v>298</v>
      </c>
      <c r="E88" s="259" t="s">
        <v>541</v>
      </c>
      <c r="F88" s="260" t="s">
        <v>3818</v>
      </c>
      <c r="G88" s="261" t="s">
        <v>422</v>
      </c>
      <c r="H88" s="262">
        <v>1</v>
      </c>
      <c r="I88" s="263"/>
      <c r="J88" s="264">
        <f>ROUND(I88*H88,2)</f>
        <v>0</v>
      </c>
      <c r="K88" s="260" t="s">
        <v>21</v>
      </c>
      <c r="L88" s="265"/>
      <c r="M88" s="266" t="s">
        <v>21</v>
      </c>
      <c r="N88" s="267" t="s">
        <v>44</v>
      </c>
      <c r="O88" s="45"/>
      <c r="P88" s="219">
        <f>O88*H88</f>
        <v>0</v>
      </c>
      <c r="Q88" s="219">
        <v>0</v>
      </c>
      <c r="R88" s="219">
        <f>Q88*H88</f>
        <v>0</v>
      </c>
      <c r="S88" s="219">
        <v>0</v>
      </c>
      <c r="T88" s="220">
        <f>S88*H88</f>
        <v>0</v>
      </c>
      <c r="AR88" s="22" t="s">
        <v>538</v>
      </c>
      <c r="AT88" s="22" t="s">
        <v>298</v>
      </c>
      <c r="AU88" s="22" t="s">
        <v>81</v>
      </c>
      <c r="AY88" s="22" t="s">
        <v>155</v>
      </c>
      <c r="BE88" s="221">
        <f>IF(N88="základní",J88,0)</f>
        <v>0</v>
      </c>
      <c r="BF88" s="221">
        <f>IF(N88="snížená",J88,0)</f>
        <v>0</v>
      </c>
      <c r="BG88" s="221">
        <f>IF(N88="zákl. přenesená",J88,0)</f>
        <v>0</v>
      </c>
      <c r="BH88" s="221">
        <f>IF(N88="sníž. přenesená",J88,0)</f>
        <v>0</v>
      </c>
      <c r="BI88" s="221">
        <f>IF(N88="nulová",J88,0)</f>
        <v>0</v>
      </c>
      <c r="BJ88" s="22" t="s">
        <v>81</v>
      </c>
      <c r="BK88" s="221">
        <f>ROUND(I88*H88,2)</f>
        <v>0</v>
      </c>
      <c r="BL88" s="22" t="s">
        <v>160</v>
      </c>
      <c r="BM88" s="22" t="s">
        <v>169</v>
      </c>
    </row>
    <row r="89" s="1" customFormat="1" ht="25.5" customHeight="1">
      <c r="B89" s="44"/>
      <c r="C89" s="210" t="s">
        <v>170</v>
      </c>
      <c r="D89" s="210" t="s">
        <v>156</v>
      </c>
      <c r="E89" s="211" t="s">
        <v>3819</v>
      </c>
      <c r="F89" s="212" t="s">
        <v>3820</v>
      </c>
      <c r="G89" s="213" t="s">
        <v>422</v>
      </c>
      <c r="H89" s="214">
        <v>1</v>
      </c>
      <c r="I89" s="215"/>
      <c r="J89" s="216">
        <f>ROUND(I89*H89,2)</f>
        <v>0</v>
      </c>
      <c r="K89" s="212" t="s">
        <v>21</v>
      </c>
      <c r="L89" s="70"/>
      <c r="M89" s="217" t="s">
        <v>21</v>
      </c>
      <c r="N89" s="218" t="s">
        <v>44</v>
      </c>
      <c r="O89" s="45"/>
      <c r="P89" s="219">
        <f>O89*H89</f>
        <v>0</v>
      </c>
      <c r="Q89" s="219">
        <v>0</v>
      </c>
      <c r="R89" s="219">
        <f>Q89*H89</f>
        <v>0</v>
      </c>
      <c r="S89" s="219">
        <v>0</v>
      </c>
      <c r="T89" s="220">
        <f>S89*H89</f>
        <v>0</v>
      </c>
      <c r="AR89" s="22" t="s">
        <v>160</v>
      </c>
      <c r="AT89" s="22" t="s">
        <v>156</v>
      </c>
      <c r="AU89" s="22" t="s">
        <v>81</v>
      </c>
      <c r="AY89" s="22" t="s">
        <v>155</v>
      </c>
      <c r="BE89" s="221">
        <f>IF(N89="základní",J89,0)</f>
        <v>0</v>
      </c>
      <c r="BF89" s="221">
        <f>IF(N89="snížená",J89,0)</f>
        <v>0</v>
      </c>
      <c r="BG89" s="221">
        <f>IF(N89="zákl. přenesená",J89,0)</f>
        <v>0</v>
      </c>
      <c r="BH89" s="221">
        <f>IF(N89="sníž. přenesená",J89,0)</f>
        <v>0</v>
      </c>
      <c r="BI89" s="221">
        <f>IF(N89="nulová",J89,0)</f>
        <v>0</v>
      </c>
      <c r="BJ89" s="22" t="s">
        <v>81</v>
      </c>
      <c r="BK89" s="221">
        <f>ROUND(I89*H89,2)</f>
        <v>0</v>
      </c>
      <c r="BL89" s="22" t="s">
        <v>160</v>
      </c>
      <c r="BM89" s="22" t="s">
        <v>173</v>
      </c>
    </row>
    <row r="90" s="1" customFormat="1" ht="25.5" customHeight="1">
      <c r="B90" s="44"/>
      <c r="C90" s="258" t="s">
        <v>166</v>
      </c>
      <c r="D90" s="258" t="s">
        <v>298</v>
      </c>
      <c r="E90" s="259" t="s">
        <v>3821</v>
      </c>
      <c r="F90" s="260" t="s">
        <v>3820</v>
      </c>
      <c r="G90" s="261" t="s">
        <v>422</v>
      </c>
      <c r="H90" s="262">
        <v>1</v>
      </c>
      <c r="I90" s="263"/>
      <c r="J90" s="264">
        <f>ROUND(I90*H90,2)</f>
        <v>0</v>
      </c>
      <c r="K90" s="260" t="s">
        <v>21</v>
      </c>
      <c r="L90" s="265"/>
      <c r="M90" s="266" t="s">
        <v>21</v>
      </c>
      <c r="N90" s="267" t="s">
        <v>44</v>
      </c>
      <c r="O90" s="45"/>
      <c r="P90" s="219">
        <f>O90*H90</f>
        <v>0</v>
      </c>
      <c r="Q90" s="219">
        <v>0</v>
      </c>
      <c r="R90" s="219">
        <f>Q90*H90</f>
        <v>0</v>
      </c>
      <c r="S90" s="219">
        <v>0</v>
      </c>
      <c r="T90" s="220">
        <f>S90*H90</f>
        <v>0</v>
      </c>
      <c r="AR90" s="22" t="s">
        <v>538</v>
      </c>
      <c r="AT90" s="22" t="s">
        <v>298</v>
      </c>
      <c r="AU90" s="22" t="s">
        <v>81</v>
      </c>
      <c r="AY90" s="22" t="s">
        <v>155</v>
      </c>
      <c r="BE90" s="221">
        <f>IF(N90="základní",J90,0)</f>
        <v>0</v>
      </c>
      <c r="BF90" s="221">
        <f>IF(N90="snížená",J90,0)</f>
        <v>0</v>
      </c>
      <c r="BG90" s="221">
        <f>IF(N90="zákl. přenesená",J90,0)</f>
        <v>0</v>
      </c>
      <c r="BH90" s="221">
        <f>IF(N90="sníž. přenesená",J90,0)</f>
        <v>0</v>
      </c>
      <c r="BI90" s="221">
        <f>IF(N90="nulová",J90,0)</f>
        <v>0</v>
      </c>
      <c r="BJ90" s="22" t="s">
        <v>81</v>
      </c>
      <c r="BK90" s="221">
        <f>ROUND(I90*H90,2)</f>
        <v>0</v>
      </c>
      <c r="BL90" s="22" t="s">
        <v>160</v>
      </c>
      <c r="BM90" s="22" t="s">
        <v>176</v>
      </c>
    </row>
    <row r="91" s="1" customFormat="1" ht="16.5" customHeight="1">
      <c r="B91" s="44"/>
      <c r="C91" s="210" t="s">
        <v>177</v>
      </c>
      <c r="D91" s="210" t="s">
        <v>156</v>
      </c>
      <c r="E91" s="211" t="s">
        <v>3822</v>
      </c>
      <c r="F91" s="212" t="s">
        <v>3823</v>
      </c>
      <c r="G91" s="213" t="s">
        <v>422</v>
      </c>
      <c r="H91" s="214">
        <v>43</v>
      </c>
      <c r="I91" s="215"/>
      <c r="J91" s="216">
        <f>ROUND(I91*H91,2)</f>
        <v>0</v>
      </c>
      <c r="K91" s="212" t="s">
        <v>21</v>
      </c>
      <c r="L91" s="70"/>
      <c r="M91" s="217" t="s">
        <v>21</v>
      </c>
      <c r="N91" s="218" t="s">
        <v>44</v>
      </c>
      <c r="O91" s="45"/>
      <c r="P91" s="219">
        <f>O91*H91</f>
        <v>0</v>
      </c>
      <c r="Q91" s="219">
        <v>0</v>
      </c>
      <c r="R91" s="219">
        <f>Q91*H91</f>
        <v>0</v>
      </c>
      <c r="S91" s="219">
        <v>0</v>
      </c>
      <c r="T91" s="220">
        <f>S91*H91</f>
        <v>0</v>
      </c>
      <c r="AR91" s="22" t="s">
        <v>160</v>
      </c>
      <c r="AT91" s="22" t="s">
        <v>156</v>
      </c>
      <c r="AU91" s="22" t="s">
        <v>81</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160</v>
      </c>
      <c r="BM91" s="22" t="s">
        <v>180</v>
      </c>
    </row>
    <row r="92" s="1" customFormat="1" ht="16.5" customHeight="1">
      <c r="B92" s="44"/>
      <c r="C92" s="210" t="s">
        <v>169</v>
      </c>
      <c r="D92" s="210" t="s">
        <v>156</v>
      </c>
      <c r="E92" s="211" t="s">
        <v>3824</v>
      </c>
      <c r="F92" s="212" t="s">
        <v>3825</v>
      </c>
      <c r="G92" s="213" t="s">
        <v>422</v>
      </c>
      <c r="H92" s="214">
        <v>43</v>
      </c>
      <c r="I92" s="215"/>
      <c r="J92" s="216">
        <f>ROUND(I92*H92,2)</f>
        <v>0</v>
      </c>
      <c r="K92" s="212" t="s">
        <v>21</v>
      </c>
      <c r="L92" s="70"/>
      <c r="M92" s="217" t="s">
        <v>21</v>
      </c>
      <c r="N92" s="218" t="s">
        <v>44</v>
      </c>
      <c r="O92" s="45"/>
      <c r="P92" s="219">
        <f>O92*H92</f>
        <v>0</v>
      </c>
      <c r="Q92" s="219">
        <v>0</v>
      </c>
      <c r="R92" s="219">
        <f>Q92*H92</f>
        <v>0</v>
      </c>
      <c r="S92" s="219">
        <v>0</v>
      </c>
      <c r="T92" s="220">
        <f>S92*H92</f>
        <v>0</v>
      </c>
      <c r="AR92" s="22" t="s">
        <v>160</v>
      </c>
      <c r="AT92" s="22" t="s">
        <v>156</v>
      </c>
      <c r="AU92" s="22" t="s">
        <v>81</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160</v>
      </c>
      <c r="BM92" s="22" t="s">
        <v>183</v>
      </c>
    </row>
    <row r="93" s="1" customFormat="1" ht="16.5" customHeight="1">
      <c r="B93" s="44"/>
      <c r="C93" s="210" t="s">
        <v>184</v>
      </c>
      <c r="D93" s="210" t="s">
        <v>156</v>
      </c>
      <c r="E93" s="211" t="s">
        <v>3824</v>
      </c>
      <c r="F93" s="212" t="s">
        <v>3825</v>
      </c>
      <c r="G93" s="213" t="s">
        <v>422</v>
      </c>
      <c r="H93" s="214">
        <v>8</v>
      </c>
      <c r="I93" s="215"/>
      <c r="J93" s="216">
        <f>ROUND(I93*H93,2)</f>
        <v>0</v>
      </c>
      <c r="K93" s="212" t="s">
        <v>21</v>
      </c>
      <c r="L93" s="70"/>
      <c r="M93" s="217" t="s">
        <v>21</v>
      </c>
      <c r="N93" s="218" t="s">
        <v>44</v>
      </c>
      <c r="O93" s="45"/>
      <c r="P93" s="219">
        <f>O93*H93</f>
        <v>0</v>
      </c>
      <c r="Q93" s="219">
        <v>0</v>
      </c>
      <c r="R93" s="219">
        <f>Q93*H93</f>
        <v>0</v>
      </c>
      <c r="S93" s="219">
        <v>0</v>
      </c>
      <c r="T93" s="220">
        <f>S93*H93</f>
        <v>0</v>
      </c>
      <c r="AR93" s="22" t="s">
        <v>160</v>
      </c>
      <c r="AT93" s="22" t="s">
        <v>156</v>
      </c>
      <c r="AU93" s="22" t="s">
        <v>81</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160</v>
      </c>
      <c r="BM93" s="22" t="s">
        <v>187</v>
      </c>
    </row>
    <row r="94" s="1" customFormat="1" ht="16.5" customHeight="1">
      <c r="B94" s="44"/>
      <c r="C94" s="210" t="s">
        <v>173</v>
      </c>
      <c r="D94" s="210" t="s">
        <v>156</v>
      </c>
      <c r="E94" s="211" t="s">
        <v>3826</v>
      </c>
      <c r="F94" s="212" t="s">
        <v>3827</v>
      </c>
      <c r="G94" s="213" t="s">
        <v>422</v>
      </c>
      <c r="H94" s="214">
        <v>1</v>
      </c>
      <c r="I94" s="215"/>
      <c r="J94" s="216">
        <f>ROUND(I94*H94,2)</f>
        <v>0</v>
      </c>
      <c r="K94" s="212" t="s">
        <v>21</v>
      </c>
      <c r="L94" s="70"/>
      <c r="M94" s="217" t="s">
        <v>21</v>
      </c>
      <c r="N94" s="218" t="s">
        <v>44</v>
      </c>
      <c r="O94" s="45"/>
      <c r="P94" s="219">
        <f>O94*H94</f>
        <v>0</v>
      </c>
      <c r="Q94" s="219">
        <v>0</v>
      </c>
      <c r="R94" s="219">
        <f>Q94*H94</f>
        <v>0</v>
      </c>
      <c r="S94" s="219">
        <v>0</v>
      </c>
      <c r="T94" s="220">
        <f>S94*H94</f>
        <v>0</v>
      </c>
      <c r="AR94" s="22" t="s">
        <v>160</v>
      </c>
      <c r="AT94" s="22" t="s">
        <v>156</v>
      </c>
      <c r="AU94" s="22" t="s">
        <v>81</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160</v>
      </c>
      <c r="BM94" s="22" t="s">
        <v>190</v>
      </c>
    </row>
    <row r="95" s="1" customFormat="1" ht="16.5" customHeight="1">
      <c r="B95" s="44"/>
      <c r="C95" s="258" t="s">
        <v>191</v>
      </c>
      <c r="D95" s="258" t="s">
        <v>298</v>
      </c>
      <c r="E95" s="259" t="s">
        <v>3828</v>
      </c>
      <c r="F95" s="260" t="s">
        <v>3827</v>
      </c>
      <c r="G95" s="261" t="s">
        <v>422</v>
      </c>
      <c r="H95" s="262">
        <v>1</v>
      </c>
      <c r="I95" s="263"/>
      <c r="J95" s="264">
        <f>ROUND(I95*H95,2)</f>
        <v>0</v>
      </c>
      <c r="K95" s="260" t="s">
        <v>21</v>
      </c>
      <c r="L95" s="265"/>
      <c r="M95" s="266" t="s">
        <v>21</v>
      </c>
      <c r="N95" s="267" t="s">
        <v>44</v>
      </c>
      <c r="O95" s="45"/>
      <c r="P95" s="219">
        <f>O95*H95</f>
        <v>0</v>
      </c>
      <c r="Q95" s="219">
        <v>0</v>
      </c>
      <c r="R95" s="219">
        <f>Q95*H95</f>
        <v>0</v>
      </c>
      <c r="S95" s="219">
        <v>0</v>
      </c>
      <c r="T95" s="220">
        <f>S95*H95</f>
        <v>0</v>
      </c>
      <c r="AR95" s="22" t="s">
        <v>538</v>
      </c>
      <c r="AT95" s="22" t="s">
        <v>298</v>
      </c>
      <c r="AU95" s="22" t="s">
        <v>81</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160</v>
      </c>
      <c r="BM95" s="22" t="s">
        <v>194</v>
      </c>
    </row>
    <row r="96" s="1" customFormat="1" ht="16.5" customHeight="1">
      <c r="B96" s="44"/>
      <c r="C96" s="210" t="s">
        <v>176</v>
      </c>
      <c r="D96" s="210" t="s">
        <v>156</v>
      </c>
      <c r="E96" s="211" t="s">
        <v>3829</v>
      </c>
      <c r="F96" s="212" t="s">
        <v>3830</v>
      </c>
      <c r="G96" s="213" t="s">
        <v>422</v>
      </c>
      <c r="H96" s="214">
        <v>1</v>
      </c>
      <c r="I96" s="215"/>
      <c r="J96" s="216">
        <f>ROUND(I96*H96,2)</f>
        <v>0</v>
      </c>
      <c r="K96" s="212" t="s">
        <v>21</v>
      </c>
      <c r="L96" s="70"/>
      <c r="M96" s="217" t="s">
        <v>21</v>
      </c>
      <c r="N96" s="218" t="s">
        <v>44</v>
      </c>
      <c r="O96" s="45"/>
      <c r="P96" s="219">
        <f>O96*H96</f>
        <v>0</v>
      </c>
      <c r="Q96" s="219">
        <v>0</v>
      </c>
      <c r="R96" s="219">
        <f>Q96*H96</f>
        <v>0</v>
      </c>
      <c r="S96" s="219">
        <v>0</v>
      </c>
      <c r="T96" s="220">
        <f>S96*H96</f>
        <v>0</v>
      </c>
      <c r="AR96" s="22" t="s">
        <v>160</v>
      </c>
      <c r="AT96" s="22" t="s">
        <v>156</v>
      </c>
      <c r="AU96" s="22" t="s">
        <v>81</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160</v>
      </c>
      <c r="BM96" s="22" t="s">
        <v>197</v>
      </c>
    </row>
    <row r="97" s="1" customFormat="1" ht="16.5" customHeight="1">
      <c r="B97" s="44"/>
      <c r="C97" s="258" t="s">
        <v>198</v>
      </c>
      <c r="D97" s="258" t="s">
        <v>298</v>
      </c>
      <c r="E97" s="259" t="s">
        <v>3831</v>
      </c>
      <c r="F97" s="260" t="s">
        <v>3830</v>
      </c>
      <c r="G97" s="261" t="s">
        <v>422</v>
      </c>
      <c r="H97" s="262">
        <v>1</v>
      </c>
      <c r="I97" s="263"/>
      <c r="J97" s="264">
        <f>ROUND(I97*H97,2)</f>
        <v>0</v>
      </c>
      <c r="K97" s="260" t="s">
        <v>21</v>
      </c>
      <c r="L97" s="265"/>
      <c r="M97" s="266" t="s">
        <v>21</v>
      </c>
      <c r="N97" s="267" t="s">
        <v>44</v>
      </c>
      <c r="O97" s="45"/>
      <c r="P97" s="219">
        <f>O97*H97</f>
        <v>0</v>
      </c>
      <c r="Q97" s="219">
        <v>0</v>
      </c>
      <c r="R97" s="219">
        <f>Q97*H97</f>
        <v>0</v>
      </c>
      <c r="S97" s="219">
        <v>0</v>
      </c>
      <c r="T97" s="220">
        <f>S97*H97</f>
        <v>0</v>
      </c>
      <c r="AR97" s="22" t="s">
        <v>538</v>
      </c>
      <c r="AT97" s="22" t="s">
        <v>298</v>
      </c>
      <c r="AU97" s="22" t="s">
        <v>81</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160</v>
      </c>
      <c r="BM97" s="22" t="s">
        <v>201</v>
      </c>
    </row>
    <row r="98" s="1" customFormat="1" ht="16.5" customHeight="1">
      <c r="B98" s="44"/>
      <c r="C98" s="210" t="s">
        <v>180</v>
      </c>
      <c r="D98" s="210" t="s">
        <v>156</v>
      </c>
      <c r="E98" s="211" t="s">
        <v>3832</v>
      </c>
      <c r="F98" s="212" t="s">
        <v>3833</v>
      </c>
      <c r="G98" s="213" t="s">
        <v>422</v>
      </c>
      <c r="H98" s="214">
        <v>1</v>
      </c>
      <c r="I98" s="215"/>
      <c r="J98" s="216">
        <f>ROUND(I98*H98,2)</f>
        <v>0</v>
      </c>
      <c r="K98" s="212" t="s">
        <v>21</v>
      </c>
      <c r="L98" s="70"/>
      <c r="M98" s="217" t="s">
        <v>21</v>
      </c>
      <c r="N98" s="218" t="s">
        <v>44</v>
      </c>
      <c r="O98" s="45"/>
      <c r="P98" s="219">
        <f>O98*H98</f>
        <v>0</v>
      </c>
      <c r="Q98" s="219">
        <v>0</v>
      </c>
      <c r="R98" s="219">
        <f>Q98*H98</f>
        <v>0</v>
      </c>
      <c r="S98" s="219">
        <v>0</v>
      </c>
      <c r="T98" s="220">
        <f>S98*H98</f>
        <v>0</v>
      </c>
      <c r="AR98" s="22" t="s">
        <v>160</v>
      </c>
      <c r="AT98" s="22" t="s">
        <v>156</v>
      </c>
      <c r="AU98" s="22" t="s">
        <v>81</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160</v>
      </c>
      <c r="BM98" s="22" t="s">
        <v>204</v>
      </c>
    </row>
    <row r="99" s="1" customFormat="1" ht="16.5" customHeight="1">
      <c r="B99" s="44"/>
      <c r="C99" s="258" t="s">
        <v>10</v>
      </c>
      <c r="D99" s="258" t="s">
        <v>298</v>
      </c>
      <c r="E99" s="259" t="s">
        <v>3834</v>
      </c>
      <c r="F99" s="260" t="s">
        <v>3833</v>
      </c>
      <c r="G99" s="261" t="s">
        <v>422</v>
      </c>
      <c r="H99" s="262">
        <v>1</v>
      </c>
      <c r="I99" s="263"/>
      <c r="J99" s="264">
        <f>ROUND(I99*H99,2)</f>
        <v>0</v>
      </c>
      <c r="K99" s="260" t="s">
        <v>21</v>
      </c>
      <c r="L99" s="265"/>
      <c r="M99" s="266" t="s">
        <v>21</v>
      </c>
      <c r="N99" s="267" t="s">
        <v>44</v>
      </c>
      <c r="O99" s="45"/>
      <c r="P99" s="219">
        <f>O99*H99</f>
        <v>0</v>
      </c>
      <c r="Q99" s="219">
        <v>0</v>
      </c>
      <c r="R99" s="219">
        <f>Q99*H99</f>
        <v>0</v>
      </c>
      <c r="S99" s="219">
        <v>0</v>
      </c>
      <c r="T99" s="220">
        <f>S99*H99</f>
        <v>0</v>
      </c>
      <c r="AR99" s="22" t="s">
        <v>538</v>
      </c>
      <c r="AT99" s="22" t="s">
        <v>298</v>
      </c>
      <c r="AU99" s="22" t="s">
        <v>81</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160</v>
      </c>
      <c r="BM99" s="22" t="s">
        <v>207</v>
      </c>
    </row>
    <row r="100" s="1" customFormat="1" ht="16.5" customHeight="1">
      <c r="B100" s="44"/>
      <c r="C100" s="210" t="s">
        <v>183</v>
      </c>
      <c r="D100" s="210" t="s">
        <v>156</v>
      </c>
      <c r="E100" s="211" t="s">
        <v>3835</v>
      </c>
      <c r="F100" s="212" t="s">
        <v>3836</v>
      </c>
      <c r="G100" s="213" t="s">
        <v>422</v>
      </c>
      <c r="H100" s="214">
        <v>1</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160</v>
      </c>
      <c r="AT100" s="22" t="s">
        <v>156</v>
      </c>
      <c r="AU100" s="22" t="s">
        <v>81</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160</v>
      </c>
      <c r="BM100" s="22" t="s">
        <v>210</v>
      </c>
    </row>
    <row r="101" s="1" customFormat="1" ht="16.5" customHeight="1">
      <c r="B101" s="44"/>
      <c r="C101" s="258" t="s">
        <v>211</v>
      </c>
      <c r="D101" s="258" t="s">
        <v>298</v>
      </c>
      <c r="E101" s="259" t="s">
        <v>3837</v>
      </c>
      <c r="F101" s="260" t="s">
        <v>3836</v>
      </c>
      <c r="G101" s="261" t="s">
        <v>422</v>
      </c>
      <c r="H101" s="262">
        <v>1</v>
      </c>
      <c r="I101" s="263"/>
      <c r="J101" s="264">
        <f>ROUND(I101*H101,2)</f>
        <v>0</v>
      </c>
      <c r="K101" s="260" t="s">
        <v>21</v>
      </c>
      <c r="L101" s="265"/>
      <c r="M101" s="266" t="s">
        <v>21</v>
      </c>
      <c r="N101" s="267" t="s">
        <v>44</v>
      </c>
      <c r="O101" s="45"/>
      <c r="P101" s="219">
        <f>O101*H101</f>
        <v>0</v>
      </c>
      <c r="Q101" s="219">
        <v>0</v>
      </c>
      <c r="R101" s="219">
        <f>Q101*H101</f>
        <v>0</v>
      </c>
      <c r="S101" s="219">
        <v>0</v>
      </c>
      <c r="T101" s="220">
        <f>S101*H101</f>
        <v>0</v>
      </c>
      <c r="AR101" s="22" t="s">
        <v>538</v>
      </c>
      <c r="AT101" s="22" t="s">
        <v>298</v>
      </c>
      <c r="AU101" s="22" t="s">
        <v>81</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160</v>
      </c>
      <c r="BM101" s="22" t="s">
        <v>214</v>
      </c>
    </row>
    <row r="102" s="1" customFormat="1" ht="16.5" customHeight="1">
      <c r="B102" s="44"/>
      <c r="C102" s="210" t="s">
        <v>187</v>
      </c>
      <c r="D102" s="210" t="s">
        <v>156</v>
      </c>
      <c r="E102" s="211" t="s">
        <v>3838</v>
      </c>
      <c r="F102" s="212" t="s">
        <v>3839</v>
      </c>
      <c r="G102" s="213" t="s">
        <v>422</v>
      </c>
      <c r="H102" s="214">
        <v>6</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160</v>
      </c>
      <c r="AT102" s="22" t="s">
        <v>156</v>
      </c>
      <c r="AU102" s="22" t="s">
        <v>81</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160</v>
      </c>
      <c r="BM102" s="22" t="s">
        <v>217</v>
      </c>
    </row>
    <row r="103" s="1" customFormat="1" ht="16.5" customHeight="1">
      <c r="B103" s="44"/>
      <c r="C103" s="258" t="s">
        <v>218</v>
      </c>
      <c r="D103" s="258" t="s">
        <v>298</v>
      </c>
      <c r="E103" s="259" t="s">
        <v>3840</v>
      </c>
      <c r="F103" s="260" t="s">
        <v>3839</v>
      </c>
      <c r="G103" s="261" t="s">
        <v>422</v>
      </c>
      <c r="H103" s="262">
        <v>6</v>
      </c>
      <c r="I103" s="263"/>
      <c r="J103" s="264">
        <f>ROUND(I103*H103,2)</f>
        <v>0</v>
      </c>
      <c r="K103" s="260" t="s">
        <v>21</v>
      </c>
      <c r="L103" s="265"/>
      <c r="M103" s="266" t="s">
        <v>21</v>
      </c>
      <c r="N103" s="267" t="s">
        <v>44</v>
      </c>
      <c r="O103" s="45"/>
      <c r="P103" s="219">
        <f>O103*H103</f>
        <v>0</v>
      </c>
      <c r="Q103" s="219">
        <v>0</v>
      </c>
      <c r="R103" s="219">
        <f>Q103*H103</f>
        <v>0</v>
      </c>
      <c r="S103" s="219">
        <v>0</v>
      </c>
      <c r="T103" s="220">
        <f>S103*H103</f>
        <v>0</v>
      </c>
      <c r="AR103" s="22" t="s">
        <v>538</v>
      </c>
      <c r="AT103" s="22" t="s">
        <v>298</v>
      </c>
      <c r="AU103" s="22" t="s">
        <v>81</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160</v>
      </c>
      <c r="BM103" s="22" t="s">
        <v>221</v>
      </c>
    </row>
    <row r="104" s="1" customFormat="1" ht="16.5" customHeight="1">
      <c r="B104" s="44"/>
      <c r="C104" s="210" t="s">
        <v>190</v>
      </c>
      <c r="D104" s="210" t="s">
        <v>156</v>
      </c>
      <c r="E104" s="211" t="s">
        <v>3841</v>
      </c>
      <c r="F104" s="212" t="s">
        <v>3842</v>
      </c>
      <c r="G104" s="213" t="s">
        <v>422</v>
      </c>
      <c r="H104" s="214">
        <v>4</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160</v>
      </c>
      <c r="AT104" s="22" t="s">
        <v>156</v>
      </c>
      <c r="AU104" s="22" t="s">
        <v>81</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160</v>
      </c>
      <c r="BM104" s="22" t="s">
        <v>224</v>
      </c>
    </row>
    <row r="105" s="1" customFormat="1" ht="16.5" customHeight="1">
      <c r="B105" s="44"/>
      <c r="C105" s="258" t="s">
        <v>9</v>
      </c>
      <c r="D105" s="258" t="s">
        <v>298</v>
      </c>
      <c r="E105" s="259" t="s">
        <v>3843</v>
      </c>
      <c r="F105" s="260" t="s">
        <v>3842</v>
      </c>
      <c r="G105" s="261" t="s">
        <v>422</v>
      </c>
      <c r="H105" s="262">
        <v>4</v>
      </c>
      <c r="I105" s="263"/>
      <c r="J105" s="264">
        <f>ROUND(I105*H105,2)</f>
        <v>0</v>
      </c>
      <c r="K105" s="260" t="s">
        <v>21</v>
      </c>
      <c r="L105" s="265"/>
      <c r="M105" s="266" t="s">
        <v>21</v>
      </c>
      <c r="N105" s="267" t="s">
        <v>44</v>
      </c>
      <c r="O105" s="45"/>
      <c r="P105" s="219">
        <f>O105*H105</f>
        <v>0</v>
      </c>
      <c r="Q105" s="219">
        <v>0</v>
      </c>
      <c r="R105" s="219">
        <f>Q105*H105</f>
        <v>0</v>
      </c>
      <c r="S105" s="219">
        <v>0</v>
      </c>
      <c r="T105" s="220">
        <f>S105*H105</f>
        <v>0</v>
      </c>
      <c r="AR105" s="22" t="s">
        <v>538</v>
      </c>
      <c r="AT105" s="22" t="s">
        <v>298</v>
      </c>
      <c r="AU105" s="22" t="s">
        <v>81</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160</v>
      </c>
      <c r="BM105" s="22" t="s">
        <v>227</v>
      </c>
    </row>
    <row r="106" s="1" customFormat="1" ht="16.5" customHeight="1">
      <c r="B106" s="44"/>
      <c r="C106" s="210" t="s">
        <v>194</v>
      </c>
      <c r="D106" s="210" t="s">
        <v>156</v>
      </c>
      <c r="E106" s="211" t="s">
        <v>3844</v>
      </c>
      <c r="F106" s="212" t="s">
        <v>3845</v>
      </c>
      <c r="G106" s="213" t="s">
        <v>422</v>
      </c>
      <c r="H106" s="214">
        <v>5</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160</v>
      </c>
      <c r="AT106" s="22" t="s">
        <v>156</v>
      </c>
      <c r="AU106" s="22" t="s">
        <v>81</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160</v>
      </c>
      <c r="BM106" s="22" t="s">
        <v>230</v>
      </c>
    </row>
    <row r="107" s="9" customFormat="1" ht="37.44" customHeight="1">
      <c r="B107" s="196"/>
      <c r="C107" s="197"/>
      <c r="D107" s="198" t="s">
        <v>72</v>
      </c>
      <c r="E107" s="199" t="s">
        <v>3846</v>
      </c>
      <c r="F107" s="199" t="s">
        <v>3845</v>
      </c>
      <c r="G107" s="197"/>
      <c r="H107" s="197"/>
      <c r="I107" s="200"/>
      <c r="J107" s="201">
        <f>BK107</f>
        <v>0</v>
      </c>
      <c r="K107" s="197"/>
      <c r="L107" s="202"/>
      <c r="M107" s="203"/>
      <c r="N107" s="204"/>
      <c r="O107" s="204"/>
      <c r="P107" s="205">
        <f>SUM(P108:P125)</f>
        <v>0</v>
      </c>
      <c r="Q107" s="204"/>
      <c r="R107" s="205">
        <f>SUM(R108:R125)</f>
        <v>0</v>
      </c>
      <c r="S107" s="204"/>
      <c r="T107" s="206">
        <f>SUM(T108:T125)</f>
        <v>0</v>
      </c>
      <c r="AR107" s="207" t="s">
        <v>154</v>
      </c>
      <c r="AT107" s="208" t="s">
        <v>72</v>
      </c>
      <c r="AU107" s="208" t="s">
        <v>73</v>
      </c>
      <c r="AY107" s="207" t="s">
        <v>155</v>
      </c>
      <c r="BK107" s="209">
        <f>SUM(BK108:BK125)</f>
        <v>0</v>
      </c>
    </row>
    <row r="108" s="1" customFormat="1" ht="16.5" customHeight="1">
      <c r="B108" s="44"/>
      <c r="C108" s="210" t="s">
        <v>197</v>
      </c>
      <c r="D108" s="210" t="s">
        <v>156</v>
      </c>
      <c r="E108" s="211" t="s">
        <v>3847</v>
      </c>
      <c r="F108" s="212" t="s">
        <v>3848</v>
      </c>
      <c r="G108" s="213" t="s">
        <v>422</v>
      </c>
      <c r="H108" s="214">
        <v>4</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160</v>
      </c>
      <c r="AT108" s="22" t="s">
        <v>156</v>
      </c>
      <c r="AU108" s="22" t="s">
        <v>81</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160</v>
      </c>
      <c r="BM108" s="22" t="s">
        <v>234</v>
      </c>
    </row>
    <row r="109" s="1" customFormat="1" ht="16.5" customHeight="1">
      <c r="B109" s="44"/>
      <c r="C109" s="258" t="s">
        <v>238</v>
      </c>
      <c r="D109" s="258" t="s">
        <v>298</v>
      </c>
      <c r="E109" s="259" t="s">
        <v>3849</v>
      </c>
      <c r="F109" s="260" t="s">
        <v>3848</v>
      </c>
      <c r="G109" s="261" t="s">
        <v>422</v>
      </c>
      <c r="H109" s="262">
        <v>4</v>
      </c>
      <c r="I109" s="263"/>
      <c r="J109" s="264">
        <f>ROUND(I109*H109,2)</f>
        <v>0</v>
      </c>
      <c r="K109" s="260" t="s">
        <v>21</v>
      </c>
      <c r="L109" s="265"/>
      <c r="M109" s="266" t="s">
        <v>21</v>
      </c>
      <c r="N109" s="267" t="s">
        <v>44</v>
      </c>
      <c r="O109" s="45"/>
      <c r="P109" s="219">
        <f>O109*H109</f>
        <v>0</v>
      </c>
      <c r="Q109" s="219">
        <v>0</v>
      </c>
      <c r="R109" s="219">
        <f>Q109*H109</f>
        <v>0</v>
      </c>
      <c r="S109" s="219">
        <v>0</v>
      </c>
      <c r="T109" s="220">
        <f>S109*H109</f>
        <v>0</v>
      </c>
      <c r="AR109" s="22" t="s">
        <v>538</v>
      </c>
      <c r="AT109" s="22" t="s">
        <v>298</v>
      </c>
      <c r="AU109" s="22" t="s">
        <v>81</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160</v>
      </c>
      <c r="BM109" s="22" t="s">
        <v>237</v>
      </c>
    </row>
    <row r="110" s="1" customFormat="1" ht="16.5" customHeight="1">
      <c r="B110" s="44"/>
      <c r="C110" s="210" t="s">
        <v>201</v>
      </c>
      <c r="D110" s="210" t="s">
        <v>156</v>
      </c>
      <c r="E110" s="211" t="s">
        <v>3850</v>
      </c>
      <c r="F110" s="212" t="s">
        <v>3851</v>
      </c>
      <c r="G110" s="213" t="s">
        <v>422</v>
      </c>
      <c r="H110" s="214">
        <v>1</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160</v>
      </c>
      <c r="AT110" s="22" t="s">
        <v>156</v>
      </c>
      <c r="AU110" s="22" t="s">
        <v>81</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160</v>
      </c>
      <c r="BM110" s="22" t="s">
        <v>241</v>
      </c>
    </row>
    <row r="111" s="1" customFormat="1" ht="16.5" customHeight="1">
      <c r="B111" s="44"/>
      <c r="C111" s="258" t="s">
        <v>350</v>
      </c>
      <c r="D111" s="258" t="s">
        <v>298</v>
      </c>
      <c r="E111" s="259" t="s">
        <v>3852</v>
      </c>
      <c r="F111" s="260" t="s">
        <v>3851</v>
      </c>
      <c r="G111" s="261" t="s">
        <v>422</v>
      </c>
      <c r="H111" s="262">
        <v>1</v>
      </c>
      <c r="I111" s="263"/>
      <c r="J111" s="264">
        <f>ROUND(I111*H111,2)</f>
        <v>0</v>
      </c>
      <c r="K111" s="260" t="s">
        <v>21</v>
      </c>
      <c r="L111" s="265"/>
      <c r="M111" s="266" t="s">
        <v>21</v>
      </c>
      <c r="N111" s="267" t="s">
        <v>44</v>
      </c>
      <c r="O111" s="45"/>
      <c r="P111" s="219">
        <f>O111*H111</f>
        <v>0</v>
      </c>
      <c r="Q111" s="219">
        <v>0</v>
      </c>
      <c r="R111" s="219">
        <f>Q111*H111</f>
        <v>0</v>
      </c>
      <c r="S111" s="219">
        <v>0</v>
      </c>
      <c r="T111" s="220">
        <f>S111*H111</f>
        <v>0</v>
      </c>
      <c r="AR111" s="22" t="s">
        <v>538</v>
      </c>
      <c r="AT111" s="22" t="s">
        <v>298</v>
      </c>
      <c r="AU111" s="22" t="s">
        <v>81</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160</v>
      </c>
      <c r="BM111" s="22" t="s">
        <v>341</v>
      </c>
    </row>
    <row r="112" s="1" customFormat="1" ht="16.5" customHeight="1">
      <c r="B112" s="44"/>
      <c r="C112" s="210" t="s">
        <v>204</v>
      </c>
      <c r="D112" s="210" t="s">
        <v>156</v>
      </c>
      <c r="E112" s="211" t="s">
        <v>3853</v>
      </c>
      <c r="F112" s="212" t="s">
        <v>3854</v>
      </c>
      <c r="G112" s="213" t="s">
        <v>422</v>
      </c>
      <c r="H112" s="214">
        <v>6</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160</v>
      </c>
      <c r="AT112" s="22" t="s">
        <v>156</v>
      </c>
      <c r="AU112" s="22" t="s">
        <v>81</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160</v>
      </c>
      <c r="BM112" s="22" t="s">
        <v>345</v>
      </c>
    </row>
    <row r="113" s="1" customFormat="1" ht="16.5" customHeight="1">
      <c r="B113" s="44"/>
      <c r="C113" s="258" t="s">
        <v>362</v>
      </c>
      <c r="D113" s="258" t="s">
        <v>298</v>
      </c>
      <c r="E113" s="259" t="s">
        <v>3855</v>
      </c>
      <c r="F113" s="260" t="s">
        <v>3854</v>
      </c>
      <c r="G113" s="261" t="s">
        <v>422</v>
      </c>
      <c r="H113" s="262">
        <v>6</v>
      </c>
      <c r="I113" s="263"/>
      <c r="J113" s="264">
        <f>ROUND(I113*H113,2)</f>
        <v>0</v>
      </c>
      <c r="K113" s="260" t="s">
        <v>21</v>
      </c>
      <c r="L113" s="265"/>
      <c r="M113" s="266" t="s">
        <v>21</v>
      </c>
      <c r="N113" s="267" t="s">
        <v>44</v>
      </c>
      <c r="O113" s="45"/>
      <c r="P113" s="219">
        <f>O113*H113</f>
        <v>0</v>
      </c>
      <c r="Q113" s="219">
        <v>0</v>
      </c>
      <c r="R113" s="219">
        <f>Q113*H113</f>
        <v>0</v>
      </c>
      <c r="S113" s="219">
        <v>0</v>
      </c>
      <c r="T113" s="220">
        <f>S113*H113</f>
        <v>0</v>
      </c>
      <c r="AR113" s="22" t="s">
        <v>538</v>
      </c>
      <c r="AT113" s="22" t="s">
        <v>298</v>
      </c>
      <c r="AU113" s="22" t="s">
        <v>81</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160</v>
      </c>
      <c r="BM113" s="22" t="s">
        <v>348</v>
      </c>
    </row>
    <row r="114" s="1" customFormat="1" ht="16.5" customHeight="1">
      <c r="B114" s="44"/>
      <c r="C114" s="210" t="s">
        <v>207</v>
      </c>
      <c r="D114" s="210" t="s">
        <v>156</v>
      </c>
      <c r="E114" s="211" t="s">
        <v>3856</v>
      </c>
      <c r="F114" s="212" t="s">
        <v>3857</v>
      </c>
      <c r="G114" s="213" t="s">
        <v>422</v>
      </c>
      <c r="H114" s="214">
        <v>6</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160</v>
      </c>
      <c r="AT114" s="22" t="s">
        <v>156</v>
      </c>
      <c r="AU114" s="22" t="s">
        <v>81</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160</v>
      </c>
      <c r="BM114" s="22" t="s">
        <v>353</v>
      </c>
    </row>
    <row r="115" s="1" customFormat="1" ht="16.5" customHeight="1">
      <c r="B115" s="44"/>
      <c r="C115" s="210" t="s">
        <v>368</v>
      </c>
      <c r="D115" s="210" t="s">
        <v>156</v>
      </c>
      <c r="E115" s="211" t="s">
        <v>3856</v>
      </c>
      <c r="F115" s="212" t="s">
        <v>3857</v>
      </c>
      <c r="G115" s="213" t="s">
        <v>422</v>
      </c>
      <c r="H115" s="214">
        <v>6</v>
      </c>
      <c r="I115" s="215"/>
      <c r="J115" s="216">
        <f>ROUND(I115*H115,2)</f>
        <v>0</v>
      </c>
      <c r="K115" s="212" t="s">
        <v>21</v>
      </c>
      <c r="L115" s="70"/>
      <c r="M115" s="217" t="s">
        <v>21</v>
      </c>
      <c r="N115" s="218" t="s">
        <v>44</v>
      </c>
      <c r="O115" s="45"/>
      <c r="P115" s="219">
        <f>O115*H115</f>
        <v>0</v>
      </c>
      <c r="Q115" s="219">
        <v>0</v>
      </c>
      <c r="R115" s="219">
        <f>Q115*H115</f>
        <v>0</v>
      </c>
      <c r="S115" s="219">
        <v>0</v>
      </c>
      <c r="T115" s="220">
        <f>S115*H115</f>
        <v>0</v>
      </c>
      <c r="AR115" s="22" t="s">
        <v>160</v>
      </c>
      <c r="AT115" s="22" t="s">
        <v>156</v>
      </c>
      <c r="AU115" s="22" t="s">
        <v>81</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160</v>
      </c>
      <c r="BM115" s="22" t="s">
        <v>360</v>
      </c>
    </row>
    <row r="116" s="1" customFormat="1" ht="16.5" customHeight="1">
      <c r="B116" s="44"/>
      <c r="C116" s="210" t="s">
        <v>210</v>
      </c>
      <c r="D116" s="210" t="s">
        <v>156</v>
      </c>
      <c r="E116" s="211" t="s">
        <v>3858</v>
      </c>
      <c r="F116" s="212" t="s">
        <v>3859</v>
      </c>
      <c r="G116" s="213" t="s">
        <v>422</v>
      </c>
      <c r="H116" s="214">
        <v>7</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160</v>
      </c>
      <c r="AT116" s="22" t="s">
        <v>156</v>
      </c>
      <c r="AU116" s="22" t="s">
        <v>81</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160</v>
      </c>
      <c r="BM116" s="22" t="s">
        <v>365</v>
      </c>
    </row>
    <row r="117" s="1" customFormat="1" ht="16.5" customHeight="1">
      <c r="B117" s="44"/>
      <c r="C117" s="258" t="s">
        <v>375</v>
      </c>
      <c r="D117" s="258" t="s">
        <v>298</v>
      </c>
      <c r="E117" s="259" t="s">
        <v>3860</v>
      </c>
      <c r="F117" s="260" t="s">
        <v>3859</v>
      </c>
      <c r="G117" s="261" t="s">
        <v>422</v>
      </c>
      <c r="H117" s="262">
        <v>7</v>
      </c>
      <c r="I117" s="263"/>
      <c r="J117" s="264">
        <f>ROUND(I117*H117,2)</f>
        <v>0</v>
      </c>
      <c r="K117" s="260" t="s">
        <v>21</v>
      </c>
      <c r="L117" s="265"/>
      <c r="M117" s="266" t="s">
        <v>21</v>
      </c>
      <c r="N117" s="267" t="s">
        <v>44</v>
      </c>
      <c r="O117" s="45"/>
      <c r="P117" s="219">
        <f>O117*H117</f>
        <v>0</v>
      </c>
      <c r="Q117" s="219">
        <v>0</v>
      </c>
      <c r="R117" s="219">
        <f>Q117*H117</f>
        <v>0</v>
      </c>
      <c r="S117" s="219">
        <v>0</v>
      </c>
      <c r="T117" s="220">
        <f>S117*H117</f>
        <v>0</v>
      </c>
      <c r="AR117" s="22" t="s">
        <v>538</v>
      </c>
      <c r="AT117" s="22" t="s">
        <v>298</v>
      </c>
      <c r="AU117" s="22" t="s">
        <v>81</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160</v>
      </c>
      <c r="BM117" s="22" t="s">
        <v>160</v>
      </c>
    </row>
    <row r="118" s="1" customFormat="1" ht="16.5" customHeight="1">
      <c r="B118" s="44"/>
      <c r="C118" s="210" t="s">
        <v>214</v>
      </c>
      <c r="D118" s="210" t="s">
        <v>156</v>
      </c>
      <c r="E118" s="211" t="s">
        <v>3861</v>
      </c>
      <c r="F118" s="212" t="s">
        <v>3862</v>
      </c>
      <c r="G118" s="213" t="s">
        <v>422</v>
      </c>
      <c r="H118" s="214">
        <v>1</v>
      </c>
      <c r="I118" s="215"/>
      <c r="J118" s="216">
        <f>ROUND(I118*H118,2)</f>
        <v>0</v>
      </c>
      <c r="K118" s="212" t="s">
        <v>21</v>
      </c>
      <c r="L118" s="70"/>
      <c r="M118" s="217" t="s">
        <v>21</v>
      </c>
      <c r="N118" s="218" t="s">
        <v>44</v>
      </c>
      <c r="O118" s="45"/>
      <c r="P118" s="219">
        <f>O118*H118</f>
        <v>0</v>
      </c>
      <c r="Q118" s="219">
        <v>0</v>
      </c>
      <c r="R118" s="219">
        <f>Q118*H118</f>
        <v>0</v>
      </c>
      <c r="S118" s="219">
        <v>0</v>
      </c>
      <c r="T118" s="220">
        <f>S118*H118</f>
        <v>0</v>
      </c>
      <c r="AR118" s="22" t="s">
        <v>160</v>
      </c>
      <c r="AT118" s="22" t="s">
        <v>156</v>
      </c>
      <c r="AU118" s="22" t="s">
        <v>81</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160</v>
      </c>
      <c r="BM118" s="22" t="s">
        <v>371</v>
      </c>
    </row>
    <row r="119" s="1" customFormat="1" ht="16.5" customHeight="1">
      <c r="B119" s="44"/>
      <c r="C119" s="258" t="s">
        <v>382</v>
      </c>
      <c r="D119" s="258" t="s">
        <v>298</v>
      </c>
      <c r="E119" s="259" t="s">
        <v>3863</v>
      </c>
      <c r="F119" s="260" t="s">
        <v>3862</v>
      </c>
      <c r="G119" s="261" t="s">
        <v>422</v>
      </c>
      <c r="H119" s="262">
        <v>1</v>
      </c>
      <c r="I119" s="263"/>
      <c r="J119" s="264">
        <f>ROUND(I119*H119,2)</f>
        <v>0</v>
      </c>
      <c r="K119" s="260" t="s">
        <v>21</v>
      </c>
      <c r="L119" s="265"/>
      <c r="M119" s="266" t="s">
        <v>21</v>
      </c>
      <c r="N119" s="267" t="s">
        <v>44</v>
      </c>
      <c r="O119" s="45"/>
      <c r="P119" s="219">
        <f>O119*H119</f>
        <v>0</v>
      </c>
      <c r="Q119" s="219">
        <v>0</v>
      </c>
      <c r="R119" s="219">
        <f>Q119*H119</f>
        <v>0</v>
      </c>
      <c r="S119" s="219">
        <v>0</v>
      </c>
      <c r="T119" s="220">
        <f>S119*H119</f>
        <v>0</v>
      </c>
      <c r="AR119" s="22" t="s">
        <v>538</v>
      </c>
      <c r="AT119" s="22" t="s">
        <v>298</v>
      </c>
      <c r="AU119" s="22" t="s">
        <v>81</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160</v>
      </c>
      <c r="BM119" s="22" t="s">
        <v>374</v>
      </c>
    </row>
    <row r="120" s="1" customFormat="1" ht="16.5" customHeight="1">
      <c r="B120" s="44"/>
      <c r="C120" s="210" t="s">
        <v>217</v>
      </c>
      <c r="D120" s="210" t="s">
        <v>156</v>
      </c>
      <c r="E120" s="211" t="s">
        <v>3864</v>
      </c>
      <c r="F120" s="212" t="s">
        <v>3865</v>
      </c>
      <c r="G120" s="213" t="s">
        <v>422</v>
      </c>
      <c r="H120" s="214">
        <v>1</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160</v>
      </c>
      <c r="AT120" s="22" t="s">
        <v>156</v>
      </c>
      <c r="AU120" s="22" t="s">
        <v>81</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160</v>
      </c>
      <c r="BM120" s="22" t="s">
        <v>378</v>
      </c>
    </row>
    <row r="121" s="1" customFormat="1" ht="16.5" customHeight="1">
      <c r="B121" s="44"/>
      <c r="C121" s="258" t="s">
        <v>389</v>
      </c>
      <c r="D121" s="258" t="s">
        <v>298</v>
      </c>
      <c r="E121" s="259" t="s">
        <v>3866</v>
      </c>
      <c r="F121" s="260" t="s">
        <v>3865</v>
      </c>
      <c r="G121" s="261" t="s">
        <v>422</v>
      </c>
      <c r="H121" s="262">
        <v>1</v>
      </c>
      <c r="I121" s="263"/>
      <c r="J121" s="264">
        <f>ROUND(I121*H121,2)</f>
        <v>0</v>
      </c>
      <c r="K121" s="260" t="s">
        <v>21</v>
      </c>
      <c r="L121" s="265"/>
      <c r="M121" s="266" t="s">
        <v>21</v>
      </c>
      <c r="N121" s="267" t="s">
        <v>44</v>
      </c>
      <c r="O121" s="45"/>
      <c r="P121" s="219">
        <f>O121*H121</f>
        <v>0</v>
      </c>
      <c r="Q121" s="219">
        <v>0</v>
      </c>
      <c r="R121" s="219">
        <f>Q121*H121</f>
        <v>0</v>
      </c>
      <c r="S121" s="219">
        <v>0</v>
      </c>
      <c r="T121" s="220">
        <f>S121*H121</f>
        <v>0</v>
      </c>
      <c r="AR121" s="22" t="s">
        <v>538</v>
      </c>
      <c r="AT121" s="22" t="s">
        <v>298</v>
      </c>
      <c r="AU121" s="22" t="s">
        <v>81</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160</v>
      </c>
      <c r="BM121" s="22" t="s">
        <v>381</v>
      </c>
    </row>
    <row r="122" s="1" customFormat="1" ht="16.5" customHeight="1">
      <c r="B122" s="44"/>
      <c r="C122" s="210" t="s">
        <v>389</v>
      </c>
      <c r="D122" s="210" t="s">
        <v>156</v>
      </c>
      <c r="E122" s="211" t="s">
        <v>589</v>
      </c>
      <c r="F122" s="212" t="s">
        <v>3867</v>
      </c>
      <c r="G122" s="213" t="s">
        <v>1025</v>
      </c>
      <c r="H122" s="214">
        <v>1</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160</v>
      </c>
      <c r="AT122" s="22" t="s">
        <v>156</v>
      </c>
      <c r="AU122" s="22" t="s">
        <v>81</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160</v>
      </c>
      <c r="BM122" s="22" t="s">
        <v>385</v>
      </c>
    </row>
    <row r="123" s="1" customFormat="1" ht="16.5" customHeight="1">
      <c r="B123" s="44"/>
      <c r="C123" s="258" t="s">
        <v>221</v>
      </c>
      <c r="D123" s="258" t="s">
        <v>298</v>
      </c>
      <c r="E123" s="259" t="s">
        <v>591</v>
      </c>
      <c r="F123" s="260" t="s">
        <v>3867</v>
      </c>
      <c r="G123" s="261" t="s">
        <v>1025</v>
      </c>
      <c r="H123" s="262">
        <v>1</v>
      </c>
      <c r="I123" s="263"/>
      <c r="J123" s="264">
        <f>ROUND(I123*H123,2)</f>
        <v>0</v>
      </c>
      <c r="K123" s="260" t="s">
        <v>21</v>
      </c>
      <c r="L123" s="265"/>
      <c r="M123" s="266" t="s">
        <v>21</v>
      </c>
      <c r="N123" s="267" t="s">
        <v>44</v>
      </c>
      <c r="O123" s="45"/>
      <c r="P123" s="219">
        <f>O123*H123</f>
        <v>0</v>
      </c>
      <c r="Q123" s="219">
        <v>0</v>
      </c>
      <c r="R123" s="219">
        <f>Q123*H123</f>
        <v>0</v>
      </c>
      <c r="S123" s="219">
        <v>0</v>
      </c>
      <c r="T123" s="220">
        <f>S123*H123</f>
        <v>0</v>
      </c>
      <c r="AR123" s="22" t="s">
        <v>538</v>
      </c>
      <c r="AT123" s="22" t="s">
        <v>298</v>
      </c>
      <c r="AU123" s="22" t="s">
        <v>81</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160</v>
      </c>
      <c r="BM123" s="22" t="s">
        <v>388</v>
      </c>
    </row>
    <row r="124" s="1" customFormat="1" ht="16.5" customHeight="1">
      <c r="B124" s="44"/>
      <c r="C124" s="210" t="s">
        <v>398</v>
      </c>
      <c r="D124" s="210" t="s">
        <v>156</v>
      </c>
      <c r="E124" s="211" t="s">
        <v>592</v>
      </c>
      <c r="F124" s="212" t="s">
        <v>3868</v>
      </c>
      <c r="G124" s="213" t="s">
        <v>1025</v>
      </c>
      <c r="H124" s="214">
        <v>1</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160</v>
      </c>
      <c r="AT124" s="22" t="s">
        <v>156</v>
      </c>
      <c r="AU124" s="22" t="s">
        <v>81</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160</v>
      </c>
      <c r="BM124" s="22" t="s">
        <v>392</v>
      </c>
    </row>
    <row r="125" s="9" customFormat="1" ht="29.88" customHeight="1">
      <c r="B125" s="196"/>
      <c r="C125" s="197"/>
      <c r="D125" s="198" t="s">
        <v>72</v>
      </c>
      <c r="E125" s="233" t="s">
        <v>153</v>
      </c>
      <c r="F125" s="233" t="s">
        <v>3869</v>
      </c>
      <c r="G125" s="197"/>
      <c r="H125" s="197"/>
      <c r="I125" s="200"/>
      <c r="J125" s="234">
        <f>BK125</f>
        <v>0</v>
      </c>
      <c r="K125" s="197"/>
      <c r="L125" s="202"/>
      <c r="M125" s="203"/>
      <c r="N125" s="204"/>
      <c r="O125" s="204"/>
      <c r="P125" s="205">
        <v>0</v>
      </c>
      <c r="Q125" s="204"/>
      <c r="R125" s="205">
        <v>0</v>
      </c>
      <c r="S125" s="204"/>
      <c r="T125" s="206">
        <v>0</v>
      </c>
      <c r="AR125" s="207" t="s">
        <v>154</v>
      </c>
      <c r="AT125" s="208" t="s">
        <v>72</v>
      </c>
      <c r="AU125" s="208" t="s">
        <v>81</v>
      </c>
      <c r="AY125" s="207" t="s">
        <v>155</v>
      </c>
      <c r="BK125" s="209">
        <v>0</v>
      </c>
    </row>
    <row r="126" s="9" customFormat="1" ht="24.96" customHeight="1">
      <c r="B126" s="196"/>
      <c r="C126" s="197"/>
      <c r="D126" s="198" t="s">
        <v>72</v>
      </c>
      <c r="E126" s="199" t="s">
        <v>83</v>
      </c>
      <c r="F126" s="199" t="s">
        <v>3870</v>
      </c>
      <c r="G126" s="197"/>
      <c r="H126" s="197"/>
      <c r="I126" s="200"/>
      <c r="J126" s="201">
        <f>BK126</f>
        <v>0</v>
      </c>
      <c r="K126" s="197"/>
      <c r="L126" s="202"/>
      <c r="M126" s="203"/>
      <c r="N126" s="204"/>
      <c r="O126" s="204"/>
      <c r="P126" s="205">
        <f>SUM(P127:P157)</f>
        <v>0</v>
      </c>
      <c r="Q126" s="204"/>
      <c r="R126" s="205">
        <f>SUM(R127:R157)</f>
        <v>0</v>
      </c>
      <c r="S126" s="204"/>
      <c r="T126" s="206">
        <f>SUM(T127:T157)</f>
        <v>0</v>
      </c>
      <c r="AR126" s="207" t="s">
        <v>154</v>
      </c>
      <c r="AT126" s="208" t="s">
        <v>72</v>
      </c>
      <c r="AU126" s="208" t="s">
        <v>73</v>
      </c>
      <c r="AY126" s="207" t="s">
        <v>155</v>
      </c>
      <c r="BK126" s="209">
        <f>SUM(BK127:BK157)</f>
        <v>0</v>
      </c>
    </row>
    <row r="127" s="1" customFormat="1" ht="16.5" customHeight="1">
      <c r="B127" s="44"/>
      <c r="C127" s="210" t="s">
        <v>224</v>
      </c>
      <c r="D127" s="210" t="s">
        <v>156</v>
      </c>
      <c r="E127" s="211" t="s">
        <v>598</v>
      </c>
      <c r="F127" s="212" t="s">
        <v>3871</v>
      </c>
      <c r="G127" s="213" t="s">
        <v>422</v>
      </c>
      <c r="H127" s="214">
        <v>2</v>
      </c>
      <c r="I127" s="215"/>
      <c r="J127" s="216">
        <f>ROUND(I127*H127,2)</f>
        <v>0</v>
      </c>
      <c r="K127" s="212" t="s">
        <v>21</v>
      </c>
      <c r="L127" s="70"/>
      <c r="M127" s="217" t="s">
        <v>21</v>
      </c>
      <c r="N127" s="218" t="s">
        <v>44</v>
      </c>
      <c r="O127" s="45"/>
      <c r="P127" s="219">
        <f>O127*H127</f>
        <v>0</v>
      </c>
      <c r="Q127" s="219">
        <v>0</v>
      </c>
      <c r="R127" s="219">
        <f>Q127*H127</f>
        <v>0</v>
      </c>
      <c r="S127" s="219">
        <v>0</v>
      </c>
      <c r="T127" s="220">
        <f>S127*H127</f>
        <v>0</v>
      </c>
      <c r="AR127" s="22" t="s">
        <v>160</v>
      </c>
      <c r="AT127" s="22" t="s">
        <v>156</v>
      </c>
      <c r="AU127" s="22" t="s">
        <v>81</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160</v>
      </c>
      <c r="BM127" s="22" t="s">
        <v>396</v>
      </c>
    </row>
    <row r="128" s="1" customFormat="1" ht="16.5" customHeight="1">
      <c r="B128" s="44"/>
      <c r="C128" s="210" t="s">
        <v>409</v>
      </c>
      <c r="D128" s="210" t="s">
        <v>156</v>
      </c>
      <c r="E128" s="211" t="s">
        <v>600</v>
      </c>
      <c r="F128" s="212" t="s">
        <v>3872</v>
      </c>
      <c r="G128" s="213" t="s">
        <v>422</v>
      </c>
      <c r="H128" s="214">
        <v>5</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160</v>
      </c>
      <c r="AT128" s="22" t="s">
        <v>156</v>
      </c>
      <c r="AU128" s="22" t="s">
        <v>81</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160</v>
      </c>
      <c r="BM128" s="22" t="s">
        <v>401</v>
      </c>
    </row>
    <row r="129" s="1" customFormat="1" ht="16.5" customHeight="1">
      <c r="B129" s="44"/>
      <c r="C129" s="210" t="s">
        <v>227</v>
      </c>
      <c r="D129" s="210" t="s">
        <v>156</v>
      </c>
      <c r="E129" s="211" t="s">
        <v>602</v>
      </c>
      <c r="F129" s="212" t="s">
        <v>3873</v>
      </c>
      <c r="G129" s="213" t="s">
        <v>422</v>
      </c>
      <c r="H129" s="214">
        <v>2</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160</v>
      </c>
      <c r="AT129" s="22" t="s">
        <v>156</v>
      </c>
      <c r="AU129" s="22" t="s">
        <v>81</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160</v>
      </c>
      <c r="BM129" s="22" t="s">
        <v>405</v>
      </c>
    </row>
    <row r="130" s="1" customFormat="1" ht="16.5" customHeight="1">
      <c r="B130" s="44"/>
      <c r="C130" s="210" t="s">
        <v>419</v>
      </c>
      <c r="D130" s="210" t="s">
        <v>156</v>
      </c>
      <c r="E130" s="211" t="s">
        <v>604</v>
      </c>
      <c r="F130" s="212" t="s">
        <v>3874</v>
      </c>
      <c r="G130" s="213" t="s">
        <v>422</v>
      </c>
      <c r="H130" s="214">
        <v>2</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160</v>
      </c>
      <c r="AT130" s="22" t="s">
        <v>156</v>
      </c>
      <c r="AU130" s="22" t="s">
        <v>81</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160</v>
      </c>
      <c r="BM130" s="22" t="s">
        <v>408</v>
      </c>
    </row>
    <row r="131" s="1" customFormat="1" ht="16.5" customHeight="1">
      <c r="B131" s="44"/>
      <c r="C131" s="210" t="s">
        <v>230</v>
      </c>
      <c r="D131" s="210" t="s">
        <v>156</v>
      </c>
      <c r="E131" s="211" t="s">
        <v>606</v>
      </c>
      <c r="F131" s="212" t="s">
        <v>3875</v>
      </c>
      <c r="G131" s="213" t="s">
        <v>422</v>
      </c>
      <c r="H131" s="214">
        <v>1</v>
      </c>
      <c r="I131" s="215"/>
      <c r="J131" s="216">
        <f>ROUND(I131*H131,2)</f>
        <v>0</v>
      </c>
      <c r="K131" s="212" t="s">
        <v>21</v>
      </c>
      <c r="L131" s="70"/>
      <c r="M131" s="217" t="s">
        <v>21</v>
      </c>
      <c r="N131" s="218" t="s">
        <v>44</v>
      </c>
      <c r="O131" s="45"/>
      <c r="P131" s="219">
        <f>O131*H131</f>
        <v>0</v>
      </c>
      <c r="Q131" s="219">
        <v>0</v>
      </c>
      <c r="R131" s="219">
        <f>Q131*H131</f>
        <v>0</v>
      </c>
      <c r="S131" s="219">
        <v>0</v>
      </c>
      <c r="T131" s="220">
        <f>S131*H131</f>
        <v>0</v>
      </c>
      <c r="AR131" s="22" t="s">
        <v>160</v>
      </c>
      <c r="AT131" s="22" t="s">
        <v>156</v>
      </c>
      <c r="AU131" s="22" t="s">
        <v>81</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160</v>
      </c>
      <c r="BM131" s="22" t="s">
        <v>412</v>
      </c>
    </row>
    <row r="132" s="1" customFormat="1" ht="16.5" customHeight="1">
      <c r="B132" s="44"/>
      <c r="C132" s="210" t="s">
        <v>430</v>
      </c>
      <c r="D132" s="210" t="s">
        <v>156</v>
      </c>
      <c r="E132" s="211" t="s">
        <v>612</v>
      </c>
      <c r="F132" s="212" t="s">
        <v>3876</v>
      </c>
      <c r="G132" s="213" t="s">
        <v>422</v>
      </c>
      <c r="H132" s="214">
        <v>5</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160</v>
      </c>
      <c r="AT132" s="22" t="s">
        <v>156</v>
      </c>
      <c r="AU132" s="22" t="s">
        <v>81</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160</v>
      </c>
      <c r="BM132" s="22" t="s">
        <v>415</v>
      </c>
    </row>
    <row r="133" s="1" customFormat="1" ht="16.5" customHeight="1">
      <c r="B133" s="44"/>
      <c r="C133" s="258" t="s">
        <v>234</v>
      </c>
      <c r="D133" s="258" t="s">
        <v>298</v>
      </c>
      <c r="E133" s="259" t="s">
        <v>614</v>
      </c>
      <c r="F133" s="260" t="s">
        <v>3876</v>
      </c>
      <c r="G133" s="261" t="s">
        <v>422</v>
      </c>
      <c r="H133" s="262">
        <v>5</v>
      </c>
      <c r="I133" s="263"/>
      <c r="J133" s="264">
        <f>ROUND(I133*H133,2)</f>
        <v>0</v>
      </c>
      <c r="K133" s="260" t="s">
        <v>21</v>
      </c>
      <c r="L133" s="265"/>
      <c r="M133" s="266" t="s">
        <v>21</v>
      </c>
      <c r="N133" s="267" t="s">
        <v>44</v>
      </c>
      <c r="O133" s="45"/>
      <c r="P133" s="219">
        <f>O133*H133</f>
        <v>0</v>
      </c>
      <c r="Q133" s="219">
        <v>0</v>
      </c>
      <c r="R133" s="219">
        <f>Q133*H133</f>
        <v>0</v>
      </c>
      <c r="S133" s="219">
        <v>0</v>
      </c>
      <c r="T133" s="220">
        <f>S133*H133</f>
        <v>0</v>
      </c>
      <c r="AR133" s="22" t="s">
        <v>538</v>
      </c>
      <c r="AT133" s="22" t="s">
        <v>298</v>
      </c>
      <c r="AU133" s="22" t="s">
        <v>81</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160</v>
      </c>
      <c r="BM133" s="22" t="s">
        <v>423</v>
      </c>
    </row>
    <row r="134" s="1" customFormat="1" ht="16.5" customHeight="1">
      <c r="B134" s="44"/>
      <c r="C134" s="210" t="s">
        <v>437</v>
      </c>
      <c r="D134" s="210" t="s">
        <v>156</v>
      </c>
      <c r="E134" s="211" t="s">
        <v>617</v>
      </c>
      <c r="F134" s="212" t="s">
        <v>3877</v>
      </c>
      <c r="G134" s="213" t="s">
        <v>422</v>
      </c>
      <c r="H134" s="214">
        <v>2</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160</v>
      </c>
      <c r="AT134" s="22" t="s">
        <v>156</v>
      </c>
      <c r="AU134" s="22" t="s">
        <v>81</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160</v>
      </c>
      <c r="BM134" s="22" t="s">
        <v>426</v>
      </c>
    </row>
    <row r="135" s="1" customFormat="1" ht="16.5" customHeight="1">
      <c r="B135" s="44"/>
      <c r="C135" s="258" t="s">
        <v>237</v>
      </c>
      <c r="D135" s="258" t="s">
        <v>298</v>
      </c>
      <c r="E135" s="259" t="s">
        <v>619</v>
      </c>
      <c r="F135" s="260" t="s">
        <v>3877</v>
      </c>
      <c r="G135" s="261" t="s">
        <v>422</v>
      </c>
      <c r="H135" s="262">
        <v>2</v>
      </c>
      <c r="I135" s="263"/>
      <c r="J135" s="264">
        <f>ROUND(I135*H135,2)</f>
        <v>0</v>
      </c>
      <c r="K135" s="260" t="s">
        <v>21</v>
      </c>
      <c r="L135" s="265"/>
      <c r="M135" s="266" t="s">
        <v>21</v>
      </c>
      <c r="N135" s="267" t="s">
        <v>44</v>
      </c>
      <c r="O135" s="45"/>
      <c r="P135" s="219">
        <f>O135*H135</f>
        <v>0</v>
      </c>
      <c r="Q135" s="219">
        <v>0</v>
      </c>
      <c r="R135" s="219">
        <f>Q135*H135</f>
        <v>0</v>
      </c>
      <c r="S135" s="219">
        <v>0</v>
      </c>
      <c r="T135" s="220">
        <f>S135*H135</f>
        <v>0</v>
      </c>
      <c r="AR135" s="22" t="s">
        <v>538</v>
      </c>
      <c r="AT135" s="22" t="s">
        <v>298</v>
      </c>
      <c r="AU135" s="22" t="s">
        <v>81</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160</v>
      </c>
      <c r="BM135" s="22" t="s">
        <v>429</v>
      </c>
    </row>
    <row r="136" s="1" customFormat="1" ht="16.5" customHeight="1">
      <c r="B136" s="44"/>
      <c r="C136" s="210" t="s">
        <v>444</v>
      </c>
      <c r="D136" s="210" t="s">
        <v>156</v>
      </c>
      <c r="E136" s="211" t="s">
        <v>621</v>
      </c>
      <c r="F136" s="212" t="s">
        <v>3878</v>
      </c>
      <c r="G136" s="213" t="s">
        <v>422</v>
      </c>
      <c r="H136" s="214">
        <v>1</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160</v>
      </c>
      <c r="AT136" s="22" t="s">
        <v>156</v>
      </c>
      <c r="AU136" s="22" t="s">
        <v>81</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160</v>
      </c>
      <c r="BM136" s="22" t="s">
        <v>433</v>
      </c>
    </row>
    <row r="137" s="1" customFormat="1" ht="16.5" customHeight="1">
      <c r="B137" s="44"/>
      <c r="C137" s="258" t="s">
        <v>241</v>
      </c>
      <c r="D137" s="258" t="s">
        <v>298</v>
      </c>
      <c r="E137" s="259" t="s">
        <v>623</v>
      </c>
      <c r="F137" s="260" t="s">
        <v>3878</v>
      </c>
      <c r="G137" s="261" t="s">
        <v>422</v>
      </c>
      <c r="H137" s="262">
        <v>1</v>
      </c>
      <c r="I137" s="263"/>
      <c r="J137" s="264">
        <f>ROUND(I137*H137,2)</f>
        <v>0</v>
      </c>
      <c r="K137" s="260" t="s">
        <v>21</v>
      </c>
      <c r="L137" s="265"/>
      <c r="M137" s="266" t="s">
        <v>21</v>
      </c>
      <c r="N137" s="267" t="s">
        <v>44</v>
      </c>
      <c r="O137" s="45"/>
      <c r="P137" s="219">
        <f>O137*H137</f>
        <v>0</v>
      </c>
      <c r="Q137" s="219">
        <v>0</v>
      </c>
      <c r="R137" s="219">
        <f>Q137*H137</f>
        <v>0</v>
      </c>
      <c r="S137" s="219">
        <v>0</v>
      </c>
      <c r="T137" s="220">
        <f>S137*H137</f>
        <v>0</v>
      </c>
      <c r="AR137" s="22" t="s">
        <v>538</v>
      </c>
      <c r="AT137" s="22" t="s">
        <v>298</v>
      </c>
      <c r="AU137" s="22" t="s">
        <v>81</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160</v>
      </c>
      <c r="BM137" s="22" t="s">
        <v>436</v>
      </c>
    </row>
    <row r="138" s="1" customFormat="1" ht="16.5" customHeight="1">
      <c r="B138" s="44"/>
      <c r="C138" s="210" t="s">
        <v>9</v>
      </c>
      <c r="D138" s="210" t="s">
        <v>156</v>
      </c>
      <c r="E138" s="211" t="s">
        <v>625</v>
      </c>
      <c r="F138" s="212" t="s">
        <v>3879</v>
      </c>
      <c r="G138" s="213" t="s">
        <v>422</v>
      </c>
      <c r="H138" s="214">
        <v>1</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160</v>
      </c>
      <c r="AT138" s="22" t="s">
        <v>156</v>
      </c>
      <c r="AU138" s="22" t="s">
        <v>81</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160</v>
      </c>
      <c r="BM138" s="22" t="s">
        <v>440</v>
      </c>
    </row>
    <row r="139" s="1" customFormat="1" ht="16.5" customHeight="1">
      <c r="B139" s="44"/>
      <c r="C139" s="258" t="s">
        <v>341</v>
      </c>
      <c r="D139" s="258" t="s">
        <v>298</v>
      </c>
      <c r="E139" s="259" t="s">
        <v>627</v>
      </c>
      <c r="F139" s="260" t="s">
        <v>3879</v>
      </c>
      <c r="G139" s="261" t="s">
        <v>422</v>
      </c>
      <c r="H139" s="262">
        <v>1</v>
      </c>
      <c r="I139" s="263"/>
      <c r="J139" s="264">
        <f>ROUND(I139*H139,2)</f>
        <v>0</v>
      </c>
      <c r="K139" s="260" t="s">
        <v>21</v>
      </c>
      <c r="L139" s="265"/>
      <c r="M139" s="266" t="s">
        <v>21</v>
      </c>
      <c r="N139" s="267" t="s">
        <v>44</v>
      </c>
      <c r="O139" s="45"/>
      <c r="P139" s="219">
        <f>O139*H139</f>
        <v>0</v>
      </c>
      <c r="Q139" s="219">
        <v>0</v>
      </c>
      <c r="R139" s="219">
        <f>Q139*H139</f>
        <v>0</v>
      </c>
      <c r="S139" s="219">
        <v>0</v>
      </c>
      <c r="T139" s="220">
        <f>S139*H139</f>
        <v>0</v>
      </c>
      <c r="AR139" s="22" t="s">
        <v>538</v>
      </c>
      <c r="AT139" s="22" t="s">
        <v>298</v>
      </c>
      <c r="AU139" s="22" t="s">
        <v>81</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160</v>
      </c>
      <c r="BM139" s="22" t="s">
        <v>443</v>
      </c>
    </row>
    <row r="140" s="1" customFormat="1" ht="25.5" customHeight="1">
      <c r="B140" s="44"/>
      <c r="C140" s="210" t="s">
        <v>460</v>
      </c>
      <c r="D140" s="210" t="s">
        <v>156</v>
      </c>
      <c r="E140" s="211" t="s">
        <v>629</v>
      </c>
      <c r="F140" s="212" t="s">
        <v>3880</v>
      </c>
      <c r="G140" s="213" t="s">
        <v>422</v>
      </c>
      <c r="H140" s="214">
        <v>1</v>
      </c>
      <c r="I140" s="215"/>
      <c r="J140" s="216">
        <f>ROUND(I140*H140,2)</f>
        <v>0</v>
      </c>
      <c r="K140" s="212" t="s">
        <v>21</v>
      </c>
      <c r="L140" s="70"/>
      <c r="M140" s="217" t="s">
        <v>21</v>
      </c>
      <c r="N140" s="218" t="s">
        <v>44</v>
      </c>
      <c r="O140" s="45"/>
      <c r="P140" s="219">
        <f>O140*H140</f>
        <v>0</v>
      </c>
      <c r="Q140" s="219">
        <v>0</v>
      </c>
      <c r="R140" s="219">
        <f>Q140*H140</f>
        <v>0</v>
      </c>
      <c r="S140" s="219">
        <v>0</v>
      </c>
      <c r="T140" s="220">
        <f>S140*H140</f>
        <v>0</v>
      </c>
      <c r="AR140" s="22" t="s">
        <v>160</v>
      </c>
      <c r="AT140" s="22" t="s">
        <v>156</v>
      </c>
      <c r="AU140" s="22" t="s">
        <v>81</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160</v>
      </c>
      <c r="BM140" s="22" t="s">
        <v>447</v>
      </c>
    </row>
    <row r="141" s="1" customFormat="1" ht="25.5" customHeight="1">
      <c r="B141" s="44"/>
      <c r="C141" s="258" t="s">
        <v>345</v>
      </c>
      <c r="D141" s="258" t="s">
        <v>298</v>
      </c>
      <c r="E141" s="259" t="s">
        <v>631</v>
      </c>
      <c r="F141" s="260" t="s">
        <v>3880</v>
      </c>
      <c r="G141" s="261" t="s">
        <v>422</v>
      </c>
      <c r="H141" s="262">
        <v>1</v>
      </c>
      <c r="I141" s="263"/>
      <c r="J141" s="264">
        <f>ROUND(I141*H141,2)</f>
        <v>0</v>
      </c>
      <c r="K141" s="260" t="s">
        <v>21</v>
      </c>
      <c r="L141" s="265"/>
      <c r="M141" s="266" t="s">
        <v>21</v>
      </c>
      <c r="N141" s="267" t="s">
        <v>44</v>
      </c>
      <c r="O141" s="45"/>
      <c r="P141" s="219">
        <f>O141*H141</f>
        <v>0</v>
      </c>
      <c r="Q141" s="219">
        <v>0</v>
      </c>
      <c r="R141" s="219">
        <f>Q141*H141</f>
        <v>0</v>
      </c>
      <c r="S141" s="219">
        <v>0</v>
      </c>
      <c r="T141" s="220">
        <f>S141*H141</f>
        <v>0</v>
      </c>
      <c r="AR141" s="22" t="s">
        <v>538</v>
      </c>
      <c r="AT141" s="22" t="s">
        <v>298</v>
      </c>
      <c r="AU141" s="22" t="s">
        <v>81</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160</v>
      </c>
      <c r="BM141" s="22" t="s">
        <v>450</v>
      </c>
    </row>
    <row r="142" s="1" customFormat="1" ht="16.5" customHeight="1">
      <c r="B142" s="44"/>
      <c r="C142" s="210" t="s">
        <v>473</v>
      </c>
      <c r="D142" s="210" t="s">
        <v>156</v>
      </c>
      <c r="E142" s="211" t="s">
        <v>633</v>
      </c>
      <c r="F142" s="212" t="s">
        <v>3881</v>
      </c>
      <c r="G142" s="213" t="s">
        <v>422</v>
      </c>
      <c r="H142" s="214">
        <v>1</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160</v>
      </c>
      <c r="AT142" s="22" t="s">
        <v>156</v>
      </c>
      <c r="AU142" s="22" t="s">
        <v>81</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160</v>
      </c>
      <c r="BM142" s="22" t="s">
        <v>455</v>
      </c>
    </row>
    <row r="143" s="1" customFormat="1" ht="16.5" customHeight="1">
      <c r="B143" s="44"/>
      <c r="C143" s="210" t="s">
        <v>348</v>
      </c>
      <c r="D143" s="210" t="s">
        <v>156</v>
      </c>
      <c r="E143" s="211" t="s">
        <v>637</v>
      </c>
      <c r="F143" s="212" t="s">
        <v>3882</v>
      </c>
      <c r="G143" s="213" t="s">
        <v>422</v>
      </c>
      <c r="H143" s="214">
        <v>1</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160</v>
      </c>
      <c r="AT143" s="22" t="s">
        <v>156</v>
      </c>
      <c r="AU143" s="22" t="s">
        <v>81</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160</v>
      </c>
      <c r="BM143" s="22" t="s">
        <v>459</v>
      </c>
    </row>
    <row r="144" s="1" customFormat="1" ht="16.5" customHeight="1">
      <c r="B144" s="44"/>
      <c r="C144" s="258" t="s">
        <v>487</v>
      </c>
      <c r="D144" s="258" t="s">
        <v>298</v>
      </c>
      <c r="E144" s="259" t="s">
        <v>639</v>
      </c>
      <c r="F144" s="260" t="s">
        <v>3882</v>
      </c>
      <c r="G144" s="261" t="s">
        <v>422</v>
      </c>
      <c r="H144" s="262">
        <v>1</v>
      </c>
      <c r="I144" s="263"/>
      <c r="J144" s="264">
        <f>ROUND(I144*H144,2)</f>
        <v>0</v>
      </c>
      <c r="K144" s="260" t="s">
        <v>21</v>
      </c>
      <c r="L144" s="265"/>
      <c r="M144" s="266" t="s">
        <v>21</v>
      </c>
      <c r="N144" s="267" t="s">
        <v>44</v>
      </c>
      <c r="O144" s="45"/>
      <c r="P144" s="219">
        <f>O144*H144</f>
        <v>0</v>
      </c>
      <c r="Q144" s="219">
        <v>0</v>
      </c>
      <c r="R144" s="219">
        <f>Q144*H144</f>
        <v>0</v>
      </c>
      <c r="S144" s="219">
        <v>0</v>
      </c>
      <c r="T144" s="220">
        <f>S144*H144</f>
        <v>0</v>
      </c>
      <c r="AR144" s="22" t="s">
        <v>538</v>
      </c>
      <c r="AT144" s="22" t="s">
        <v>298</v>
      </c>
      <c r="AU144" s="22" t="s">
        <v>81</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160</v>
      </c>
      <c r="BM144" s="22" t="s">
        <v>463</v>
      </c>
    </row>
    <row r="145" s="1" customFormat="1" ht="16.5" customHeight="1">
      <c r="B145" s="44"/>
      <c r="C145" s="210" t="s">
        <v>353</v>
      </c>
      <c r="D145" s="210" t="s">
        <v>156</v>
      </c>
      <c r="E145" s="211" t="s">
        <v>641</v>
      </c>
      <c r="F145" s="212" t="s">
        <v>3883</v>
      </c>
      <c r="G145" s="213" t="s">
        <v>422</v>
      </c>
      <c r="H145" s="214">
        <v>1</v>
      </c>
      <c r="I145" s="215"/>
      <c r="J145" s="216">
        <f>ROUND(I145*H145,2)</f>
        <v>0</v>
      </c>
      <c r="K145" s="212" t="s">
        <v>21</v>
      </c>
      <c r="L145" s="70"/>
      <c r="M145" s="217" t="s">
        <v>21</v>
      </c>
      <c r="N145" s="218" t="s">
        <v>44</v>
      </c>
      <c r="O145" s="45"/>
      <c r="P145" s="219">
        <f>O145*H145</f>
        <v>0</v>
      </c>
      <c r="Q145" s="219">
        <v>0</v>
      </c>
      <c r="R145" s="219">
        <f>Q145*H145</f>
        <v>0</v>
      </c>
      <c r="S145" s="219">
        <v>0</v>
      </c>
      <c r="T145" s="220">
        <f>S145*H145</f>
        <v>0</v>
      </c>
      <c r="AR145" s="22" t="s">
        <v>160</v>
      </c>
      <c r="AT145" s="22" t="s">
        <v>156</v>
      </c>
      <c r="AU145" s="22" t="s">
        <v>81</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160</v>
      </c>
      <c r="BM145" s="22" t="s">
        <v>469</v>
      </c>
    </row>
    <row r="146" s="1" customFormat="1" ht="16.5" customHeight="1">
      <c r="B146" s="44"/>
      <c r="C146" s="258" t="s">
        <v>495</v>
      </c>
      <c r="D146" s="258" t="s">
        <v>298</v>
      </c>
      <c r="E146" s="259" t="s">
        <v>3884</v>
      </c>
      <c r="F146" s="260" t="s">
        <v>3883</v>
      </c>
      <c r="G146" s="261" t="s">
        <v>422</v>
      </c>
      <c r="H146" s="262">
        <v>1</v>
      </c>
      <c r="I146" s="263"/>
      <c r="J146" s="264">
        <f>ROUND(I146*H146,2)</f>
        <v>0</v>
      </c>
      <c r="K146" s="260" t="s">
        <v>21</v>
      </c>
      <c r="L146" s="265"/>
      <c r="M146" s="266" t="s">
        <v>21</v>
      </c>
      <c r="N146" s="267" t="s">
        <v>44</v>
      </c>
      <c r="O146" s="45"/>
      <c r="P146" s="219">
        <f>O146*H146</f>
        <v>0</v>
      </c>
      <c r="Q146" s="219">
        <v>0</v>
      </c>
      <c r="R146" s="219">
        <f>Q146*H146</f>
        <v>0</v>
      </c>
      <c r="S146" s="219">
        <v>0</v>
      </c>
      <c r="T146" s="220">
        <f>S146*H146</f>
        <v>0</v>
      </c>
      <c r="AR146" s="22" t="s">
        <v>538</v>
      </c>
      <c r="AT146" s="22" t="s">
        <v>298</v>
      </c>
      <c r="AU146" s="22" t="s">
        <v>81</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160</v>
      </c>
      <c r="BM146" s="22" t="s">
        <v>472</v>
      </c>
    </row>
    <row r="147" s="1" customFormat="1" ht="16.5" customHeight="1">
      <c r="B147" s="44"/>
      <c r="C147" s="210" t="s">
        <v>360</v>
      </c>
      <c r="D147" s="210" t="s">
        <v>156</v>
      </c>
      <c r="E147" s="211" t="s">
        <v>645</v>
      </c>
      <c r="F147" s="212" t="s">
        <v>3885</v>
      </c>
      <c r="G147" s="213" t="s">
        <v>422</v>
      </c>
      <c r="H147" s="214">
        <v>1</v>
      </c>
      <c r="I147" s="215"/>
      <c r="J147" s="216">
        <f>ROUND(I147*H147,2)</f>
        <v>0</v>
      </c>
      <c r="K147" s="212" t="s">
        <v>21</v>
      </c>
      <c r="L147" s="70"/>
      <c r="M147" s="217" t="s">
        <v>21</v>
      </c>
      <c r="N147" s="218" t="s">
        <v>44</v>
      </c>
      <c r="O147" s="45"/>
      <c r="P147" s="219">
        <f>O147*H147</f>
        <v>0</v>
      </c>
      <c r="Q147" s="219">
        <v>0</v>
      </c>
      <c r="R147" s="219">
        <f>Q147*H147</f>
        <v>0</v>
      </c>
      <c r="S147" s="219">
        <v>0</v>
      </c>
      <c r="T147" s="220">
        <f>S147*H147</f>
        <v>0</v>
      </c>
      <c r="AR147" s="22" t="s">
        <v>160</v>
      </c>
      <c r="AT147" s="22" t="s">
        <v>156</v>
      </c>
      <c r="AU147" s="22" t="s">
        <v>81</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160</v>
      </c>
      <c r="BM147" s="22" t="s">
        <v>476</v>
      </c>
    </row>
    <row r="148" s="1" customFormat="1" ht="16.5" customHeight="1">
      <c r="B148" s="44"/>
      <c r="C148" s="258" t="s">
        <v>1442</v>
      </c>
      <c r="D148" s="258" t="s">
        <v>298</v>
      </c>
      <c r="E148" s="259" t="s">
        <v>647</v>
      </c>
      <c r="F148" s="260" t="s">
        <v>3885</v>
      </c>
      <c r="G148" s="261" t="s">
        <v>422</v>
      </c>
      <c r="H148" s="262">
        <v>1</v>
      </c>
      <c r="I148" s="263"/>
      <c r="J148" s="264">
        <f>ROUND(I148*H148,2)</f>
        <v>0</v>
      </c>
      <c r="K148" s="260" t="s">
        <v>21</v>
      </c>
      <c r="L148" s="265"/>
      <c r="M148" s="266" t="s">
        <v>21</v>
      </c>
      <c r="N148" s="267" t="s">
        <v>44</v>
      </c>
      <c r="O148" s="45"/>
      <c r="P148" s="219">
        <f>O148*H148</f>
        <v>0</v>
      </c>
      <c r="Q148" s="219">
        <v>0</v>
      </c>
      <c r="R148" s="219">
        <f>Q148*H148</f>
        <v>0</v>
      </c>
      <c r="S148" s="219">
        <v>0</v>
      </c>
      <c r="T148" s="220">
        <f>S148*H148</f>
        <v>0</v>
      </c>
      <c r="AR148" s="22" t="s">
        <v>538</v>
      </c>
      <c r="AT148" s="22" t="s">
        <v>298</v>
      </c>
      <c r="AU148" s="22" t="s">
        <v>81</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160</v>
      </c>
      <c r="BM148" s="22" t="s">
        <v>485</v>
      </c>
    </row>
    <row r="149" s="1" customFormat="1" ht="16.5" customHeight="1">
      <c r="B149" s="44"/>
      <c r="C149" s="210" t="s">
        <v>365</v>
      </c>
      <c r="D149" s="210" t="s">
        <v>156</v>
      </c>
      <c r="E149" s="211" t="s">
        <v>649</v>
      </c>
      <c r="F149" s="212" t="s">
        <v>3886</v>
      </c>
      <c r="G149" s="213" t="s">
        <v>422</v>
      </c>
      <c r="H149" s="214">
        <v>1</v>
      </c>
      <c r="I149" s="215"/>
      <c r="J149" s="216">
        <f>ROUND(I149*H149,2)</f>
        <v>0</v>
      </c>
      <c r="K149" s="212" t="s">
        <v>21</v>
      </c>
      <c r="L149" s="70"/>
      <c r="M149" s="217" t="s">
        <v>21</v>
      </c>
      <c r="N149" s="218" t="s">
        <v>44</v>
      </c>
      <c r="O149" s="45"/>
      <c r="P149" s="219">
        <f>O149*H149</f>
        <v>0</v>
      </c>
      <c r="Q149" s="219">
        <v>0</v>
      </c>
      <c r="R149" s="219">
        <f>Q149*H149</f>
        <v>0</v>
      </c>
      <c r="S149" s="219">
        <v>0</v>
      </c>
      <c r="T149" s="220">
        <f>S149*H149</f>
        <v>0</v>
      </c>
      <c r="AR149" s="22" t="s">
        <v>160</v>
      </c>
      <c r="AT149" s="22" t="s">
        <v>156</v>
      </c>
      <c r="AU149" s="22" t="s">
        <v>81</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160</v>
      </c>
      <c r="BM149" s="22" t="s">
        <v>490</v>
      </c>
    </row>
    <row r="150" s="1" customFormat="1" ht="16.5" customHeight="1">
      <c r="B150" s="44"/>
      <c r="C150" s="258" t="s">
        <v>1446</v>
      </c>
      <c r="D150" s="258" t="s">
        <v>298</v>
      </c>
      <c r="E150" s="259" t="s">
        <v>651</v>
      </c>
      <c r="F150" s="260" t="s">
        <v>3886</v>
      </c>
      <c r="G150" s="261" t="s">
        <v>422</v>
      </c>
      <c r="H150" s="262">
        <v>1</v>
      </c>
      <c r="I150" s="263"/>
      <c r="J150" s="264">
        <f>ROUND(I150*H150,2)</f>
        <v>0</v>
      </c>
      <c r="K150" s="260" t="s">
        <v>21</v>
      </c>
      <c r="L150" s="265"/>
      <c r="M150" s="266" t="s">
        <v>21</v>
      </c>
      <c r="N150" s="267" t="s">
        <v>44</v>
      </c>
      <c r="O150" s="45"/>
      <c r="P150" s="219">
        <f>O150*H150</f>
        <v>0</v>
      </c>
      <c r="Q150" s="219">
        <v>0</v>
      </c>
      <c r="R150" s="219">
        <f>Q150*H150</f>
        <v>0</v>
      </c>
      <c r="S150" s="219">
        <v>0</v>
      </c>
      <c r="T150" s="220">
        <f>S150*H150</f>
        <v>0</v>
      </c>
      <c r="AR150" s="22" t="s">
        <v>538</v>
      </c>
      <c r="AT150" s="22" t="s">
        <v>298</v>
      </c>
      <c r="AU150" s="22" t="s">
        <v>81</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160</v>
      </c>
      <c r="BM150" s="22" t="s">
        <v>493</v>
      </c>
    </row>
    <row r="151" s="1" customFormat="1" ht="16.5" customHeight="1">
      <c r="B151" s="44"/>
      <c r="C151" s="210" t="s">
        <v>160</v>
      </c>
      <c r="D151" s="210" t="s">
        <v>156</v>
      </c>
      <c r="E151" s="211" t="s">
        <v>653</v>
      </c>
      <c r="F151" s="212" t="s">
        <v>3887</v>
      </c>
      <c r="G151" s="213" t="s">
        <v>422</v>
      </c>
      <c r="H151" s="214">
        <v>2</v>
      </c>
      <c r="I151" s="215"/>
      <c r="J151" s="216">
        <f>ROUND(I151*H151,2)</f>
        <v>0</v>
      </c>
      <c r="K151" s="212" t="s">
        <v>21</v>
      </c>
      <c r="L151" s="70"/>
      <c r="M151" s="217" t="s">
        <v>21</v>
      </c>
      <c r="N151" s="218" t="s">
        <v>44</v>
      </c>
      <c r="O151" s="45"/>
      <c r="P151" s="219">
        <f>O151*H151</f>
        <v>0</v>
      </c>
      <c r="Q151" s="219">
        <v>0</v>
      </c>
      <c r="R151" s="219">
        <f>Q151*H151</f>
        <v>0</v>
      </c>
      <c r="S151" s="219">
        <v>0</v>
      </c>
      <c r="T151" s="220">
        <f>S151*H151</f>
        <v>0</v>
      </c>
      <c r="AR151" s="22" t="s">
        <v>160</v>
      </c>
      <c r="AT151" s="22" t="s">
        <v>156</v>
      </c>
      <c r="AU151" s="22" t="s">
        <v>81</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160</v>
      </c>
      <c r="BM151" s="22" t="s">
        <v>498</v>
      </c>
    </row>
    <row r="152" s="1" customFormat="1" ht="16.5" customHeight="1">
      <c r="B152" s="44"/>
      <c r="C152" s="258" t="s">
        <v>1450</v>
      </c>
      <c r="D152" s="258" t="s">
        <v>298</v>
      </c>
      <c r="E152" s="259" t="s">
        <v>656</v>
      </c>
      <c r="F152" s="260" t="s">
        <v>3887</v>
      </c>
      <c r="G152" s="261" t="s">
        <v>422</v>
      </c>
      <c r="H152" s="262">
        <v>2</v>
      </c>
      <c r="I152" s="263"/>
      <c r="J152" s="264">
        <f>ROUND(I152*H152,2)</f>
        <v>0</v>
      </c>
      <c r="K152" s="260" t="s">
        <v>21</v>
      </c>
      <c r="L152" s="265"/>
      <c r="M152" s="266" t="s">
        <v>21</v>
      </c>
      <c r="N152" s="267" t="s">
        <v>44</v>
      </c>
      <c r="O152" s="45"/>
      <c r="P152" s="219">
        <f>O152*H152</f>
        <v>0</v>
      </c>
      <c r="Q152" s="219">
        <v>0</v>
      </c>
      <c r="R152" s="219">
        <f>Q152*H152</f>
        <v>0</v>
      </c>
      <c r="S152" s="219">
        <v>0</v>
      </c>
      <c r="T152" s="220">
        <f>S152*H152</f>
        <v>0</v>
      </c>
      <c r="AR152" s="22" t="s">
        <v>538</v>
      </c>
      <c r="AT152" s="22" t="s">
        <v>298</v>
      </c>
      <c r="AU152" s="22" t="s">
        <v>81</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160</v>
      </c>
      <c r="BM152" s="22" t="s">
        <v>502</v>
      </c>
    </row>
    <row r="153" s="1" customFormat="1" ht="16.5" customHeight="1">
      <c r="B153" s="44"/>
      <c r="C153" s="210" t="s">
        <v>371</v>
      </c>
      <c r="D153" s="210" t="s">
        <v>156</v>
      </c>
      <c r="E153" s="211" t="s">
        <v>659</v>
      </c>
      <c r="F153" s="212" t="s">
        <v>3888</v>
      </c>
      <c r="G153" s="213" t="s">
        <v>422</v>
      </c>
      <c r="H153" s="214">
        <v>1</v>
      </c>
      <c r="I153" s="215"/>
      <c r="J153" s="216">
        <f>ROUND(I153*H153,2)</f>
        <v>0</v>
      </c>
      <c r="K153" s="212" t="s">
        <v>21</v>
      </c>
      <c r="L153" s="70"/>
      <c r="M153" s="217" t="s">
        <v>21</v>
      </c>
      <c r="N153" s="218" t="s">
        <v>44</v>
      </c>
      <c r="O153" s="45"/>
      <c r="P153" s="219">
        <f>O153*H153</f>
        <v>0</v>
      </c>
      <c r="Q153" s="219">
        <v>0</v>
      </c>
      <c r="R153" s="219">
        <f>Q153*H153</f>
        <v>0</v>
      </c>
      <c r="S153" s="219">
        <v>0</v>
      </c>
      <c r="T153" s="220">
        <f>S153*H153</f>
        <v>0</v>
      </c>
      <c r="AR153" s="22" t="s">
        <v>160</v>
      </c>
      <c r="AT153" s="22" t="s">
        <v>156</v>
      </c>
      <c r="AU153" s="22" t="s">
        <v>81</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160</v>
      </c>
      <c r="BM153" s="22" t="s">
        <v>655</v>
      </c>
    </row>
    <row r="154" s="1" customFormat="1" ht="16.5" customHeight="1">
      <c r="B154" s="44"/>
      <c r="C154" s="258" t="s">
        <v>1453</v>
      </c>
      <c r="D154" s="258" t="s">
        <v>298</v>
      </c>
      <c r="E154" s="259" t="s">
        <v>3889</v>
      </c>
      <c r="F154" s="260" t="s">
        <v>3888</v>
      </c>
      <c r="G154" s="261" t="s">
        <v>422</v>
      </c>
      <c r="H154" s="262">
        <v>1</v>
      </c>
      <c r="I154" s="263"/>
      <c r="J154" s="264">
        <f>ROUND(I154*H154,2)</f>
        <v>0</v>
      </c>
      <c r="K154" s="260" t="s">
        <v>21</v>
      </c>
      <c r="L154" s="265"/>
      <c r="M154" s="266" t="s">
        <v>21</v>
      </c>
      <c r="N154" s="267" t="s">
        <v>44</v>
      </c>
      <c r="O154" s="45"/>
      <c r="P154" s="219">
        <f>O154*H154</f>
        <v>0</v>
      </c>
      <c r="Q154" s="219">
        <v>0</v>
      </c>
      <c r="R154" s="219">
        <f>Q154*H154</f>
        <v>0</v>
      </c>
      <c r="S154" s="219">
        <v>0</v>
      </c>
      <c r="T154" s="220">
        <f>S154*H154</f>
        <v>0</v>
      </c>
      <c r="AR154" s="22" t="s">
        <v>538</v>
      </c>
      <c r="AT154" s="22" t="s">
        <v>298</v>
      </c>
      <c r="AU154" s="22" t="s">
        <v>81</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160</v>
      </c>
      <c r="BM154" s="22" t="s">
        <v>657</v>
      </c>
    </row>
    <row r="155" s="1" customFormat="1" ht="16.5" customHeight="1">
      <c r="B155" s="44"/>
      <c r="C155" s="210" t="s">
        <v>374</v>
      </c>
      <c r="D155" s="210" t="s">
        <v>156</v>
      </c>
      <c r="E155" s="211" t="s">
        <v>3890</v>
      </c>
      <c r="F155" s="212" t="s">
        <v>3891</v>
      </c>
      <c r="G155" s="213" t="s">
        <v>422</v>
      </c>
      <c r="H155" s="214">
        <v>4</v>
      </c>
      <c r="I155" s="215"/>
      <c r="J155" s="216">
        <f>ROUND(I155*H155,2)</f>
        <v>0</v>
      </c>
      <c r="K155" s="212" t="s">
        <v>21</v>
      </c>
      <c r="L155" s="70"/>
      <c r="M155" s="217" t="s">
        <v>21</v>
      </c>
      <c r="N155" s="218" t="s">
        <v>44</v>
      </c>
      <c r="O155" s="45"/>
      <c r="P155" s="219">
        <f>O155*H155</f>
        <v>0</v>
      </c>
      <c r="Q155" s="219">
        <v>0</v>
      </c>
      <c r="R155" s="219">
        <f>Q155*H155</f>
        <v>0</v>
      </c>
      <c r="S155" s="219">
        <v>0</v>
      </c>
      <c r="T155" s="220">
        <f>S155*H155</f>
        <v>0</v>
      </c>
      <c r="AR155" s="22" t="s">
        <v>160</v>
      </c>
      <c r="AT155" s="22" t="s">
        <v>156</v>
      </c>
      <c r="AU155" s="22" t="s">
        <v>81</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160</v>
      </c>
      <c r="BM155" s="22" t="s">
        <v>661</v>
      </c>
    </row>
    <row r="156" s="1" customFormat="1" ht="16.5" customHeight="1">
      <c r="B156" s="44"/>
      <c r="C156" s="258" t="s">
        <v>1456</v>
      </c>
      <c r="D156" s="258" t="s">
        <v>298</v>
      </c>
      <c r="E156" s="259" t="s">
        <v>668</v>
      </c>
      <c r="F156" s="260" t="s">
        <v>3891</v>
      </c>
      <c r="G156" s="261" t="s">
        <v>422</v>
      </c>
      <c r="H156" s="262">
        <v>4</v>
      </c>
      <c r="I156" s="263"/>
      <c r="J156" s="264">
        <f>ROUND(I156*H156,2)</f>
        <v>0</v>
      </c>
      <c r="K156" s="260" t="s">
        <v>21</v>
      </c>
      <c r="L156" s="265"/>
      <c r="M156" s="266" t="s">
        <v>21</v>
      </c>
      <c r="N156" s="267" t="s">
        <v>44</v>
      </c>
      <c r="O156" s="45"/>
      <c r="P156" s="219">
        <f>O156*H156</f>
        <v>0</v>
      </c>
      <c r="Q156" s="219">
        <v>0</v>
      </c>
      <c r="R156" s="219">
        <f>Q156*H156</f>
        <v>0</v>
      </c>
      <c r="S156" s="219">
        <v>0</v>
      </c>
      <c r="T156" s="220">
        <f>S156*H156</f>
        <v>0</v>
      </c>
      <c r="AR156" s="22" t="s">
        <v>538</v>
      </c>
      <c r="AT156" s="22" t="s">
        <v>298</v>
      </c>
      <c r="AU156" s="22" t="s">
        <v>81</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160</v>
      </c>
      <c r="BM156" s="22" t="s">
        <v>663</v>
      </c>
    </row>
    <row r="157" s="9" customFormat="1" ht="29.88" customHeight="1">
      <c r="B157" s="196"/>
      <c r="C157" s="197"/>
      <c r="D157" s="198" t="s">
        <v>72</v>
      </c>
      <c r="E157" s="233" t="s">
        <v>479</v>
      </c>
      <c r="F157" s="233" t="s">
        <v>3892</v>
      </c>
      <c r="G157" s="197"/>
      <c r="H157" s="197"/>
      <c r="I157" s="200"/>
      <c r="J157" s="234">
        <f>BK157</f>
        <v>0</v>
      </c>
      <c r="K157" s="197"/>
      <c r="L157" s="202"/>
      <c r="M157" s="203"/>
      <c r="N157" s="204"/>
      <c r="O157" s="204"/>
      <c r="P157" s="205">
        <v>0</v>
      </c>
      <c r="Q157" s="204"/>
      <c r="R157" s="205">
        <v>0</v>
      </c>
      <c r="S157" s="204"/>
      <c r="T157" s="206">
        <v>0</v>
      </c>
      <c r="AR157" s="207" t="s">
        <v>154</v>
      </c>
      <c r="AT157" s="208" t="s">
        <v>72</v>
      </c>
      <c r="AU157" s="208" t="s">
        <v>81</v>
      </c>
      <c r="AY157" s="207" t="s">
        <v>155</v>
      </c>
      <c r="BK157" s="209">
        <v>0</v>
      </c>
    </row>
    <row r="158" s="9" customFormat="1" ht="24.96" customHeight="1">
      <c r="B158" s="196"/>
      <c r="C158" s="197"/>
      <c r="D158" s="198" t="s">
        <v>72</v>
      </c>
      <c r="E158" s="199" t="s">
        <v>154</v>
      </c>
      <c r="F158" s="199" t="s">
        <v>3893</v>
      </c>
      <c r="G158" s="197"/>
      <c r="H158" s="197"/>
      <c r="I158" s="200"/>
      <c r="J158" s="201">
        <f>BK158</f>
        <v>0</v>
      </c>
      <c r="K158" s="197"/>
      <c r="L158" s="202"/>
      <c r="M158" s="203"/>
      <c r="N158" s="204"/>
      <c r="O158" s="204"/>
      <c r="P158" s="205">
        <f>SUM(P159:P192)</f>
        <v>0</v>
      </c>
      <c r="Q158" s="204"/>
      <c r="R158" s="205">
        <f>SUM(R159:R192)</f>
        <v>0</v>
      </c>
      <c r="S158" s="204"/>
      <c r="T158" s="206">
        <f>SUM(T159:T192)</f>
        <v>0</v>
      </c>
      <c r="AR158" s="207" t="s">
        <v>154</v>
      </c>
      <c r="AT158" s="208" t="s">
        <v>72</v>
      </c>
      <c r="AU158" s="208" t="s">
        <v>73</v>
      </c>
      <c r="AY158" s="207" t="s">
        <v>155</v>
      </c>
      <c r="BK158" s="209">
        <f>SUM(BK159:BK192)</f>
        <v>0</v>
      </c>
    </row>
    <row r="159" s="1" customFormat="1" ht="16.5" customHeight="1">
      <c r="B159" s="44"/>
      <c r="C159" s="210" t="s">
        <v>378</v>
      </c>
      <c r="D159" s="210" t="s">
        <v>156</v>
      </c>
      <c r="E159" s="211" t="s">
        <v>671</v>
      </c>
      <c r="F159" s="212" t="s">
        <v>3894</v>
      </c>
      <c r="G159" s="213" t="s">
        <v>298</v>
      </c>
      <c r="H159" s="214">
        <v>16</v>
      </c>
      <c r="I159" s="215"/>
      <c r="J159" s="216">
        <f>ROUND(I159*H159,2)</f>
        <v>0</v>
      </c>
      <c r="K159" s="212" t="s">
        <v>21</v>
      </c>
      <c r="L159" s="70"/>
      <c r="M159" s="217" t="s">
        <v>21</v>
      </c>
      <c r="N159" s="218" t="s">
        <v>44</v>
      </c>
      <c r="O159" s="45"/>
      <c r="P159" s="219">
        <f>O159*H159</f>
        <v>0</v>
      </c>
      <c r="Q159" s="219">
        <v>0</v>
      </c>
      <c r="R159" s="219">
        <f>Q159*H159</f>
        <v>0</v>
      </c>
      <c r="S159" s="219">
        <v>0</v>
      </c>
      <c r="T159" s="220">
        <f>S159*H159</f>
        <v>0</v>
      </c>
      <c r="AR159" s="22" t="s">
        <v>160</v>
      </c>
      <c r="AT159" s="22" t="s">
        <v>156</v>
      </c>
      <c r="AU159" s="22" t="s">
        <v>81</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160</v>
      </c>
      <c r="BM159" s="22" t="s">
        <v>667</v>
      </c>
    </row>
    <row r="160" s="1" customFormat="1" ht="16.5" customHeight="1">
      <c r="B160" s="44"/>
      <c r="C160" s="258" t="s">
        <v>1459</v>
      </c>
      <c r="D160" s="258" t="s">
        <v>298</v>
      </c>
      <c r="E160" s="259" t="s">
        <v>674</v>
      </c>
      <c r="F160" s="260" t="s">
        <v>3894</v>
      </c>
      <c r="G160" s="261" t="s">
        <v>298</v>
      </c>
      <c r="H160" s="262">
        <v>16</v>
      </c>
      <c r="I160" s="263"/>
      <c r="J160" s="264">
        <f>ROUND(I160*H160,2)</f>
        <v>0</v>
      </c>
      <c r="K160" s="260" t="s">
        <v>21</v>
      </c>
      <c r="L160" s="265"/>
      <c r="M160" s="266" t="s">
        <v>21</v>
      </c>
      <c r="N160" s="267" t="s">
        <v>44</v>
      </c>
      <c r="O160" s="45"/>
      <c r="P160" s="219">
        <f>O160*H160</f>
        <v>0</v>
      </c>
      <c r="Q160" s="219">
        <v>0</v>
      </c>
      <c r="R160" s="219">
        <f>Q160*H160</f>
        <v>0</v>
      </c>
      <c r="S160" s="219">
        <v>0</v>
      </c>
      <c r="T160" s="220">
        <f>S160*H160</f>
        <v>0</v>
      </c>
      <c r="AR160" s="22" t="s">
        <v>538</v>
      </c>
      <c r="AT160" s="22" t="s">
        <v>298</v>
      </c>
      <c r="AU160" s="22" t="s">
        <v>81</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160</v>
      </c>
      <c r="BM160" s="22" t="s">
        <v>669</v>
      </c>
    </row>
    <row r="161" s="1" customFormat="1" ht="16.5" customHeight="1">
      <c r="B161" s="44"/>
      <c r="C161" s="210" t="s">
        <v>381</v>
      </c>
      <c r="D161" s="210" t="s">
        <v>156</v>
      </c>
      <c r="E161" s="211" t="s">
        <v>3895</v>
      </c>
      <c r="F161" s="212" t="s">
        <v>3896</v>
      </c>
      <c r="G161" s="213" t="s">
        <v>422</v>
      </c>
      <c r="H161" s="214">
        <v>60</v>
      </c>
      <c r="I161" s="215"/>
      <c r="J161" s="216">
        <f>ROUND(I161*H161,2)</f>
        <v>0</v>
      </c>
      <c r="K161" s="212" t="s">
        <v>21</v>
      </c>
      <c r="L161" s="70"/>
      <c r="M161" s="217" t="s">
        <v>21</v>
      </c>
      <c r="N161" s="218" t="s">
        <v>44</v>
      </c>
      <c r="O161" s="45"/>
      <c r="P161" s="219">
        <f>O161*H161</f>
        <v>0</v>
      </c>
      <c r="Q161" s="219">
        <v>0</v>
      </c>
      <c r="R161" s="219">
        <f>Q161*H161</f>
        <v>0</v>
      </c>
      <c r="S161" s="219">
        <v>0</v>
      </c>
      <c r="T161" s="220">
        <f>S161*H161</f>
        <v>0</v>
      </c>
      <c r="AR161" s="22" t="s">
        <v>160</v>
      </c>
      <c r="AT161" s="22" t="s">
        <v>156</v>
      </c>
      <c r="AU161" s="22" t="s">
        <v>81</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160</v>
      </c>
      <c r="BM161" s="22" t="s">
        <v>673</v>
      </c>
    </row>
    <row r="162" s="1" customFormat="1" ht="16.5" customHeight="1">
      <c r="B162" s="44"/>
      <c r="C162" s="258" t="s">
        <v>1462</v>
      </c>
      <c r="D162" s="258" t="s">
        <v>298</v>
      </c>
      <c r="E162" s="259" t="s">
        <v>3897</v>
      </c>
      <c r="F162" s="260" t="s">
        <v>3896</v>
      </c>
      <c r="G162" s="261" t="s">
        <v>422</v>
      </c>
      <c r="H162" s="262">
        <v>60</v>
      </c>
      <c r="I162" s="263"/>
      <c r="J162" s="264">
        <f>ROUND(I162*H162,2)</f>
        <v>0</v>
      </c>
      <c r="K162" s="260" t="s">
        <v>21</v>
      </c>
      <c r="L162" s="265"/>
      <c r="M162" s="266" t="s">
        <v>21</v>
      </c>
      <c r="N162" s="267" t="s">
        <v>44</v>
      </c>
      <c r="O162" s="45"/>
      <c r="P162" s="219">
        <f>O162*H162</f>
        <v>0</v>
      </c>
      <c r="Q162" s="219">
        <v>0</v>
      </c>
      <c r="R162" s="219">
        <f>Q162*H162</f>
        <v>0</v>
      </c>
      <c r="S162" s="219">
        <v>0</v>
      </c>
      <c r="T162" s="220">
        <f>S162*H162</f>
        <v>0</v>
      </c>
      <c r="AR162" s="22" t="s">
        <v>538</v>
      </c>
      <c r="AT162" s="22" t="s">
        <v>298</v>
      </c>
      <c r="AU162" s="22" t="s">
        <v>81</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160</v>
      </c>
      <c r="BM162" s="22" t="s">
        <v>675</v>
      </c>
    </row>
    <row r="163" s="1" customFormat="1" ht="16.5" customHeight="1">
      <c r="B163" s="44"/>
      <c r="C163" s="210" t="s">
        <v>385</v>
      </c>
      <c r="D163" s="210" t="s">
        <v>156</v>
      </c>
      <c r="E163" s="211" t="s">
        <v>683</v>
      </c>
      <c r="F163" s="212" t="s">
        <v>3898</v>
      </c>
      <c r="G163" s="213" t="s">
        <v>298</v>
      </c>
      <c r="H163" s="214">
        <v>50</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160</v>
      </c>
      <c r="AT163" s="22" t="s">
        <v>156</v>
      </c>
      <c r="AU163" s="22" t="s">
        <v>81</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160</v>
      </c>
      <c r="BM163" s="22" t="s">
        <v>679</v>
      </c>
    </row>
    <row r="164" s="1" customFormat="1" ht="16.5" customHeight="1">
      <c r="B164" s="44"/>
      <c r="C164" s="258" t="s">
        <v>1468</v>
      </c>
      <c r="D164" s="258" t="s">
        <v>298</v>
      </c>
      <c r="E164" s="259" t="s">
        <v>686</v>
      </c>
      <c r="F164" s="260" t="s">
        <v>3898</v>
      </c>
      <c r="G164" s="261" t="s">
        <v>298</v>
      </c>
      <c r="H164" s="262">
        <v>50</v>
      </c>
      <c r="I164" s="263"/>
      <c r="J164" s="264">
        <f>ROUND(I164*H164,2)</f>
        <v>0</v>
      </c>
      <c r="K164" s="260" t="s">
        <v>21</v>
      </c>
      <c r="L164" s="265"/>
      <c r="M164" s="266" t="s">
        <v>21</v>
      </c>
      <c r="N164" s="267" t="s">
        <v>44</v>
      </c>
      <c r="O164" s="45"/>
      <c r="P164" s="219">
        <f>O164*H164</f>
        <v>0</v>
      </c>
      <c r="Q164" s="219">
        <v>0</v>
      </c>
      <c r="R164" s="219">
        <f>Q164*H164</f>
        <v>0</v>
      </c>
      <c r="S164" s="219">
        <v>0</v>
      </c>
      <c r="T164" s="220">
        <f>S164*H164</f>
        <v>0</v>
      </c>
      <c r="AR164" s="22" t="s">
        <v>538</v>
      </c>
      <c r="AT164" s="22" t="s">
        <v>298</v>
      </c>
      <c r="AU164" s="22" t="s">
        <v>81</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160</v>
      </c>
      <c r="BM164" s="22" t="s">
        <v>681</v>
      </c>
    </row>
    <row r="165" s="1" customFormat="1" ht="16.5" customHeight="1">
      <c r="B165" s="44"/>
      <c r="C165" s="210" t="s">
        <v>388</v>
      </c>
      <c r="D165" s="210" t="s">
        <v>156</v>
      </c>
      <c r="E165" s="211" t="s">
        <v>3899</v>
      </c>
      <c r="F165" s="212" t="s">
        <v>3900</v>
      </c>
      <c r="G165" s="213" t="s">
        <v>298</v>
      </c>
      <c r="H165" s="214">
        <v>25</v>
      </c>
      <c r="I165" s="215"/>
      <c r="J165" s="216">
        <f>ROUND(I165*H165,2)</f>
        <v>0</v>
      </c>
      <c r="K165" s="212" t="s">
        <v>21</v>
      </c>
      <c r="L165" s="70"/>
      <c r="M165" s="217" t="s">
        <v>21</v>
      </c>
      <c r="N165" s="218" t="s">
        <v>44</v>
      </c>
      <c r="O165" s="45"/>
      <c r="P165" s="219">
        <f>O165*H165</f>
        <v>0</v>
      </c>
      <c r="Q165" s="219">
        <v>0</v>
      </c>
      <c r="R165" s="219">
        <f>Q165*H165</f>
        <v>0</v>
      </c>
      <c r="S165" s="219">
        <v>0</v>
      </c>
      <c r="T165" s="220">
        <f>S165*H165</f>
        <v>0</v>
      </c>
      <c r="AR165" s="22" t="s">
        <v>160</v>
      </c>
      <c r="AT165" s="22" t="s">
        <v>156</v>
      </c>
      <c r="AU165" s="22" t="s">
        <v>81</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160</v>
      </c>
      <c r="BM165" s="22" t="s">
        <v>685</v>
      </c>
    </row>
    <row r="166" s="1" customFormat="1" ht="16.5" customHeight="1">
      <c r="B166" s="44"/>
      <c r="C166" s="258" t="s">
        <v>1472</v>
      </c>
      <c r="D166" s="258" t="s">
        <v>298</v>
      </c>
      <c r="E166" s="259" t="s">
        <v>692</v>
      </c>
      <c r="F166" s="260" t="s">
        <v>3900</v>
      </c>
      <c r="G166" s="261" t="s">
        <v>298</v>
      </c>
      <c r="H166" s="262">
        <v>25</v>
      </c>
      <c r="I166" s="263"/>
      <c r="J166" s="264">
        <f>ROUND(I166*H166,2)</f>
        <v>0</v>
      </c>
      <c r="K166" s="260" t="s">
        <v>21</v>
      </c>
      <c r="L166" s="265"/>
      <c r="M166" s="266" t="s">
        <v>21</v>
      </c>
      <c r="N166" s="267" t="s">
        <v>44</v>
      </c>
      <c r="O166" s="45"/>
      <c r="P166" s="219">
        <f>O166*H166</f>
        <v>0</v>
      </c>
      <c r="Q166" s="219">
        <v>0</v>
      </c>
      <c r="R166" s="219">
        <f>Q166*H166</f>
        <v>0</v>
      </c>
      <c r="S166" s="219">
        <v>0</v>
      </c>
      <c r="T166" s="220">
        <f>S166*H166</f>
        <v>0</v>
      </c>
      <c r="AR166" s="22" t="s">
        <v>538</v>
      </c>
      <c r="AT166" s="22" t="s">
        <v>298</v>
      </c>
      <c r="AU166" s="22" t="s">
        <v>81</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160</v>
      </c>
      <c r="BM166" s="22" t="s">
        <v>687</v>
      </c>
    </row>
    <row r="167" s="1" customFormat="1" ht="16.5" customHeight="1">
      <c r="B167" s="44"/>
      <c r="C167" s="210" t="s">
        <v>392</v>
      </c>
      <c r="D167" s="210" t="s">
        <v>156</v>
      </c>
      <c r="E167" s="211" t="s">
        <v>695</v>
      </c>
      <c r="F167" s="212" t="s">
        <v>3901</v>
      </c>
      <c r="G167" s="213" t="s">
        <v>298</v>
      </c>
      <c r="H167" s="214">
        <v>150</v>
      </c>
      <c r="I167" s="215"/>
      <c r="J167" s="216">
        <f>ROUND(I167*H167,2)</f>
        <v>0</v>
      </c>
      <c r="K167" s="212" t="s">
        <v>21</v>
      </c>
      <c r="L167" s="70"/>
      <c r="M167" s="217" t="s">
        <v>21</v>
      </c>
      <c r="N167" s="218" t="s">
        <v>44</v>
      </c>
      <c r="O167" s="45"/>
      <c r="P167" s="219">
        <f>O167*H167</f>
        <v>0</v>
      </c>
      <c r="Q167" s="219">
        <v>0</v>
      </c>
      <c r="R167" s="219">
        <f>Q167*H167</f>
        <v>0</v>
      </c>
      <c r="S167" s="219">
        <v>0</v>
      </c>
      <c r="T167" s="220">
        <f>S167*H167</f>
        <v>0</v>
      </c>
      <c r="AR167" s="22" t="s">
        <v>160</v>
      </c>
      <c r="AT167" s="22" t="s">
        <v>156</v>
      </c>
      <c r="AU167" s="22" t="s">
        <v>81</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160</v>
      </c>
      <c r="BM167" s="22" t="s">
        <v>691</v>
      </c>
    </row>
    <row r="168" s="1" customFormat="1" ht="16.5" customHeight="1">
      <c r="B168" s="44"/>
      <c r="C168" s="258" t="s">
        <v>1476</v>
      </c>
      <c r="D168" s="258" t="s">
        <v>298</v>
      </c>
      <c r="E168" s="259" t="s">
        <v>3902</v>
      </c>
      <c r="F168" s="260" t="s">
        <v>3901</v>
      </c>
      <c r="G168" s="261" t="s">
        <v>298</v>
      </c>
      <c r="H168" s="262">
        <v>150</v>
      </c>
      <c r="I168" s="263"/>
      <c r="J168" s="264">
        <f>ROUND(I168*H168,2)</f>
        <v>0</v>
      </c>
      <c r="K168" s="260" t="s">
        <v>21</v>
      </c>
      <c r="L168" s="265"/>
      <c r="M168" s="266" t="s">
        <v>21</v>
      </c>
      <c r="N168" s="267" t="s">
        <v>44</v>
      </c>
      <c r="O168" s="45"/>
      <c r="P168" s="219">
        <f>O168*H168</f>
        <v>0</v>
      </c>
      <c r="Q168" s="219">
        <v>0</v>
      </c>
      <c r="R168" s="219">
        <f>Q168*H168</f>
        <v>0</v>
      </c>
      <c r="S168" s="219">
        <v>0</v>
      </c>
      <c r="T168" s="220">
        <f>S168*H168</f>
        <v>0</v>
      </c>
      <c r="AR168" s="22" t="s">
        <v>538</v>
      </c>
      <c r="AT168" s="22" t="s">
        <v>298</v>
      </c>
      <c r="AU168" s="22" t="s">
        <v>81</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160</v>
      </c>
      <c r="BM168" s="22" t="s">
        <v>693</v>
      </c>
    </row>
    <row r="169" s="1" customFormat="1" ht="16.5" customHeight="1">
      <c r="B169" s="44"/>
      <c r="C169" s="210" t="s">
        <v>396</v>
      </c>
      <c r="D169" s="210" t="s">
        <v>156</v>
      </c>
      <c r="E169" s="211" t="s">
        <v>702</v>
      </c>
      <c r="F169" s="212" t="s">
        <v>3903</v>
      </c>
      <c r="G169" s="213" t="s">
        <v>298</v>
      </c>
      <c r="H169" s="214">
        <v>100</v>
      </c>
      <c r="I169" s="215"/>
      <c r="J169" s="216">
        <f>ROUND(I169*H169,2)</f>
        <v>0</v>
      </c>
      <c r="K169" s="212" t="s">
        <v>21</v>
      </c>
      <c r="L169" s="70"/>
      <c r="M169" s="217" t="s">
        <v>21</v>
      </c>
      <c r="N169" s="218" t="s">
        <v>44</v>
      </c>
      <c r="O169" s="45"/>
      <c r="P169" s="219">
        <f>O169*H169</f>
        <v>0</v>
      </c>
      <c r="Q169" s="219">
        <v>0</v>
      </c>
      <c r="R169" s="219">
        <f>Q169*H169</f>
        <v>0</v>
      </c>
      <c r="S169" s="219">
        <v>0</v>
      </c>
      <c r="T169" s="220">
        <f>S169*H169</f>
        <v>0</v>
      </c>
      <c r="AR169" s="22" t="s">
        <v>160</v>
      </c>
      <c r="AT169" s="22" t="s">
        <v>156</v>
      </c>
      <c r="AU169" s="22" t="s">
        <v>81</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160</v>
      </c>
      <c r="BM169" s="22" t="s">
        <v>697</v>
      </c>
    </row>
    <row r="170" s="1" customFormat="1" ht="16.5" customHeight="1">
      <c r="B170" s="44"/>
      <c r="C170" s="258" t="s">
        <v>1480</v>
      </c>
      <c r="D170" s="258" t="s">
        <v>298</v>
      </c>
      <c r="E170" s="259" t="s">
        <v>705</v>
      </c>
      <c r="F170" s="260" t="s">
        <v>3903</v>
      </c>
      <c r="G170" s="261" t="s">
        <v>298</v>
      </c>
      <c r="H170" s="262">
        <v>100</v>
      </c>
      <c r="I170" s="263"/>
      <c r="J170" s="264">
        <f>ROUND(I170*H170,2)</f>
        <v>0</v>
      </c>
      <c r="K170" s="260" t="s">
        <v>21</v>
      </c>
      <c r="L170" s="265"/>
      <c r="M170" s="266" t="s">
        <v>21</v>
      </c>
      <c r="N170" s="267" t="s">
        <v>44</v>
      </c>
      <c r="O170" s="45"/>
      <c r="P170" s="219">
        <f>O170*H170</f>
        <v>0</v>
      </c>
      <c r="Q170" s="219">
        <v>0</v>
      </c>
      <c r="R170" s="219">
        <f>Q170*H170</f>
        <v>0</v>
      </c>
      <c r="S170" s="219">
        <v>0</v>
      </c>
      <c r="T170" s="220">
        <f>S170*H170</f>
        <v>0</v>
      </c>
      <c r="AR170" s="22" t="s">
        <v>538</v>
      </c>
      <c r="AT170" s="22" t="s">
        <v>298</v>
      </c>
      <c r="AU170" s="22" t="s">
        <v>81</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160</v>
      </c>
      <c r="BM170" s="22" t="s">
        <v>704</v>
      </c>
    </row>
    <row r="171" s="1" customFormat="1" ht="16.5" customHeight="1">
      <c r="B171" s="44"/>
      <c r="C171" s="210" t="s">
        <v>401</v>
      </c>
      <c r="D171" s="210" t="s">
        <v>156</v>
      </c>
      <c r="E171" s="211" t="s">
        <v>707</v>
      </c>
      <c r="F171" s="212" t="s">
        <v>3904</v>
      </c>
      <c r="G171" s="213" t="s">
        <v>298</v>
      </c>
      <c r="H171" s="214">
        <v>20</v>
      </c>
      <c r="I171" s="215"/>
      <c r="J171" s="216">
        <f>ROUND(I171*H171,2)</f>
        <v>0</v>
      </c>
      <c r="K171" s="212" t="s">
        <v>21</v>
      </c>
      <c r="L171" s="70"/>
      <c r="M171" s="217" t="s">
        <v>21</v>
      </c>
      <c r="N171" s="218" t="s">
        <v>44</v>
      </c>
      <c r="O171" s="45"/>
      <c r="P171" s="219">
        <f>O171*H171</f>
        <v>0</v>
      </c>
      <c r="Q171" s="219">
        <v>0</v>
      </c>
      <c r="R171" s="219">
        <f>Q171*H171</f>
        <v>0</v>
      </c>
      <c r="S171" s="219">
        <v>0</v>
      </c>
      <c r="T171" s="220">
        <f>S171*H171</f>
        <v>0</v>
      </c>
      <c r="AR171" s="22" t="s">
        <v>160</v>
      </c>
      <c r="AT171" s="22" t="s">
        <v>156</v>
      </c>
      <c r="AU171" s="22" t="s">
        <v>81</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160</v>
      </c>
      <c r="BM171" s="22" t="s">
        <v>706</v>
      </c>
    </row>
    <row r="172" s="1" customFormat="1" ht="16.5" customHeight="1">
      <c r="B172" s="44"/>
      <c r="C172" s="258" t="s">
        <v>1484</v>
      </c>
      <c r="D172" s="258" t="s">
        <v>298</v>
      </c>
      <c r="E172" s="259" t="s">
        <v>710</v>
      </c>
      <c r="F172" s="260" t="s">
        <v>3904</v>
      </c>
      <c r="G172" s="261" t="s">
        <v>298</v>
      </c>
      <c r="H172" s="262">
        <v>20</v>
      </c>
      <c r="I172" s="263"/>
      <c r="J172" s="264">
        <f>ROUND(I172*H172,2)</f>
        <v>0</v>
      </c>
      <c r="K172" s="260" t="s">
        <v>21</v>
      </c>
      <c r="L172" s="265"/>
      <c r="M172" s="266" t="s">
        <v>21</v>
      </c>
      <c r="N172" s="267" t="s">
        <v>44</v>
      </c>
      <c r="O172" s="45"/>
      <c r="P172" s="219">
        <f>O172*H172</f>
        <v>0</v>
      </c>
      <c r="Q172" s="219">
        <v>0</v>
      </c>
      <c r="R172" s="219">
        <f>Q172*H172</f>
        <v>0</v>
      </c>
      <c r="S172" s="219">
        <v>0</v>
      </c>
      <c r="T172" s="220">
        <f>S172*H172</f>
        <v>0</v>
      </c>
      <c r="AR172" s="22" t="s">
        <v>538</v>
      </c>
      <c r="AT172" s="22" t="s">
        <v>298</v>
      </c>
      <c r="AU172" s="22" t="s">
        <v>81</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160</v>
      </c>
      <c r="BM172" s="22" t="s">
        <v>709</v>
      </c>
    </row>
    <row r="173" s="1" customFormat="1" ht="16.5" customHeight="1">
      <c r="B173" s="44"/>
      <c r="C173" s="210" t="s">
        <v>405</v>
      </c>
      <c r="D173" s="210" t="s">
        <v>156</v>
      </c>
      <c r="E173" s="211" t="s">
        <v>712</v>
      </c>
      <c r="F173" s="212" t="s">
        <v>3905</v>
      </c>
      <c r="G173" s="213" t="s">
        <v>298</v>
      </c>
      <c r="H173" s="214">
        <v>60</v>
      </c>
      <c r="I173" s="215"/>
      <c r="J173" s="216">
        <f>ROUND(I173*H173,2)</f>
        <v>0</v>
      </c>
      <c r="K173" s="212" t="s">
        <v>21</v>
      </c>
      <c r="L173" s="70"/>
      <c r="M173" s="217" t="s">
        <v>21</v>
      </c>
      <c r="N173" s="218" t="s">
        <v>44</v>
      </c>
      <c r="O173" s="45"/>
      <c r="P173" s="219">
        <f>O173*H173</f>
        <v>0</v>
      </c>
      <c r="Q173" s="219">
        <v>0</v>
      </c>
      <c r="R173" s="219">
        <f>Q173*H173</f>
        <v>0</v>
      </c>
      <c r="S173" s="219">
        <v>0</v>
      </c>
      <c r="T173" s="220">
        <f>S173*H173</f>
        <v>0</v>
      </c>
      <c r="AR173" s="22" t="s">
        <v>160</v>
      </c>
      <c r="AT173" s="22" t="s">
        <v>156</v>
      </c>
      <c r="AU173" s="22" t="s">
        <v>81</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160</v>
      </c>
      <c r="BM173" s="22" t="s">
        <v>711</v>
      </c>
    </row>
    <row r="174" s="1" customFormat="1" ht="16.5" customHeight="1">
      <c r="B174" s="44"/>
      <c r="C174" s="258" t="s">
        <v>1488</v>
      </c>
      <c r="D174" s="258" t="s">
        <v>298</v>
      </c>
      <c r="E174" s="259" t="s">
        <v>3906</v>
      </c>
      <c r="F174" s="260" t="s">
        <v>3905</v>
      </c>
      <c r="G174" s="261" t="s">
        <v>298</v>
      </c>
      <c r="H174" s="262">
        <v>60</v>
      </c>
      <c r="I174" s="263"/>
      <c r="J174" s="264">
        <f>ROUND(I174*H174,2)</f>
        <v>0</v>
      </c>
      <c r="K174" s="260" t="s">
        <v>21</v>
      </c>
      <c r="L174" s="265"/>
      <c r="M174" s="266" t="s">
        <v>21</v>
      </c>
      <c r="N174" s="267" t="s">
        <v>44</v>
      </c>
      <c r="O174" s="45"/>
      <c r="P174" s="219">
        <f>O174*H174</f>
        <v>0</v>
      </c>
      <c r="Q174" s="219">
        <v>0</v>
      </c>
      <c r="R174" s="219">
        <f>Q174*H174</f>
        <v>0</v>
      </c>
      <c r="S174" s="219">
        <v>0</v>
      </c>
      <c r="T174" s="220">
        <f>S174*H174</f>
        <v>0</v>
      </c>
      <c r="AR174" s="22" t="s">
        <v>538</v>
      </c>
      <c r="AT174" s="22" t="s">
        <v>298</v>
      </c>
      <c r="AU174" s="22" t="s">
        <v>81</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160</v>
      </c>
      <c r="BM174" s="22" t="s">
        <v>714</v>
      </c>
    </row>
    <row r="175" s="1" customFormat="1" ht="16.5" customHeight="1">
      <c r="B175" s="44"/>
      <c r="C175" s="210" t="s">
        <v>408</v>
      </c>
      <c r="D175" s="210" t="s">
        <v>156</v>
      </c>
      <c r="E175" s="211" t="s">
        <v>717</v>
      </c>
      <c r="F175" s="212" t="s">
        <v>3907</v>
      </c>
      <c r="G175" s="213" t="s">
        <v>298</v>
      </c>
      <c r="H175" s="214">
        <v>160</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160</v>
      </c>
      <c r="AT175" s="22" t="s">
        <v>156</v>
      </c>
      <c r="AU175" s="22" t="s">
        <v>81</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160</v>
      </c>
      <c r="BM175" s="22" t="s">
        <v>716</v>
      </c>
    </row>
    <row r="176" s="1" customFormat="1" ht="16.5" customHeight="1">
      <c r="B176" s="44"/>
      <c r="C176" s="258" t="s">
        <v>1492</v>
      </c>
      <c r="D176" s="258" t="s">
        <v>298</v>
      </c>
      <c r="E176" s="259" t="s">
        <v>3908</v>
      </c>
      <c r="F176" s="260" t="s">
        <v>3907</v>
      </c>
      <c r="G176" s="261" t="s">
        <v>298</v>
      </c>
      <c r="H176" s="262">
        <v>160</v>
      </c>
      <c r="I176" s="263"/>
      <c r="J176" s="264">
        <f>ROUND(I176*H176,2)</f>
        <v>0</v>
      </c>
      <c r="K176" s="260" t="s">
        <v>21</v>
      </c>
      <c r="L176" s="265"/>
      <c r="M176" s="266" t="s">
        <v>21</v>
      </c>
      <c r="N176" s="267" t="s">
        <v>44</v>
      </c>
      <c r="O176" s="45"/>
      <c r="P176" s="219">
        <f>O176*H176</f>
        <v>0</v>
      </c>
      <c r="Q176" s="219">
        <v>0</v>
      </c>
      <c r="R176" s="219">
        <f>Q176*H176</f>
        <v>0</v>
      </c>
      <c r="S176" s="219">
        <v>0</v>
      </c>
      <c r="T176" s="220">
        <f>S176*H176</f>
        <v>0</v>
      </c>
      <c r="AR176" s="22" t="s">
        <v>538</v>
      </c>
      <c r="AT176" s="22" t="s">
        <v>298</v>
      </c>
      <c r="AU176" s="22" t="s">
        <v>81</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160</v>
      </c>
      <c r="BM176" s="22" t="s">
        <v>719</v>
      </c>
    </row>
    <row r="177" s="1" customFormat="1" ht="16.5" customHeight="1">
      <c r="B177" s="44"/>
      <c r="C177" s="210" t="s">
        <v>412</v>
      </c>
      <c r="D177" s="210" t="s">
        <v>156</v>
      </c>
      <c r="E177" s="211" t="s">
        <v>722</v>
      </c>
      <c r="F177" s="212" t="s">
        <v>3909</v>
      </c>
      <c r="G177" s="213" t="s">
        <v>298</v>
      </c>
      <c r="H177" s="214">
        <v>80</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160</v>
      </c>
      <c r="AT177" s="22" t="s">
        <v>156</v>
      </c>
      <c r="AU177" s="22" t="s">
        <v>81</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160</v>
      </c>
      <c r="BM177" s="22" t="s">
        <v>721</v>
      </c>
    </row>
    <row r="178" s="1" customFormat="1" ht="16.5" customHeight="1">
      <c r="B178" s="44"/>
      <c r="C178" s="258" t="s">
        <v>1496</v>
      </c>
      <c r="D178" s="258" t="s">
        <v>298</v>
      </c>
      <c r="E178" s="259" t="s">
        <v>725</v>
      </c>
      <c r="F178" s="260" t="s">
        <v>3909</v>
      </c>
      <c r="G178" s="261" t="s">
        <v>298</v>
      </c>
      <c r="H178" s="262">
        <v>80</v>
      </c>
      <c r="I178" s="263"/>
      <c r="J178" s="264">
        <f>ROUND(I178*H178,2)</f>
        <v>0</v>
      </c>
      <c r="K178" s="260" t="s">
        <v>21</v>
      </c>
      <c r="L178" s="265"/>
      <c r="M178" s="266" t="s">
        <v>21</v>
      </c>
      <c r="N178" s="267" t="s">
        <v>44</v>
      </c>
      <c r="O178" s="45"/>
      <c r="P178" s="219">
        <f>O178*H178</f>
        <v>0</v>
      </c>
      <c r="Q178" s="219">
        <v>0</v>
      </c>
      <c r="R178" s="219">
        <f>Q178*H178</f>
        <v>0</v>
      </c>
      <c r="S178" s="219">
        <v>0</v>
      </c>
      <c r="T178" s="220">
        <f>S178*H178</f>
        <v>0</v>
      </c>
      <c r="AR178" s="22" t="s">
        <v>538</v>
      </c>
      <c r="AT178" s="22" t="s">
        <v>298</v>
      </c>
      <c r="AU178" s="22" t="s">
        <v>81</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160</v>
      </c>
      <c r="BM178" s="22" t="s">
        <v>724</v>
      </c>
    </row>
    <row r="179" s="1" customFormat="1" ht="16.5" customHeight="1">
      <c r="B179" s="44"/>
      <c r="C179" s="210" t="s">
        <v>415</v>
      </c>
      <c r="D179" s="210" t="s">
        <v>156</v>
      </c>
      <c r="E179" s="211" t="s">
        <v>727</v>
      </c>
      <c r="F179" s="212" t="s">
        <v>3910</v>
      </c>
      <c r="G179" s="213" t="s">
        <v>298</v>
      </c>
      <c r="H179" s="214">
        <v>25</v>
      </c>
      <c r="I179" s="215"/>
      <c r="J179" s="216">
        <f>ROUND(I179*H179,2)</f>
        <v>0</v>
      </c>
      <c r="K179" s="212" t="s">
        <v>21</v>
      </c>
      <c r="L179" s="70"/>
      <c r="M179" s="217" t="s">
        <v>21</v>
      </c>
      <c r="N179" s="218" t="s">
        <v>44</v>
      </c>
      <c r="O179" s="45"/>
      <c r="P179" s="219">
        <f>O179*H179</f>
        <v>0</v>
      </c>
      <c r="Q179" s="219">
        <v>0</v>
      </c>
      <c r="R179" s="219">
        <f>Q179*H179</f>
        <v>0</v>
      </c>
      <c r="S179" s="219">
        <v>0</v>
      </c>
      <c r="T179" s="220">
        <f>S179*H179</f>
        <v>0</v>
      </c>
      <c r="AR179" s="22" t="s">
        <v>160</v>
      </c>
      <c r="AT179" s="22" t="s">
        <v>156</v>
      </c>
      <c r="AU179" s="22" t="s">
        <v>81</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160</v>
      </c>
      <c r="BM179" s="22" t="s">
        <v>726</v>
      </c>
    </row>
    <row r="180" s="1" customFormat="1" ht="16.5" customHeight="1">
      <c r="B180" s="44"/>
      <c r="C180" s="258" t="s">
        <v>1500</v>
      </c>
      <c r="D180" s="258" t="s">
        <v>298</v>
      </c>
      <c r="E180" s="259" t="s">
        <v>730</v>
      </c>
      <c r="F180" s="260" t="s">
        <v>3910</v>
      </c>
      <c r="G180" s="261" t="s">
        <v>298</v>
      </c>
      <c r="H180" s="262">
        <v>25</v>
      </c>
      <c r="I180" s="263"/>
      <c r="J180" s="264">
        <f>ROUND(I180*H180,2)</f>
        <v>0</v>
      </c>
      <c r="K180" s="260" t="s">
        <v>21</v>
      </c>
      <c r="L180" s="265"/>
      <c r="M180" s="266" t="s">
        <v>21</v>
      </c>
      <c r="N180" s="267" t="s">
        <v>44</v>
      </c>
      <c r="O180" s="45"/>
      <c r="P180" s="219">
        <f>O180*H180</f>
        <v>0</v>
      </c>
      <c r="Q180" s="219">
        <v>0</v>
      </c>
      <c r="R180" s="219">
        <f>Q180*H180</f>
        <v>0</v>
      </c>
      <c r="S180" s="219">
        <v>0</v>
      </c>
      <c r="T180" s="220">
        <f>S180*H180</f>
        <v>0</v>
      </c>
      <c r="AR180" s="22" t="s">
        <v>538</v>
      </c>
      <c r="AT180" s="22" t="s">
        <v>298</v>
      </c>
      <c r="AU180" s="22" t="s">
        <v>81</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160</v>
      </c>
      <c r="BM180" s="22" t="s">
        <v>729</v>
      </c>
    </row>
    <row r="181" s="1" customFormat="1" ht="16.5" customHeight="1">
      <c r="B181" s="44"/>
      <c r="C181" s="210" t="s">
        <v>423</v>
      </c>
      <c r="D181" s="210" t="s">
        <v>156</v>
      </c>
      <c r="E181" s="211" t="s">
        <v>732</v>
      </c>
      <c r="F181" s="212" t="s">
        <v>3910</v>
      </c>
      <c r="G181" s="213" t="s">
        <v>298</v>
      </c>
      <c r="H181" s="214">
        <v>12</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160</v>
      </c>
      <c r="AT181" s="22" t="s">
        <v>156</v>
      </c>
      <c r="AU181" s="22" t="s">
        <v>81</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160</v>
      </c>
      <c r="BM181" s="22" t="s">
        <v>731</v>
      </c>
    </row>
    <row r="182" s="1" customFormat="1" ht="16.5" customHeight="1">
      <c r="B182" s="44"/>
      <c r="C182" s="258" t="s">
        <v>1504</v>
      </c>
      <c r="D182" s="258" t="s">
        <v>298</v>
      </c>
      <c r="E182" s="259" t="s">
        <v>735</v>
      </c>
      <c r="F182" s="260" t="s">
        <v>3910</v>
      </c>
      <c r="G182" s="261" t="s">
        <v>298</v>
      </c>
      <c r="H182" s="262">
        <v>12</v>
      </c>
      <c r="I182" s="263"/>
      <c r="J182" s="264">
        <f>ROUND(I182*H182,2)</f>
        <v>0</v>
      </c>
      <c r="K182" s="260" t="s">
        <v>21</v>
      </c>
      <c r="L182" s="265"/>
      <c r="M182" s="266" t="s">
        <v>21</v>
      </c>
      <c r="N182" s="267" t="s">
        <v>44</v>
      </c>
      <c r="O182" s="45"/>
      <c r="P182" s="219">
        <f>O182*H182</f>
        <v>0</v>
      </c>
      <c r="Q182" s="219">
        <v>0</v>
      </c>
      <c r="R182" s="219">
        <f>Q182*H182</f>
        <v>0</v>
      </c>
      <c r="S182" s="219">
        <v>0</v>
      </c>
      <c r="T182" s="220">
        <f>S182*H182</f>
        <v>0</v>
      </c>
      <c r="AR182" s="22" t="s">
        <v>538</v>
      </c>
      <c r="AT182" s="22" t="s">
        <v>298</v>
      </c>
      <c r="AU182" s="22" t="s">
        <v>81</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160</v>
      </c>
      <c r="BM182" s="22" t="s">
        <v>734</v>
      </c>
    </row>
    <row r="183" s="1" customFormat="1" ht="16.5" customHeight="1">
      <c r="B183" s="44"/>
      <c r="C183" s="210" t="s">
        <v>426</v>
      </c>
      <c r="D183" s="210" t="s">
        <v>156</v>
      </c>
      <c r="E183" s="211" t="s">
        <v>3911</v>
      </c>
      <c r="F183" s="212" t="s">
        <v>3912</v>
      </c>
      <c r="G183" s="213" t="s">
        <v>422</v>
      </c>
      <c r="H183" s="214">
        <v>20</v>
      </c>
      <c r="I183" s="215"/>
      <c r="J183" s="216">
        <f>ROUND(I183*H183,2)</f>
        <v>0</v>
      </c>
      <c r="K183" s="212" t="s">
        <v>21</v>
      </c>
      <c r="L183" s="70"/>
      <c r="M183" s="217" t="s">
        <v>21</v>
      </c>
      <c r="N183" s="218" t="s">
        <v>44</v>
      </c>
      <c r="O183" s="45"/>
      <c r="P183" s="219">
        <f>O183*H183</f>
        <v>0</v>
      </c>
      <c r="Q183" s="219">
        <v>0</v>
      </c>
      <c r="R183" s="219">
        <f>Q183*H183</f>
        <v>0</v>
      </c>
      <c r="S183" s="219">
        <v>0</v>
      </c>
      <c r="T183" s="220">
        <f>S183*H183</f>
        <v>0</v>
      </c>
      <c r="AR183" s="22" t="s">
        <v>160</v>
      </c>
      <c r="AT183" s="22" t="s">
        <v>156</v>
      </c>
      <c r="AU183" s="22" t="s">
        <v>81</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160</v>
      </c>
      <c r="BM183" s="22" t="s">
        <v>736</v>
      </c>
    </row>
    <row r="184" s="1" customFormat="1" ht="16.5" customHeight="1">
      <c r="B184" s="44"/>
      <c r="C184" s="258" t="s">
        <v>1507</v>
      </c>
      <c r="D184" s="258" t="s">
        <v>298</v>
      </c>
      <c r="E184" s="259" t="s">
        <v>740</v>
      </c>
      <c r="F184" s="260" t="s">
        <v>3912</v>
      </c>
      <c r="G184" s="261" t="s">
        <v>422</v>
      </c>
      <c r="H184" s="262">
        <v>20</v>
      </c>
      <c r="I184" s="263"/>
      <c r="J184" s="264">
        <f>ROUND(I184*H184,2)</f>
        <v>0</v>
      </c>
      <c r="K184" s="260" t="s">
        <v>21</v>
      </c>
      <c r="L184" s="265"/>
      <c r="M184" s="266" t="s">
        <v>21</v>
      </c>
      <c r="N184" s="267" t="s">
        <v>44</v>
      </c>
      <c r="O184" s="45"/>
      <c r="P184" s="219">
        <f>O184*H184</f>
        <v>0</v>
      </c>
      <c r="Q184" s="219">
        <v>0</v>
      </c>
      <c r="R184" s="219">
        <f>Q184*H184</f>
        <v>0</v>
      </c>
      <c r="S184" s="219">
        <v>0</v>
      </c>
      <c r="T184" s="220">
        <f>S184*H184</f>
        <v>0</v>
      </c>
      <c r="AR184" s="22" t="s">
        <v>538</v>
      </c>
      <c r="AT184" s="22" t="s">
        <v>298</v>
      </c>
      <c r="AU184" s="22" t="s">
        <v>81</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160</v>
      </c>
      <c r="BM184" s="22" t="s">
        <v>739</v>
      </c>
    </row>
    <row r="185" s="1" customFormat="1" ht="16.5" customHeight="1">
      <c r="B185" s="44"/>
      <c r="C185" s="210" t="s">
        <v>429</v>
      </c>
      <c r="D185" s="210" t="s">
        <v>156</v>
      </c>
      <c r="E185" s="211" t="s">
        <v>742</v>
      </c>
      <c r="F185" s="212" t="s">
        <v>3913</v>
      </c>
      <c r="G185" s="213" t="s">
        <v>422</v>
      </c>
      <c r="H185" s="214">
        <v>4</v>
      </c>
      <c r="I185" s="215"/>
      <c r="J185" s="216">
        <f>ROUND(I185*H185,2)</f>
        <v>0</v>
      </c>
      <c r="K185" s="212" t="s">
        <v>21</v>
      </c>
      <c r="L185" s="70"/>
      <c r="M185" s="217" t="s">
        <v>21</v>
      </c>
      <c r="N185" s="218" t="s">
        <v>44</v>
      </c>
      <c r="O185" s="45"/>
      <c r="P185" s="219">
        <f>O185*H185</f>
        <v>0</v>
      </c>
      <c r="Q185" s="219">
        <v>0</v>
      </c>
      <c r="R185" s="219">
        <f>Q185*H185</f>
        <v>0</v>
      </c>
      <c r="S185" s="219">
        <v>0</v>
      </c>
      <c r="T185" s="220">
        <f>S185*H185</f>
        <v>0</v>
      </c>
      <c r="AR185" s="22" t="s">
        <v>160</v>
      </c>
      <c r="AT185" s="22" t="s">
        <v>156</v>
      </c>
      <c r="AU185" s="22" t="s">
        <v>81</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160</v>
      </c>
      <c r="BM185" s="22" t="s">
        <v>741</v>
      </c>
    </row>
    <row r="186" s="1" customFormat="1" ht="16.5" customHeight="1">
      <c r="B186" s="44"/>
      <c r="C186" s="258" t="s">
        <v>1510</v>
      </c>
      <c r="D186" s="258" t="s">
        <v>298</v>
      </c>
      <c r="E186" s="259" t="s">
        <v>745</v>
      </c>
      <c r="F186" s="260" t="s">
        <v>3913</v>
      </c>
      <c r="G186" s="261" t="s">
        <v>422</v>
      </c>
      <c r="H186" s="262">
        <v>4</v>
      </c>
      <c r="I186" s="263"/>
      <c r="J186" s="264">
        <f>ROUND(I186*H186,2)</f>
        <v>0</v>
      </c>
      <c r="K186" s="260" t="s">
        <v>21</v>
      </c>
      <c r="L186" s="265"/>
      <c r="M186" s="266" t="s">
        <v>21</v>
      </c>
      <c r="N186" s="267" t="s">
        <v>44</v>
      </c>
      <c r="O186" s="45"/>
      <c r="P186" s="219">
        <f>O186*H186</f>
        <v>0</v>
      </c>
      <c r="Q186" s="219">
        <v>0</v>
      </c>
      <c r="R186" s="219">
        <f>Q186*H186</f>
        <v>0</v>
      </c>
      <c r="S186" s="219">
        <v>0</v>
      </c>
      <c r="T186" s="220">
        <f>S186*H186</f>
        <v>0</v>
      </c>
      <c r="AR186" s="22" t="s">
        <v>538</v>
      </c>
      <c r="AT186" s="22" t="s">
        <v>298</v>
      </c>
      <c r="AU186" s="22" t="s">
        <v>81</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160</v>
      </c>
      <c r="BM186" s="22" t="s">
        <v>744</v>
      </c>
    </row>
    <row r="187" s="1" customFormat="1" ht="16.5" customHeight="1">
      <c r="B187" s="44"/>
      <c r="C187" s="210" t="s">
        <v>433</v>
      </c>
      <c r="D187" s="210" t="s">
        <v>156</v>
      </c>
      <c r="E187" s="211" t="s">
        <v>3914</v>
      </c>
      <c r="F187" s="212" t="s">
        <v>3915</v>
      </c>
      <c r="G187" s="213" t="s">
        <v>1025</v>
      </c>
      <c r="H187" s="214">
        <v>1</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160</v>
      </c>
      <c r="AT187" s="22" t="s">
        <v>156</v>
      </c>
      <c r="AU187" s="22" t="s">
        <v>81</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160</v>
      </c>
      <c r="BM187" s="22" t="s">
        <v>746</v>
      </c>
    </row>
    <row r="188" s="1" customFormat="1" ht="16.5" customHeight="1">
      <c r="B188" s="44"/>
      <c r="C188" s="258" t="s">
        <v>477</v>
      </c>
      <c r="D188" s="258" t="s">
        <v>298</v>
      </c>
      <c r="E188" s="259" t="s">
        <v>3916</v>
      </c>
      <c r="F188" s="260" t="s">
        <v>3915</v>
      </c>
      <c r="G188" s="261" t="s">
        <v>1025</v>
      </c>
      <c r="H188" s="262">
        <v>1</v>
      </c>
      <c r="I188" s="263"/>
      <c r="J188" s="264">
        <f>ROUND(I188*H188,2)</f>
        <v>0</v>
      </c>
      <c r="K188" s="260" t="s">
        <v>21</v>
      </c>
      <c r="L188" s="265"/>
      <c r="M188" s="266" t="s">
        <v>21</v>
      </c>
      <c r="N188" s="267" t="s">
        <v>44</v>
      </c>
      <c r="O188" s="45"/>
      <c r="P188" s="219">
        <f>O188*H188</f>
        <v>0</v>
      </c>
      <c r="Q188" s="219">
        <v>0</v>
      </c>
      <c r="R188" s="219">
        <f>Q188*H188</f>
        <v>0</v>
      </c>
      <c r="S188" s="219">
        <v>0</v>
      </c>
      <c r="T188" s="220">
        <f>S188*H188</f>
        <v>0</v>
      </c>
      <c r="AR188" s="22" t="s">
        <v>538</v>
      </c>
      <c r="AT188" s="22" t="s">
        <v>298</v>
      </c>
      <c r="AU188" s="22" t="s">
        <v>81</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160</v>
      </c>
      <c r="BM188" s="22" t="s">
        <v>749</v>
      </c>
    </row>
    <row r="189" s="1" customFormat="1" ht="16.5" customHeight="1">
      <c r="B189" s="44"/>
      <c r="C189" s="210" t="s">
        <v>436</v>
      </c>
      <c r="D189" s="210" t="s">
        <v>156</v>
      </c>
      <c r="E189" s="211" t="s">
        <v>752</v>
      </c>
      <c r="F189" s="212" t="s">
        <v>3917</v>
      </c>
      <c r="G189" s="213" t="s">
        <v>1025</v>
      </c>
      <c r="H189" s="214">
        <v>1</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160</v>
      </c>
      <c r="AT189" s="22" t="s">
        <v>156</v>
      </c>
      <c r="AU189" s="22" t="s">
        <v>81</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160</v>
      </c>
      <c r="BM189" s="22" t="s">
        <v>751</v>
      </c>
    </row>
    <row r="190" s="1" customFormat="1" ht="16.5" customHeight="1">
      <c r="B190" s="44"/>
      <c r="C190" s="210" t="s">
        <v>1519</v>
      </c>
      <c r="D190" s="210" t="s">
        <v>156</v>
      </c>
      <c r="E190" s="211" t="s">
        <v>757</v>
      </c>
      <c r="F190" s="212" t="s">
        <v>3918</v>
      </c>
      <c r="G190" s="213" t="s">
        <v>877</v>
      </c>
      <c r="H190" s="214">
        <v>16</v>
      </c>
      <c r="I190" s="215"/>
      <c r="J190" s="216">
        <f>ROUND(I190*H190,2)</f>
        <v>0</v>
      </c>
      <c r="K190" s="212" t="s">
        <v>21</v>
      </c>
      <c r="L190" s="70"/>
      <c r="M190" s="217" t="s">
        <v>21</v>
      </c>
      <c r="N190" s="218" t="s">
        <v>44</v>
      </c>
      <c r="O190" s="45"/>
      <c r="P190" s="219">
        <f>O190*H190</f>
        <v>0</v>
      </c>
      <c r="Q190" s="219">
        <v>0</v>
      </c>
      <c r="R190" s="219">
        <f>Q190*H190</f>
        <v>0</v>
      </c>
      <c r="S190" s="219">
        <v>0</v>
      </c>
      <c r="T190" s="220">
        <f>S190*H190</f>
        <v>0</v>
      </c>
      <c r="AR190" s="22" t="s">
        <v>160</v>
      </c>
      <c r="AT190" s="22" t="s">
        <v>156</v>
      </c>
      <c r="AU190" s="22" t="s">
        <v>81</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160</v>
      </c>
      <c r="BM190" s="22" t="s">
        <v>754</v>
      </c>
    </row>
    <row r="191" s="1" customFormat="1" ht="16.5" customHeight="1">
      <c r="B191" s="44"/>
      <c r="C191" s="210" t="s">
        <v>440</v>
      </c>
      <c r="D191" s="210" t="s">
        <v>156</v>
      </c>
      <c r="E191" s="211" t="s">
        <v>3919</v>
      </c>
      <c r="F191" s="212" t="s">
        <v>3920</v>
      </c>
      <c r="G191" s="213" t="s">
        <v>1025</v>
      </c>
      <c r="H191" s="214">
        <v>1</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160</v>
      </c>
      <c r="AT191" s="22" t="s">
        <v>156</v>
      </c>
      <c r="AU191" s="22" t="s">
        <v>81</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160</v>
      </c>
      <c r="BM191" s="22" t="s">
        <v>756</v>
      </c>
    </row>
    <row r="192" s="9" customFormat="1" ht="29.88" customHeight="1">
      <c r="B192" s="196"/>
      <c r="C192" s="197"/>
      <c r="D192" s="198" t="s">
        <v>72</v>
      </c>
      <c r="E192" s="233" t="s">
        <v>551</v>
      </c>
      <c r="F192" s="233" t="s">
        <v>3921</v>
      </c>
      <c r="G192" s="197"/>
      <c r="H192" s="197"/>
      <c r="I192" s="200"/>
      <c r="J192" s="234">
        <f>BK192</f>
        <v>0</v>
      </c>
      <c r="K192" s="197"/>
      <c r="L192" s="202"/>
      <c r="M192" s="222"/>
      <c r="N192" s="223"/>
      <c r="O192" s="223"/>
      <c r="P192" s="224">
        <v>0</v>
      </c>
      <c r="Q192" s="223"/>
      <c r="R192" s="224">
        <v>0</v>
      </c>
      <c r="S192" s="223"/>
      <c r="T192" s="225">
        <v>0</v>
      </c>
      <c r="AR192" s="207" t="s">
        <v>154</v>
      </c>
      <c r="AT192" s="208" t="s">
        <v>72</v>
      </c>
      <c r="AU192" s="208" t="s">
        <v>81</v>
      </c>
      <c r="AY192" s="207" t="s">
        <v>155</v>
      </c>
      <c r="BK192" s="209">
        <v>0</v>
      </c>
    </row>
    <row r="193" s="1" customFormat="1" ht="6.96" customHeight="1">
      <c r="B193" s="65"/>
      <c r="C193" s="66"/>
      <c r="D193" s="66"/>
      <c r="E193" s="66"/>
      <c r="F193" s="66"/>
      <c r="G193" s="66"/>
      <c r="H193" s="66"/>
      <c r="I193" s="164"/>
      <c r="J193" s="66"/>
      <c r="K193" s="66"/>
      <c r="L193" s="70"/>
    </row>
  </sheetData>
  <sheetProtection sheet="1" autoFilter="0" formatColumns="0" formatRows="0" objects="1" scenarios="1" spinCount="100000" saltValue="6rDApmFgNZ3bgso6OdaottxnmkwR8IiMSfNNiXe8WxcTMov5takc13a8CkJeD6Qxn6dHMmuWwJRVp9Rwf+Q5rA==" hashValue="JdwuAuIrg8zwvS/9gBvRe6eDz4ULWdPwEWX3FOcMZm5ToyEvxQxbsVoHzo8K2p3YjqFz41PsPsAeC4udSNvRjA==" algorithmName="SHA-512" password="CC35"/>
  <autoFilter ref="C82:K192"/>
  <mergeCells count="10">
    <mergeCell ref="E7:H7"/>
    <mergeCell ref="E9:H9"/>
    <mergeCell ref="E24:H24"/>
    <mergeCell ref="E45:H45"/>
    <mergeCell ref="E47:H47"/>
    <mergeCell ref="J51:J52"/>
    <mergeCell ref="E73:H73"/>
    <mergeCell ref="E75:H75"/>
    <mergeCell ref="G1:H1"/>
    <mergeCell ref="L2:V2"/>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110</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3922</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ROUND(J79,2)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ROUND(SUM(BE79:BE278), 2)</f>
        <v>0</v>
      </c>
      <c r="G30" s="45"/>
      <c r="H30" s="45"/>
      <c r="I30" s="156">
        <v>0.20999999999999999</v>
      </c>
      <c r="J30" s="155">
        <f>ROUND(ROUND((SUM(BE79:BE278)), 2)*I30, 2)</f>
        <v>0</v>
      </c>
      <c r="K30" s="49"/>
    </row>
    <row r="31" s="1" customFormat="1" ht="14.4" customHeight="1">
      <c r="B31" s="44"/>
      <c r="C31" s="45"/>
      <c r="D31" s="45"/>
      <c r="E31" s="53" t="s">
        <v>45</v>
      </c>
      <c r="F31" s="155">
        <f>ROUND(SUM(BF79:BF278), 2)</f>
        <v>0</v>
      </c>
      <c r="G31" s="45"/>
      <c r="H31" s="45"/>
      <c r="I31" s="156">
        <v>0.14999999999999999</v>
      </c>
      <c r="J31" s="155">
        <f>ROUND(ROUND((SUM(BF79:BF278)), 2)*I31, 2)</f>
        <v>0</v>
      </c>
      <c r="K31" s="49"/>
    </row>
    <row r="32" hidden="1" s="1" customFormat="1" ht="14.4" customHeight="1">
      <c r="B32" s="44"/>
      <c r="C32" s="45"/>
      <c r="D32" s="45"/>
      <c r="E32" s="53" t="s">
        <v>46</v>
      </c>
      <c r="F32" s="155">
        <f>ROUND(SUM(BG79:BG278), 2)</f>
        <v>0</v>
      </c>
      <c r="G32" s="45"/>
      <c r="H32" s="45"/>
      <c r="I32" s="156">
        <v>0.20999999999999999</v>
      </c>
      <c r="J32" s="155">
        <v>0</v>
      </c>
      <c r="K32" s="49"/>
    </row>
    <row r="33" hidden="1" s="1" customFormat="1" ht="14.4" customHeight="1">
      <c r="B33" s="44"/>
      <c r="C33" s="45"/>
      <c r="D33" s="45"/>
      <c r="E33" s="53" t="s">
        <v>47</v>
      </c>
      <c r="F33" s="155">
        <f>ROUND(SUM(BH79:BH278), 2)</f>
        <v>0</v>
      </c>
      <c r="G33" s="45"/>
      <c r="H33" s="45"/>
      <c r="I33" s="156">
        <v>0.14999999999999999</v>
      </c>
      <c r="J33" s="155">
        <v>0</v>
      </c>
      <c r="K33" s="49"/>
    </row>
    <row r="34" hidden="1" s="1" customFormat="1" ht="14.4" customHeight="1">
      <c r="B34" s="44"/>
      <c r="C34" s="45"/>
      <c r="D34" s="45"/>
      <c r="E34" s="53" t="s">
        <v>48</v>
      </c>
      <c r="F34" s="155">
        <f>ROUND(SUM(BI79:BI278),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03 - 10 - PŘELOŽKA VODY</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J79</f>
        <v>0</v>
      </c>
      <c r="K56" s="49"/>
      <c r="AU56" s="22" t="s">
        <v>136</v>
      </c>
    </row>
    <row r="57" s="7" customFormat="1" ht="24.96" customHeight="1">
      <c r="B57" s="175"/>
      <c r="C57" s="176"/>
      <c r="D57" s="177" t="s">
        <v>3923</v>
      </c>
      <c r="E57" s="178"/>
      <c r="F57" s="178"/>
      <c r="G57" s="178"/>
      <c r="H57" s="178"/>
      <c r="I57" s="179"/>
      <c r="J57" s="180">
        <f>J80</f>
        <v>0</v>
      </c>
      <c r="K57" s="181"/>
    </row>
    <row r="58" s="10" customFormat="1" ht="19.92" customHeight="1">
      <c r="B58" s="226"/>
      <c r="C58" s="227"/>
      <c r="D58" s="228" t="s">
        <v>3924</v>
      </c>
      <c r="E58" s="229"/>
      <c r="F58" s="229"/>
      <c r="G58" s="229"/>
      <c r="H58" s="229"/>
      <c r="I58" s="230"/>
      <c r="J58" s="231">
        <f>J81</f>
        <v>0</v>
      </c>
      <c r="K58" s="232"/>
    </row>
    <row r="59" s="10" customFormat="1" ht="19.92" customHeight="1">
      <c r="B59" s="226"/>
      <c r="C59" s="227"/>
      <c r="D59" s="228" t="s">
        <v>3925</v>
      </c>
      <c r="E59" s="229"/>
      <c r="F59" s="229"/>
      <c r="G59" s="229"/>
      <c r="H59" s="229"/>
      <c r="I59" s="230"/>
      <c r="J59" s="231">
        <f>J186</f>
        <v>0</v>
      </c>
      <c r="K59" s="232"/>
    </row>
    <row r="60" s="1" customFormat="1" ht="21.84" customHeight="1">
      <c r="B60" s="44"/>
      <c r="C60" s="45"/>
      <c r="D60" s="45"/>
      <c r="E60" s="45"/>
      <c r="F60" s="45"/>
      <c r="G60" s="45"/>
      <c r="H60" s="45"/>
      <c r="I60" s="142"/>
      <c r="J60" s="45"/>
      <c r="K60" s="49"/>
    </row>
    <row r="61" s="1" customFormat="1" ht="6.96" customHeight="1">
      <c r="B61" s="65"/>
      <c r="C61" s="66"/>
      <c r="D61" s="66"/>
      <c r="E61" s="66"/>
      <c r="F61" s="66"/>
      <c r="G61" s="66"/>
      <c r="H61" s="66"/>
      <c r="I61" s="164"/>
      <c r="J61" s="66"/>
      <c r="K61" s="67"/>
    </row>
    <row r="65" s="1" customFormat="1" ht="6.96" customHeight="1">
      <c r="B65" s="68"/>
      <c r="C65" s="69"/>
      <c r="D65" s="69"/>
      <c r="E65" s="69"/>
      <c r="F65" s="69"/>
      <c r="G65" s="69"/>
      <c r="H65" s="69"/>
      <c r="I65" s="167"/>
      <c r="J65" s="69"/>
      <c r="K65" s="69"/>
      <c r="L65" s="70"/>
    </row>
    <row r="66" s="1" customFormat="1" ht="36.96" customHeight="1">
      <c r="B66" s="44"/>
      <c r="C66" s="71" t="s">
        <v>139</v>
      </c>
      <c r="D66" s="72"/>
      <c r="E66" s="72"/>
      <c r="F66" s="72"/>
      <c r="G66" s="72"/>
      <c r="H66" s="72"/>
      <c r="I66" s="182"/>
      <c r="J66" s="72"/>
      <c r="K66" s="72"/>
      <c r="L66" s="70"/>
    </row>
    <row r="67" s="1" customFormat="1" ht="6.96" customHeight="1">
      <c r="B67" s="44"/>
      <c r="C67" s="72"/>
      <c r="D67" s="72"/>
      <c r="E67" s="72"/>
      <c r="F67" s="72"/>
      <c r="G67" s="72"/>
      <c r="H67" s="72"/>
      <c r="I67" s="182"/>
      <c r="J67" s="72"/>
      <c r="K67" s="72"/>
      <c r="L67" s="70"/>
    </row>
    <row r="68" s="1" customFormat="1" ht="14.4" customHeight="1">
      <c r="B68" s="44"/>
      <c r="C68" s="74" t="s">
        <v>18</v>
      </c>
      <c r="D68" s="72"/>
      <c r="E68" s="72"/>
      <c r="F68" s="72"/>
      <c r="G68" s="72"/>
      <c r="H68" s="72"/>
      <c r="I68" s="182"/>
      <c r="J68" s="72"/>
      <c r="K68" s="72"/>
      <c r="L68" s="70"/>
    </row>
    <row r="69" s="1" customFormat="1" ht="16.5" customHeight="1">
      <c r="B69" s="44"/>
      <c r="C69" s="72"/>
      <c r="D69" s="72"/>
      <c r="E69" s="183" t="str">
        <f>E7</f>
        <v>STAVEBNÍ ÚPRAVY HASIČSKÉ ZBROJNICE HEŘMANICE - SLEZSKÁ OSTRAVA</v>
      </c>
      <c r="F69" s="74"/>
      <c r="G69" s="74"/>
      <c r="H69" s="74"/>
      <c r="I69" s="182"/>
      <c r="J69" s="72"/>
      <c r="K69" s="72"/>
      <c r="L69" s="70"/>
    </row>
    <row r="70" s="1" customFormat="1" ht="14.4" customHeight="1">
      <c r="B70" s="44"/>
      <c r="C70" s="74" t="s">
        <v>129</v>
      </c>
      <c r="D70" s="72"/>
      <c r="E70" s="72"/>
      <c r="F70" s="72"/>
      <c r="G70" s="72"/>
      <c r="H70" s="72"/>
      <c r="I70" s="182"/>
      <c r="J70" s="72"/>
      <c r="K70" s="72"/>
      <c r="L70" s="70"/>
    </row>
    <row r="71" s="1" customFormat="1" ht="17.25" customHeight="1">
      <c r="B71" s="44"/>
      <c r="C71" s="72"/>
      <c r="D71" s="72"/>
      <c r="E71" s="80" t="str">
        <f>E9</f>
        <v>SO 03 - 10 - PŘELOŽKA VODY</v>
      </c>
      <c r="F71" s="72"/>
      <c r="G71" s="72"/>
      <c r="H71" s="72"/>
      <c r="I71" s="182"/>
      <c r="J71" s="72"/>
      <c r="K71" s="72"/>
      <c r="L71" s="70"/>
    </row>
    <row r="72" s="1" customFormat="1" ht="6.96" customHeight="1">
      <c r="B72" s="44"/>
      <c r="C72" s="72"/>
      <c r="D72" s="72"/>
      <c r="E72" s="72"/>
      <c r="F72" s="72"/>
      <c r="G72" s="72"/>
      <c r="H72" s="72"/>
      <c r="I72" s="182"/>
      <c r="J72" s="72"/>
      <c r="K72" s="72"/>
      <c r="L72" s="70"/>
    </row>
    <row r="73" s="1" customFormat="1" ht="18" customHeight="1">
      <c r="B73" s="44"/>
      <c r="C73" s="74" t="s">
        <v>23</v>
      </c>
      <c r="D73" s="72"/>
      <c r="E73" s="72"/>
      <c r="F73" s="184" t="str">
        <f>F12</f>
        <v>SLEZSKÁ OSTRAVA</v>
      </c>
      <c r="G73" s="72"/>
      <c r="H73" s="72"/>
      <c r="I73" s="185" t="s">
        <v>25</v>
      </c>
      <c r="J73" s="83" t="str">
        <f>IF(J12="","",J12)</f>
        <v>25. 2. 2023</v>
      </c>
      <c r="K73" s="72"/>
      <c r="L73" s="70"/>
    </row>
    <row r="74" s="1" customFormat="1" ht="6.96" customHeight="1">
      <c r="B74" s="44"/>
      <c r="C74" s="72"/>
      <c r="D74" s="72"/>
      <c r="E74" s="72"/>
      <c r="F74" s="72"/>
      <c r="G74" s="72"/>
      <c r="H74" s="72"/>
      <c r="I74" s="182"/>
      <c r="J74" s="72"/>
      <c r="K74" s="72"/>
      <c r="L74" s="70"/>
    </row>
    <row r="75" s="1" customFormat="1">
      <c r="B75" s="44"/>
      <c r="C75" s="74" t="s">
        <v>27</v>
      </c>
      <c r="D75" s="72"/>
      <c r="E75" s="72"/>
      <c r="F75" s="184" t="str">
        <f>E15</f>
        <v>SMO - SLEZSKÁ OSTRAVA</v>
      </c>
      <c r="G75" s="72"/>
      <c r="H75" s="72"/>
      <c r="I75" s="185" t="s">
        <v>33</v>
      </c>
      <c r="J75" s="184" t="str">
        <f>E21</f>
        <v>SPAN</v>
      </c>
      <c r="K75" s="72"/>
      <c r="L75" s="70"/>
    </row>
    <row r="76" s="1" customFormat="1" ht="14.4" customHeight="1">
      <c r="B76" s="44"/>
      <c r="C76" s="74" t="s">
        <v>31</v>
      </c>
      <c r="D76" s="72"/>
      <c r="E76" s="72"/>
      <c r="F76" s="184" t="str">
        <f>IF(E18="","",E18)</f>
        <v/>
      </c>
      <c r="G76" s="72"/>
      <c r="H76" s="72"/>
      <c r="I76" s="182"/>
      <c r="J76" s="72"/>
      <c r="K76" s="72"/>
      <c r="L76" s="70"/>
    </row>
    <row r="77" s="1" customFormat="1" ht="10.32" customHeight="1">
      <c r="B77" s="44"/>
      <c r="C77" s="72"/>
      <c r="D77" s="72"/>
      <c r="E77" s="72"/>
      <c r="F77" s="72"/>
      <c r="G77" s="72"/>
      <c r="H77" s="72"/>
      <c r="I77" s="182"/>
      <c r="J77" s="72"/>
      <c r="K77" s="72"/>
      <c r="L77" s="70"/>
    </row>
    <row r="78" s="8" customFormat="1" ht="29.28" customHeight="1">
      <c r="B78" s="186"/>
      <c r="C78" s="187" t="s">
        <v>140</v>
      </c>
      <c r="D78" s="188" t="s">
        <v>58</v>
      </c>
      <c r="E78" s="188" t="s">
        <v>54</v>
      </c>
      <c r="F78" s="188" t="s">
        <v>141</v>
      </c>
      <c r="G78" s="188" t="s">
        <v>142</v>
      </c>
      <c r="H78" s="188" t="s">
        <v>143</v>
      </c>
      <c r="I78" s="189" t="s">
        <v>144</v>
      </c>
      <c r="J78" s="188" t="s">
        <v>134</v>
      </c>
      <c r="K78" s="190" t="s">
        <v>145</v>
      </c>
      <c r="L78" s="191"/>
      <c r="M78" s="100" t="s">
        <v>146</v>
      </c>
      <c r="N78" s="101" t="s">
        <v>43</v>
      </c>
      <c r="O78" s="101" t="s">
        <v>147</v>
      </c>
      <c r="P78" s="101" t="s">
        <v>148</v>
      </c>
      <c r="Q78" s="101" t="s">
        <v>149</v>
      </c>
      <c r="R78" s="101" t="s">
        <v>150</v>
      </c>
      <c r="S78" s="101" t="s">
        <v>151</v>
      </c>
      <c r="T78" s="102" t="s">
        <v>152</v>
      </c>
    </row>
    <row r="79" s="1" customFormat="1" ht="29.28" customHeight="1">
      <c r="B79" s="44"/>
      <c r="C79" s="106" t="s">
        <v>135</v>
      </c>
      <c r="D79" s="72"/>
      <c r="E79" s="72"/>
      <c r="F79" s="72"/>
      <c r="G79" s="72"/>
      <c r="H79" s="72"/>
      <c r="I79" s="182"/>
      <c r="J79" s="192">
        <f>BK79</f>
        <v>0</v>
      </c>
      <c r="K79" s="72"/>
      <c r="L79" s="70"/>
      <c r="M79" s="103"/>
      <c r="N79" s="104"/>
      <c r="O79" s="104"/>
      <c r="P79" s="193">
        <f>P80</f>
        <v>0</v>
      </c>
      <c r="Q79" s="104"/>
      <c r="R79" s="193">
        <f>R80</f>
        <v>0</v>
      </c>
      <c r="S79" s="104"/>
      <c r="T79" s="194">
        <f>T80</f>
        <v>0</v>
      </c>
      <c r="AT79" s="22" t="s">
        <v>72</v>
      </c>
      <c r="AU79" s="22" t="s">
        <v>136</v>
      </c>
      <c r="BK79" s="195">
        <f>BK80</f>
        <v>0</v>
      </c>
    </row>
    <row r="80" s="9" customFormat="1" ht="37.44" customHeight="1">
      <c r="B80" s="196"/>
      <c r="C80" s="197"/>
      <c r="D80" s="198" t="s">
        <v>72</v>
      </c>
      <c r="E80" s="199" t="s">
        <v>3926</v>
      </c>
      <c r="F80" s="199" t="s">
        <v>3927</v>
      </c>
      <c r="G80" s="197"/>
      <c r="H80" s="197"/>
      <c r="I80" s="200"/>
      <c r="J80" s="201">
        <f>BK80</f>
        <v>0</v>
      </c>
      <c r="K80" s="197"/>
      <c r="L80" s="202"/>
      <c r="M80" s="203"/>
      <c r="N80" s="204"/>
      <c r="O80" s="204"/>
      <c r="P80" s="205">
        <f>P81+P186</f>
        <v>0</v>
      </c>
      <c r="Q80" s="204"/>
      <c r="R80" s="205">
        <f>R81+R186</f>
        <v>0</v>
      </c>
      <c r="S80" s="204"/>
      <c r="T80" s="206">
        <f>T81+T186</f>
        <v>0</v>
      </c>
      <c r="AR80" s="207" t="s">
        <v>81</v>
      </c>
      <c r="AT80" s="208" t="s">
        <v>72</v>
      </c>
      <c r="AU80" s="208" t="s">
        <v>73</v>
      </c>
      <c r="AY80" s="207" t="s">
        <v>155</v>
      </c>
      <c r="BK80" s="209">
        <f>BK81+BK186</f>
        <v>0</v>
      </c>
    </row>
    <row r="81" s="9" customFormat="1" ht="19.92" customHeight="1">
      <c r="B81" s="196"/>
      <c r="C81" s="197"/>
      <c r="D81" s="198" t="s">
        <v>72</v>
      </c>
      <c r="E81" s="233" t="s">
        <v>81</v>
      </c>
      <c r="F81" s="233" t="s">
        <v>3928</v>
      </c>
      <c r="G81" s="197"/>
      <c r="H81" s="197"/>
      <c r="I81" s="200"/>
      <c r="J81" s="234">
        <f>BK81</f>
        <v>0</v>
      </c>
      <c r="K81" s="197"/>
      <c r="L81" s="202"/>
      <c r="M81" s="203"/>
      <c r="N81" s="204"/>
      <c r="O81" s="204"/>
      <c r="P81" s="205">
        <f>SUM(P82:P185)</f>
        <v>0</v>
      </c>
      <c r="Q81" s="204"/>
      <c r="R81" s="205">
        <f>SUM(R82:R185)</f>
        <v>0</v>
      </c>
      <c r="S81" s="204"/>
      <c r="T81" s="206">
        <f>SUM(T82:T185)</f>
        <v>0</v>
      </c>
      <c r="AR81" s="207" t="s">
        <v>81</v>
      </c>
      <c r="AT81" s="208" t="s">
        <v>72</v>
      </c>
      <c r="AU81" s="208" t="s">
        <v>81</v>
      </c>
      <c r="AY81" s="207" t="s">
        <v>155</v>
      </c>
      <c r="BK81" s="209">
        <f>SUM(BK82:BK185)</f>
        <v>0</v>
      </c>
    </row>
    <row r="82" s="1" customFormat="1" ht="16.5" customHeight="1">
      <c r="B82" s="44"/>
      <c r="C82" s="210" t="s">
        <v>81</v>
      </c>
      <c r="D82" s="210" t="s">
        <v>156</v>
      </c>
      <c r="E82" s="211" t="s">
        <v>3929</v>
      </c>
      <c r="F82" s="212" t="s">
        <v>3930</v>
      </c>
      <c r="G82" s="213" t="s">
        <v>3931</v>
      </c>
      <c r="H82" s="214">
        <v>36</v>
      </c>
      <c r="I82" s="215"/>
      <c r="J82" s="216">
        <f>ROUND(I82*H82,2)</f>
        <v>0</v>
      </c>
      <c r="K82" s="212" t="s">
        <v>21</v>
      </c>
      <c r="L82" s="70"/>
      <c r="M82" s="217" t="s">
        <v>21</v>
      </c>
      <c r="N82" s="218" t="s">
        <v>44</v>
      </c>
      <c r="O82" s="45"/>
      <c r="P82" s="219">
        <f>O82*H82</f>
        <v>0</v>
      </c>
      <c r="Q82" s="219">
        <v>0</v>
      </c>
      <c r="R82" s="219">
        <f>Q82*H82</f>
        <v>0</v>
      </c>
      <c r="S82" s="219">
        <v>0</v>
      </c>
      <c r="T82" s="220">
        <f>S82*H82</f>
        <v>0</v>
      </c>
      <c r="AR82" s="22" t="s">
        <v>163</v>
      </c>
      <c r="AT82" s="22" t="s">
        <v>156</v>
      </c>
      <c r="AU82" s="22" t="s">
        <v>83</v>
      </c>
      <c r="AY82" s="22" t="s">
        <v>155</v>
      </c>
      <c r="BE82" s="221">
        <f>IF(N82="základní",J82,0)</f>
        <v>0</v>
      </c>
      <c r="BF82" s="221">
        <f>IF(N82="snížená",J82,0)</f>
        <v>0</v>
      </c>
      <c r="BG82" s="221">
        <f>IF(N82="zákl. přenesená",J82,0)</f>
        <v>0</v>
      </c>
      <c r="BH82" s="221">
        <f>IF(N82="sníž. přenesená",J82,0)</f>
        <v>0</v>
      </c>
      <c r="BI82" s="221">
        <f>IF(N82="nulová",J82,0)</f>
        <v>0</v>
      </c>
      <c r="BJ82" s="22" t="s">
        <v>81</v>
      </c>
      <c r="BK82" s="221">
        <f>ROUND(I82*H82,2)</f>
        <v>0</v>
      </c>
      <c r="BL82" s="22" t="s">
        <v>163</v>
      </c>
      <c r="BM82" s="22" t="s">
        <v>83</v>
      </c>
    </row>
    <row r="83" s="1" customFormat="1">
      <c r="B83" s="44"/>
      <c r="C83" s="72"/>
      <c r="D83" s="237" t="s">
        <v>615</v>
      </c>
      <c r="E83" s="72"/>
      <c r="F83" s="268" t="s">
        <v>3932</v>
      </c>
      <c r="G83" s="72"/>
      <c r="H83" s="72"/>
      <c r="I83" s="182"/>
      <c r="J83" s="72"/>
      <c r="K83" s="72"/>
      <c r="L83" s="70"/>
      <c r="M83" s="269"/>
      <c r="N83" s="45"/>
      <c r="O83" s="45"/>
      <c r="P83" s="45"/>
      <c r="Q83" s="45"/>
      <c r="R83" s="45"/>
      <c r="S83" s="45"/>
      <c r="T83" s="93"/>
      <c r="AT83" s="22" t="s">
        <v>615</v>
      </c>
      <c r="AU83" s="22" t="s">
        <v>83</v>
      </c>
    </row>
    <row r="84" s="1" customFormat="1" ht="16.5" customHeight="1">
      <c r="B84" s="44"/>
      <c r="C84" s="210" t="s">
        <v>73</v>
      </c>
      <c r="D84" s="210" t="s">
        <v>156</v>
      </c>
      <c r="E84" s="211" t="s">
        <v>3933</v>
      </c>
      <c r="F84" s="212" t="s">
        <v>3934</v>
      </c>
      <c r="G84" s="213" t="s">
        <v>21</v>
      </c>
      <c r="H84" s="214">
        <v>36</v>
      </c>
      <c r="I84" s="215"/>
      <c r="J84" s="216">
        <f>ROUND(I84*H84,2)</f>
        <v>0</v>
      </c>
      <c r="K84" s="212" t="s">
        <v>21</v>
      </c>
      <c r="L84" s="70"/>
      <c r="M84" s="217" t="s">
        <v>21</v>
      </c>
      <c r="N84" s="218" t="s">
        <v>44</v>
      </c>
      <c r="O84" s="45"/>
      <c r="P84" s="219">
        <f>O84*H84</f>
        <v>0</v>
      </c>
      <c r="Q84" s="219">
        <v>0</v>
      </c>
      <c r="R84" s="219">
        <f>Q84*H84</f>
        <v>0</v>
      </c>
      <c r="S84" s="219">
        <v>0</v>
      </c>
      <c r="T84" s="220">
        <f>S84*H84</f>
        <v>0</v>
      </c>
      <c r="AR84" s="22" t="s">
        <v>163</v>
      </c>
      <c r="AT84" s="22" t="s">
        <v>156</v>
      </c>
      <c r="AU84" s="22" t="s">
        <v>83</v>
      </c>
      <c r="AY84" s="22" t="s">
        <v>155</v>
      </c>
      <c r="BE84" s="221">
        <f>IF(N84="základní",J84,0)</f>
        <v>0</v>
      </c>
      <c r="BF84" s="221">
        <f>IF(N84="snížená",J84,0)</f>
        <v>0</v>
      </c>
      <c r="BG84" s="221">
        <f>IF(N84="zákl. přenesená",J84,0)</f>
        <v>0</v>
      </c>
      <c r="BH84" s="221">
        <f>IF(N84="sníž. přenesená",J84,0)</f>
        <v>0</v>
      </c>
      <c r="BI84" s="221">
        <f>IF(N84="nulová",J84,0)</f>
        <v>0</v>
      </c>
      <c r="BJ84" s="22" t="s">
        <v>81</v>
      </c>
      <c r="BK84" s="221">
        <f>ROUND(I84*H84,2)</f>
        <v>0</v>
      </c>
      <c r="BL84" s="22" t="s">
        <v>163</v>
      </c>
      <c r="BM84" s="22" t="s">
        <v>163</v>
      </c>
    </row>
    <row r="85" s="1" customFormat="1">
      <c r="B85" s="44"/>
      <c r="C85" s="72"/>
      <c r="D85" s="237" t="s">
        <v>615</v>
      </c>
      <c r="E85" s="72"/>
      <c r="F85" s="268" t="s">
        <v>3935</v>
      </c>
      <c r="G85" s="72"/>
      <c r="H85" s="72"/>
      <c r="I85" s="182"/>
      <c r="J85" s="72"/>
      <c r="K85" s="72"/>
      <c r="L85" s="70"/>
      <c r="M85" s="269"/>
      <c r="N85" s="45"/>
      <c r="O85" s="45"/>
      <c r="P85" s="45"/>
      <c r="Q85" s="45"/>
      <c r="R85" s="45"/>
      <c r="S85" s="45"/>
      <c r="T85" s="93"/>
      <c r="AT85" s="22" t="s">
        <v>615</v>
      </c>
      <c r="AU85" s="22" t="s">
        <v>83</v>
      </c>
    </row>
    <row r="86" s="1" customFormat="1" ht="16.5" customHeight="1">
      <c r="B86" s="44"/>
      <c r="C86" s="210" t="s">
        <v>73</v>
      </c>
      <c r="D86" s="210" t="s">
        <v>156</v>
      </c>
      <c r="E86" s="211" t="s">
        <v>3936</v>
      </c>
      <c r="F86" s="212" t="s">
        <v>273</v>
      </c>
      <c r="G86" s="213" t="s">
        <v>21</v>
      </c>
      <c r="H86" s="214">
        <v>36</v>
      </c>
      <c r="I86" s="215"/>
      <c r="J86" s="216">
        <f>ROUND(I86*H86,2)</f>
        <v>0</v>
      </c>
      <c r="K86" s="212" t="s">
        <v>21</v>
      </c>
      <c r="L86" s="70"/>
      <c r="M86" s="217" t="s">
        <v>21</v>
      </c>
      <c r="N86" s="218" t="s">
        <v>44</v>
      </c>
      <c r="O86" s="45"/>
      <c r="P86" s="219">
        <f>O86*H86</f>
        <v>0</v>
      </c>
      <c r="Q86" s="219">
        <v>0</v>
      </c>
      <c r="R86" s="219">
        <f>Q86*H86</f>
        <v>0</v>
      </c>
      <c r="S86" s="219">
        <v>0</v>
      </c>
      <c r="T86" s="220">
        <f>S86*H86</f>
        <v>0</v>
      </c>
      <c r="AR86" s="22" t="s">
        <v>163</v>
      </c>
      <c r="AT86" s="22" t="s">
        <v>156</v>
      </c>
      <c r="AU86" s="22" t="s">
        <v>83</v>
      </c>
      <c r="AY86" s="22" t="s">
        <v>155</v>
      </c>
      <c r="BE86" s="221">
        <f>IF(N86="základní",J86,0)</f>
        <v>0</v>
      </c>
      <c r="BF86" s="221">
        <f>IF(N86="snížená",J86,0)</f>
        <v>0</v>
      </c>
      <c r="BG86" s="221">
        <f>IF(N86="zákl. přenesená",J86,0)</f>
        <v>0</v>
      </c>
      <c r="BH86" s="221">
        <f>IF(N86="sníž. přenesená",J86,0)</f>
        <v>0</v>
      </c>
      <c r="BI86" s="221">
        <f>IF(N86="nulová",J86,0)</f>
        <v>0</v>
      </c>
      <c r="BJ86" s="22" t="s">
        <v>81</v>
      </c>
      <c r="BK86" s="221">
        <f>ROUND(I86*H86,2)</f>
        <v>0</v>
      </c>
      <c r="BL86" s="22" t="s">
        <v>163</v>
      </c>
      <c r="BM86" s="22" t="s">
        <v>166</v>
      </c>
    </row>
    <row r="87" s="1" customFormat="1">
      <c r="B87" s="44"/>
      <c r="C87" s="72"/>
      <c r="D87" s="237" t="s">
        <v>615</v>
      </c>
      <c r="E87" s="72"/>
      <c r="F87" s="268" t="s">
        <v>3935</v>
      </c>
      <c r="G87" s="72"/>
      <c r="H87" s="72"/>
      <c r="I87" s="182"/>
      <c r="J87" s="72"/>
      <c r="K87" s="72"/>
      <c r="L87" s="70"/>
      <c r="M87" s="269"/>
      <c r="N87" s="45"/>
      <c r="O87" s="45"/>
      <c r="P87" s="45"/>
      <c r="Q87" s="45"/>
      <c r="R87" s="45"/>
      <c r="S87" s="45"/>
      <c r="T87" s="93"/>
      <c r="AT87" s="22" t="s">
        <v>615</v>
      </c>
      <c r="AU87" s="22" t="s">
        <v>83</v>
      </c>
    </row>
    <row r="88" s="1" customFormat="1" ht="16.5" customHeight="1">
      <c r="B88" s="44"/>
      <c r="C88" s="210" t="s">
        <v>83</v>
      </c>
      <c r="D88" s="210" t="s">
        <v>156</v>
      </c>
      <c r="E88" s="211" t="s">
        <v>3937</v>
      </c>
      <c r="F88" s="212" t="s">
        <v>3938</v>
      </c>
      <c r="G88" s="213" t="s">
        <v>3939</v>
      </c>
      <c r="H88" s="214">
        <v>5.4000000000000004</v>
      </c>
      <c r="I88" s="215"/>
      <c r="J88" s="216">
        <f>ROUND(I88*H88,2)</f>
        <v>0</v>
      </c>
      <c r="K88" s="212" t="s">
        <v>21</v>
      </c>
      <c r="L88" s="70"/>
      <c r="M88" s="217" t="s">
        <v>21</v>
      </c>
      <c r="N88" s="218" t="s">
        <v>44</v>
      </c>
      <c r="O88" s="45"/>
      <c r="P88" s="219">
        <f>O88*H88</f>
        <v>0</v>
      </c>
      <c r="Q88" s="219">
        <v>0</v>
      </c>
      <c r="R88" s="219">
        <f>Q88*H88</f>
        <v>0</v>
      </c>
      <c r="S88" s="219">
        <v>0</v>
      </c>
      <c r="T88" s="220">
        <f>S88*H88</f>
        <v>0</v>
      </c>
      <c r="AR88" s="22" t="s">
        <v>163</v>
      </c>
      <c r="AT88" s="22" t="s">
        <v>156</v>
      </c>
      <c r="AU88" s="22" t="s">
        <v>83</v>
      </c>
      <c r="AY88" s="22" t="s">
        <v>155</v>
      </c>
      <c r="BE88" s="221">
        <f>IF(N88="základní",J88,0)</f>
        <v>0</v>
      </c>
      <c r="BF88" s="221">
        <f>IF(N88="snížená",J88,0)</f>
        <v>0</v>
      </c>
      <c r="BG88" s="221">
        <f>IF(N88="zákl. přenesená",J88,0)</f>
        <v>0</v>
      </c>
      <c r="BH88" s="221">
        <f>IF(N88="sníž. přenesená",J88,0)</f>
        <v>0</v>
      </c>
      <c r="BI88" s="221">
        <f>IF(N88="nulová",J88,0)</f>
        <v>0</v>
      </c>
      <c r="BJ88" s="22" t="s">
        <v>81</v>
      </c>
      <c r="BK88" s="221">
        <f>ROUND(I88*H88,2)</f>
        <v>0</v>
      </c>
      <c r="BL88" s="22" t="s">
        <v>163</v>
      </c>
      <c r="BM88" s="22" t="s">
        <v>169</v>
      </c>
    </row>
    <row r="89" s="1" customFormat="1">
      <c r="B89" s="44"/>
      <c r="C89" s="72"/>
      <c r="D89" s="237" t="s">
        <v>615</v>
      </c>
      <c r="E89" s="72"/>
      <c r="F89" s="268" t="s">
        <v>3940</v>
      </c>
      <c r="G89" s="72"/>
      <c r="H89" s="72"/>
      <c r="I89" s="182"/>
      <c r="J89" s="72"/>
      <c r="K89" s="72"/>
      <c r="L89" s="70"/>
      <c r="M89" s="269"/>
      <c r="N89" s="45"/>
      <c r="O89" s="45"/>
      <c r="P89" s="45"/>
      <c r="Q89" s="45"/>
      <c r="R89" s="45"/>
      <c r="S89" s="45"/>
      <c r="T89" s="93"/>
      <c r="AT89" s="22" t="s">
        <v>615</v>
      </c>
      <c r="AU89" s="22" t="s">
        <v>83</v>
      </c>
    </row>
    <row r="90" s="1" customFormat="1" ht="16.5" customHeight="1">
      <c r="B90" s="44"/>
      <c r="C90" s="210" t="s">
        <v>73</v>
      </c>
      <c r="D90" s="210" t="s">
        <v>156</v>
      </c>
      <c r="E90" s="211" t="s">
        <v>3941</v>
      </c>
      <c r="F90" s="212" t="s">
        <v>3942</v>
      </c>
      <c r="G90" s="213" t="s">
        <v>21</v>
      </c>
      <c r="H90" s="214">
        <v>5.4000000000000004</v>
      </c>
      <c r="I90" s="215"/>
      <c r="J90" s="216">
        <f>ROUND(I90*H90,2)</f>
        <v>0</v>
      </c>
      <c r="K90" s="212" t="s">
        <v>21</v>
      </c>
      <c r="L90" s="70"/>
      <c r="M90" s="217" t="s">
        <v>21</v>
      </c>
      <c r="N90" s="218" t="s">
        <v>44</v>
      </c>
      <c r="O90" s="45"/>
      <c r="P90" s="219">
        <f>O90*H90</f>
        <v>0</v>
      </c>
      <c r="Q90" s="219">
        <v>0</v>
      </c>
      <c r="R90" s="219">
        <f>Q90*H90</f>
        <v>0</v>
      </c>
      <c r="S90" s="219">
        <v>0</v>
      </c>
      <c r="T90" s="220">
        <f>S90*H90</f>
        <v>0</v>
      </c>
      <c r="AR90" s="22" t="s">
        <v>163</v>
      </c>
      <c r="AT90" s="22" t="s">
        <v>156</v>
      </c>
      <c r="AU90" s="22" t="s">
        <v>83</v>
      </c>
      <c r="AY90" s="22" t="s">
        <v>155</v>
      </c>
      <c r="BE90" s="221">
        <f>IF(N90="základní",J90,0)</f>
        <v>0</v>
      </c>
      <c r="BF90" s="221">
        <f>IF(N90="snížená",J90,0)</f>
        <v>0</v>
      </c>
      <c r="BG90" s="221">
        <f>IF(N90="zákl. přenesená",J90,0)</f>
        <v>0</v>
      </c>
      <c r="BH90" s="221">
        <f>IF(N90="sníž. přenesená",J90,0)</f>
        <v>0</v>
      </c>
      <c r="BI90" s="221">
        <f>IF(N90="nulová",J90,0)</f>
        <v>0</v>
      </c>
      <c r="BJ90" s="22" t="s">
        <v>81</v>
      </c>
      <c r="BK90" s="221">
        <f>ROUND(I90*H90,2)</f>
        <v>0</v>
      </c>
      <c r="BL90" s="22" t="s">
        <v>163</v>
      </c>
      <c r="BM90" s="22" t="s">
        <v>173</v>
      </c>
    </row>
    <row r="91" s="1" customFormat="1">
      <c r="B91" s="44"/>
      <c r="C91" s="72"/>
      <c r="D91" s="237" t="s">
        <v>615</v>
      </c>
      <c r="E91" s="72"/>
      <c r="F91" s="268" t="s">
        <v>3935</v>
      </c>
      <c r="G91" s="72"/>
      <c r="H91" s="72"/>
      <c r="I91" s="182"/>
      <c r="J91" s="72"/>
      <c r="K91" s="72"/>
      <c r="L91" s="70"/>
      <c r="M91" s="269"/>
      <c r="N91" s="45"/>
      <c r="O91" s="45"/>
      <c r="P91" s="45"/>
      <c r="Q91" s="45"/>
      <c r="R91" s="45"/>
      <c r="S91" s="45"/>
      <c r="T91" s="93"/>
      <c r="AT91" s="22" t="s">
        <v>615</v>
      </c>
      <c r="AU91" s="22" t="s">
        <v>83</v>
      </c>
    </row>
    <row r="92" s="1" customFormat="1" ht="16.5" customHeight="1">
      <c r="B92" s="44"/>
      <c r="C92" s="210" t="s">
        <v>73</v>
      </c>
      <c r="D92" s="210" t="s">
        <v>156</v>
      </c>
      <c r="E92" s="211" t="s">
        <v>3936</v>
      </c>
      <c r="F92" s="212" t="s">
        <v>273</v>
      </c>
      <c r="G92" s="213" t="s">
        <v>21</v>
      </c>
      <c r="H92" s="214">
        <v>5.4000000000000004</v>
      </c>
      <c r="I92" s="215"/>
      <c r="J92" s="216">
        <f>ROUND(I92*H92,2)</f>
        <v>0</v>
      </c>
      <c r="K92" s="212" t="s">
        <v>21</v>
      </c>
      <c r="L92" s="70"/>
      <c r="M92" s="217" t="s">
        <v>21</v>
      </c>
      <c r="N92" s="218" t="s">
        <v>44</v>
      </c>
      <c r="O92" s="45"/>
      <c r="P92" s="219">
        <f>O92*H92</f>
        <v>0</v>
      </c>
      <c r="Q92" s="219">
        <v>0</v>
      </c>
      <c r="R92" s="219">
        <f>Q92*H92</f>
        <v>0</v>
      </c>
      <c r="S92" s="219">
        <v>0</v>
      </c>
      <c r="T92" s="220">
        <f>S92*H92</f>
        <v>0</v>
      </c>
      <c r="AR92" s="22" t="s">
        <v>163</v>
      </c>
      <c r="AT92" s="22" t="s">
        <v>156</v>
      </c>
      <c r="AU92" s="22" t="s">
        <v>83</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163</v>
      </c>
      <c r="BM92" s="22" t="s">
        <v>176</v>
      </c>
    </row>
    <row r="93" s="1" customFormat="1">
      <c r="B93" s="44"/>
      <c r="C93" s="72"/>
      <c r="D93" s="237" t="s">
        <v>615</v>
      </c>
      <c r="E93" s="72"/>
      <c r="F93" s="268" t="s">
        <v>3935</v>
      </c>
      <c r="G93" s="72"/>
      <c r="H93" s="72"/>
      <c r="I93" s="182"/>
      <c r="J93" s="72"/>
      <c r="K93" s="72"/>
      <c r="L93" s="70"/>
      <c r="M93" s="269"/>
      <c r="N93" s="45"/>
      <c r="O93" s="45"/>
      <c r="P93" s="45"/>
      <c r="Q93" s="45"/>
      <c r="R93" s="45"/>
      <c r="S93" s="45"/>
      <c r="T93" s="93"/>
      <c r="AT93" s="22" t="s">
        <v>615</v>
      </c>
      <c r="AU93" s="22" t="s">
        <v>83</v>
      </c>
    </row>
    <row r="94" s="1" customFormat="1" ht="25.5" customHeight="1">
      <c r="B94" s="44"/>
      <c r="C94" s="210" t="s">
        <v>154</v>
      </c>
      <c r="D94" s="210" t="s">
        <v>156</v>
      </c>
      <c r="E94" s="211" t="s">
        <v>3943</v>
      </c>
      <c r="F94" s="212" t="s">
        <v>3944</v>
      </c>
      <c r="G94" s="213" t="s">
        <v>3939</v>
      </c>
      <c r="H94" s="214">
        <v>10.560000000000001</v>
      </c>
      <c r="I94" s="215"/>
      <c r="J94" s="216">
        <f>ROUND(I94*H94,2)</f>
        <v>0</v>
      </c>
      <c r="K94" s="212" t="s">
        <v>21</v>
      </c>
      <c r="L94" s="70"/>
      <c r="M94" s="217" t="s">
        <v>21</v>
      </c>
      <c r="N94" s="218" t="s">
        <v>44</v>
      </c>
      <c r="O94" s="45"/>
      <c r="P94" s="219">
        <f>O94*H94</f>
        <v>0</v>
      </c>
      <c r="Q94" s="219">
        <v>0</v>
      </c>
      <c r="R94" s="219">
        <f>Q94*H94</f>
        <v>0</v>
      </c>
      <c r="S94" s="219">
        <v>0</v>
      </c>
      <c r="T94" s="220">
        <f>S94*H94</f>
        <v>0</v>
      </c>
      <c r="AR94" s="22" t="s">
        <v>163</v>
      </c>
      <c r="AT94" s="22" t="s">
        <v>156</v>
      </c>
      <c r="AU94" s="22" t="s">
        <v>83</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163</v>
      </c>
      <c r="BM94" s="22" t="s">
        <v>180</v>
      </c>
    </row>
    <row r="95" s="1" customFormat="1">
      <c r="B95" s="44"/>
      <c r="C95" s="72"/>
      <c r="D95" s="237" t="s">
        <v>615</v>
      </c>
      <c r="E95" s="72"/>
      <c r="F95" s="268" t="s">
        <v>3940</v>
      </c>
      <c r="G95" s="72"/>
      <c r="H95" s="72"/>
      <c r="I95" s="182"/>
      <c r="J95" s="72"/>
      <c r="K95" s="72"/>
      <c r="L95" s="70"/>
      <c r="M95" s="269"/>
      <c r="N95" s="45"/>
      <c r="O95" s="45"/>
      <c r="P95" s="45"/>
      <c r="Q95" s="45"/>
      <c r="R95" s="45"/>
      <c r="S95" s="45"/>
      <c r="T95" s="93"/>
      <c r="AT95" s="22" t="s">
        <v>615</v>
      </c>
      <c r="AU95" s="22" t="s">
        <v>83</v>
      </c>
    </row>
    <row r="96" s="1" customFormat="1" ht="16.5" customHeight="1">
      <c r="B96" s="44"/>
      <c r="C96" s="210" t="s">
        <v>73</v>
      </c>
      <c r="D96" s="210" t="s">
        <v>156</v>
      </c>
      <c r="E96" s="211" t="s">
        <v>3945</v>
      </c>
      <c r="F96" s="212" t="s">
        <v>3946</v>
      </c>
      <c r="G96" s="213" t="s">
        <v>21</v>
      </c>
      <c r="H96" s="214">
        <v>10.560000000000001</v>
      </c>
      <c r="I96" s="215"/>
      <c r="J96" s="216">
        <f>ROUND(I96*H96,2)</f>
        <v>0</v>
      </c>
      <c r="K96" s="212" t="s">
        <v>21</v>
      </c>
      <c r="L96" s="70"/>
      <c r="M96" s="217" t="s">
        <v>21</v>
      </c>
      <c r="N96" s="218" t="s">
        <v>44</v>
      </c>
      <c r="O96" s="45"/>
      <c r="P96" s="219">
        <f>O96*H96</f>
        <v>0</v>
      </c>
      <c r="Q96" s="219">
        <v>0</v>
      </c>
      <c r="R96" s="219">
        <f>Q96*H96</f>
        <v>0</v>
      </c>
      <c r="S96" s="219">
        <v>0</v>
      </c>
      <c r="T96" s="220">
        <f>S96*H96</f>
        <v>0</v>
      </c>
      <c r="AR96" s="22" t="s">
        <v>163</v>
      </c>
      <c r="AT96" s="22" t="s">
        <v>156</v>
      </c>
      <c r="AU96" s="22" t="s">
        <v>83</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163</v>
      </c>
      <c r="BM96" s="22" t="s">
        <v>183</v>
      </c>
    </row>
    <row r="97" s="1" customFormat="1">
      <c r="B97" s="44"/>
      <c r="C97" s="72"/>
      <c r="D97" s="237" t="s">
        <v>615</v>
      </c>
      <c r="E97" s="72"/>
      <c r="F97" s="268" t="s">
        <v>3935</v>
      </c>
      <c r="G97" s="72"/>
      <c r="H97" s="72"/>
      <c r="I97" s="182"/>
      <c r="J97" s="72"/>
      <c r="K97" s="72"/>
      <c r="L97" s="70"/>
      <c r="M97" s="269"/>
      <c r="N97" s="45"/>
      <c r="O97" s="45"/>
      <c r="P97" s="45"/>
      <c r="Q97" s="45"/>
      <c r="R97" s="45"/>
      <c r="S97" s="45"/>
      <c r="T97" s="93"/>
      <c r="AT97" s="22" t="s">
        <v>615</v>
      </c>
      <c r="AU97" s="22" t="s">
        <v>83</v>
      </c>
    </row>
    <row r="98" s="1" customFormat="1" ht="16.5" customHeight="1">
      <c r="B98" s="44"/>
      <c r="C98" s="210" t="s">
        <v>73</v>
      </c>
      <c r="D98" s="210" t="s">
        <v>156</v>
      </c>
      <c r="E98" s="211" t="s">
        <v>3936</v>
      </c>
      <c r="F98" s="212" t="s">
        <v>273</v>
      </c>
      <c r="G98" s="213" t="s">
        <v>21</v>
      </c>
      <c r="H98" s="214">
        <v>10.560000000000001</v>
      </c>
      <c r="I98" s="215"/>
      <c r="J98" s="216">
        <f>ROUND(I98*H98,2)</f>
        <v>0</v>
      </c>
      <c r="K98" s="212" t="s">
        <v>21</v>
      </c>
      <c r="L98" s="70"/>
      <c r="M98" s="217" t="s">
        <v>21</v>
      </c>
      <c r="N98" s="218" t="s">
        <v>44</v>
      </c>
      <c r="O98" s="45"/>
      <c r="P98" s="219">
        <f>O98*H98</f>
        <v>0</v>
      </c>
      <c r="Q98" s="219">
        <v>0</v>
      </c>
      <c r="R98" s="219">
        <f>Q98*H98</f>
        <v>0</v>
      </c>
      <c r="S98" s="219">
        <v>0</v>
      </c>
      <c r="T98" s="220">
        <f>S98*H98</f>
        <v>0</v>
      </c>
      <c r="AR98" s="22" t="s">
        <v>163</v>
      </c>
      <c r="AT98" s="22" t="s">
        <v>156</v>
      </c>
      <c r="AU98" s="22" t="s">
        <v>83</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163</v>
      </c>
      <c r="BM98" s="22" t="s">
        <v>187</v>
      </c>
    </row>
    <row r="99" s="1" customFormat="1">
      <c r="B99" s="44"/>
      <c r="C99" s="72"/>
      <c r="D99" s="237" t="s">
        <v>615</v>
      </c>
      <c r="E99" s="72"/>
      <c r="F99" s="268" t="s">
        <v>3935</v>
      </c>
      <c r="G99" s="72"/>
      <c r="H99" s="72"/>
      <c r="I99" s="182"/>
      <c r="J99" s="72"/>
      <c r="K99" s="72"/>
      <c r="L99" s="70"/>
      <c r="M99" s="269"/>
      <c r="N99" s="45"/>
      <c r="O99" s="45"/>
      <c r="P99" s="45"/>
      <c r="Q99" s="45"/>
      <c r="R99" s="45"/>
      <c r="S99" s="45"/>
      <c r="T99" s="93"/>
      <c r="AT99" s="22" t="s">
        <v>615</v>
      </c>
      <c r="AU99" s="22" t="s">
        <v>83</v>
      </c>
    </row>
    <row r="100" s="1" customFormat="1" ht="25.5" customHeight="1">
      <c r="B100" s="44"/>
      <c r="C100" s="210" t="s">
        <v>163</v>
      </c>
      <c r="D100" s="210" t="s">
        <v>156</v>
      </c>
      <c r="E100" s="211" t="s">
        <v>3947</v>
      </c>
      <c r="F100" s="212" t="s">
        <v>3948</v>
      </c>
      <c r="G100" s="213" t="s">
        <v>3939</v>
      </c>
      <c r="H100" s="214">
        <v>71.280000000000001</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163</v>
      </c>
      <c r="AT100" s="22" t="s">
        <v>156</v>
      </c>
      <c r="AU100" s="22" t="s">
        <v>83</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163</v>
      </c>
      <c r="BM100" s="22" t="s">
        <v>190</v>
      </c>
    </row>
    <row r="101" s="1" customFormat="1">
      <c r="B101" s="44"/>
      <c r="C101" s="72"/>
      <c r="D101" s="237" t="s">
        <v>615</v>
      </c>
      <c r="E101" s="72"/>
      <c r="F101" s="268" t="s">
        <v>3949</v>
      </c>
      <c r="G101" s="72"/>
      <c r="H101" s="72"/>
      <c r="I101" s="182"/>
      <c r="J101" s="72"/>
      <c r="K101" s="72"/>
      <c r="L101" s="70"/>
      <c r="M101" s="269"/>
      <c r="N101" s="45"/>
      <c r="O101" s="45"/>
      <c r="P101" s="45"/>
      <c r="Q101" s="45"/>
      <c r="R101" s="45"/>
      <c r="S101" s="45"/>
      <c r="T101" s="93"/>
      <c r="AT101" s="22" t="s">
        <v>615</v>
      </c>
      <c r="AU101" s="22" t="s">
        <v>83</v>
      </c>
    </row>
    <row r="102" s="1" customFormat="1" ht="16.5" customHeight="1">
      <c r="B102" s="44"/>
      <c r="C102" s="210" t="s">
        <v>73</v>
      </c>
      <c r="D102" s="210" t="s">
        <v>156</v>
      </c>
      <c r="E102" s="211" t="s">
        <v>3950</v>
      </c>
      <c r="F102" s="212" t="s">
        <v>3951</v>
      </c>
      <c r="G102" s="213" t="s">
        <v>21</v>
      </c>
      <c r="H102" s="214">
        <v>62.039999999999999</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163</v>
      </c>
      <c r="AT102" s="22" t="s">
        <v>156</v>
      </c>
      <c r="AU102" s="22" t="s">
        <v>83</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163</v>
      </c>
      <c r="BM102" s="22" t="s">
        <v>194</v>
      </c>
    </row>
    <row r="103" s="1" customFormat="1">
      <c r="B103" s="44"/>
      <c r="C103" s="72"/>
      <c r="D103" s="237" t="s">
        <v>615</v>
      </c>
      <c r="E103" s="72"/>
      <c r="F103" s="268" t="s">
        <v>3935</v>
      </c>
      <c r="G103" s="72"/>
      <c r="H103" s="72"/>
      <c r="I103" s="182"/>
      <c r="J103" s="72"/>
      <c r="K103" s="72"/>
      <c r="L103" s="70"/>
      <c r="M103" s="269"/>
      <c r="N103" s="45"/>
      <c r="O103" s="45"/>
      <c r="P103" s="45"/>
      <c r="Q103" s="45"/>
      <c r="R103" s="45"/>
      <c r="S103" s="45"/>
      <c r="T103" s="93"/>
      <c r="AT103" s="22" t="s">
        <v>615</v>
      </c>
      <c r="AU103" s="22" t="s">
        <v>83</v>
      </c>
    </row>
    <row r="104" s="1" customFormat="1" ht="16.5" customHeight="1">
      <c r="B104" s="44"/>
      <c r="C104" s="210" t="s">
        <v>73</v>
      </c>
      <c r="D104" s="210" t="s">
        <v>156</v>
      </c>
      <c r="E104" s="211" t="s">
        <v>3952</v>
      </c>
      <c r="F104" s="212" t="s">
        <v>3953</v>
      </c>
      <c r="G104" s="213" t="s">
        <v>21</v>
      </c>
      <c r="H104" s="214">
        <v>9.2400000000000002</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163</v>
      </c>
      <c r="AT104" s="22" t="s">
        <v>156</v>
      </c>
      <c r="AU104" s="22" t="s">
        <v>83</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163</v>
      </c>
      <c r="BM104" s="22" t="s">
        <v>197</v>
      </c>
    </row>
    <row r="105" s="1" customFormat="1">
      <c r="B105" s="44"/>
      <c r="C105" s="72"/>
      <c r="D105" s="237" t="s">
        <v>615</v>
      </c>
      <c r="E105" s="72"/>
      <c r="F105" s="268" t="s">
        <v>3935</v>
      </c>
      <c r="G105" s="72"/>
      <c r="H105" s="72"/>
      <c r="I105" s="182"/>
      <c r="J105" s="72"/>
      <c r="K105" s="72"/>
      <c r="L105" s="70"/>
      <c r="M105" s="269"/>
      <c r="N105" s="45"/>
      <c r="O105" s="45"/>
      <c r="P105" s="45"/>
      <c r="Q105" s="45"/>
      <c r="R105" s="45"/>
      <c r="S105" s="45"/>
      <c r="T105" s="93"/>
      <c r="AT105" s="22" t="s">
        <v>615</v>
      </c>
      <c r="AU105" s="22" t="s">
        <v>83</v>
      </c>
    </row>
    <row r="106" s="1" customFormat="1" ht="16.5" customHeight="1">
      <c r="B106" s="44"/>
      <c r="C106" s="210" t="s">
        <v>73</v>
      </c>
      <c r="D106" s="210" t="s">
        <v>156</v>
      </c>
      <c r="E106" s="211" t="s">
        <v>3936</v>
      </c>
      <c r="F106" s="212" t="s">
        <v>273</v>
      </c>
      <c r="G106" s="213" t="s">
        <v>21</v>
      </c>
      <c r="H106" s="214">
        <v>71.280000000000001</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163</v>
      </c>
      <c r="AT106" s="22" t="s">
        <v>156</v>
      </c>
      <c r="AU106" s="22" t="s">
        <v>83</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163</v>
      </c>
      <c r="BM106" s="22" t="s">
        <v>201</v>
      </c>
    </row>
    <row r="107" s="1" customFormat="1">
      <c r="B107" s="44"/>
      <c r="C107" s="72"/>
      <c r="D107" s="237" t="s">
        <v>615</v>
      </c>
      <c r="E107" s="72"/>
      <c r="F107" s="268" t="s">
        <v>3935</v>
      </c>
      <c r="G107" s="72"/>
      <c r="H107" s="72"/>
      <c r="I107" s="182"/>
      <c r="J107" s="72"/>
      <c r="K107" s="72"/>
      <c r="L107" s="70"/>
      <c r="M107" s="269"/>
      <c r="N107" s="45"/>
      <c r="O107" s="45"/>
      <c r="P107" s="45"/>
      <c r="Q107" s="45"/>
      <c r="R107" s="45"/>
      <c r="S107" s="45"/>
      <c r="T107" s="93"/>
      <c r="AT107" s="22" t="s">
        <v>615</v>
      </c>
      <c r="AU107" s="22" t="s">
        <v>83</v>
      </c>
    </row>
    <row r="108" s="1" customFormat="1" ht="16.5" customHeight="1">
      <c r="B108" s="44"/>
      <c r="C108" s="210" t="s">
        <v>170</v>
      </c>
      <c r="D108" s="210" t="s">
        <v>156</v>
      </c>
      <c r="E108" s="211" t="s">
        <v>280</v>
      </c>
      <c r="F108" s="212" t="s">
        <v>3954</v>
      </c>
      <c r="G108" s="213" t="s">
        <v>1723</v>
      </c>
      <c r="H108" s="214">
        <v>204.59999999999999</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163</v>
      </c>
      <c r="AT108" s="22" t="s">
        <v>156</v>
      </c>
      <c r="AU108" s="22" t="s">
        <v>83</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163</v>
      </c>
      <c r="BM108" s="22" t="s">
        <v>204</v>
      </c>
    </row>
    <row r="109" s="1" customFormat="1">
      <c r="B109" s="44"/>
      <c r="C109" s="72"/>
      <c r="D109" s="237" t="s">
        <v>615</v>
      </c>
      <c r="E109" s="72"/>
      <c r="F109" s="268" t="s">
        <v>3940</v>
      </c>
      <c r="G109" s="72"/>
      <c r="H109" s="72"/>
      <c r="I109" s="182"/>
      <c r="J109" s="72"/>
      <c r="K109" s="72"/>
      <c r="L109" s="70"/>
      <c r="M109" s="269"/>
      <c r="N109" s="45"/>
      <c r="O109" s="45"/>
      <c r="P109" s="45"/>
      <c r="Q109" s="45"/>
      <c r="R109" s="45"/>
      <c r="S109" s="45"/>
      <c r="T109" s="93"/>
      <c r="AT109" s="22" t="s">
        <v>615</v>
      </c>
      <c r="AU109" s="22" t="s">
        <v>83</v>
      </c>
    </row>
    <row r="110" s="1" customFormat="1" ht="16.5" customHeight="1">
      <c r="B110" s="44"/>
      <c r="C110" s="210" t="s">
        <v>73</v>
      </c>
      <c r="D110" s="210" t="s">
        <v>156</v>
      </c>
      <c r="E110" s="211" t="s">
        <v>3955</v>
      </c>
      <c r="F110" s="212" t="s">
        <v>3956</v>
      </c>
      <c r="G110" s="213" t="s">
        <v>21</v>
      </c>
      <c r="H110" s="214">
        <v>155.09999999999999</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163</v>
      </c>
      <c r="AT110" s="22" t="s">
        <v>156</v>
      </c>
      <c r="AU110" s="22" t="s">
        <v>83</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163</v>
      </c>
      <c r="BM110" s="22" t="s">
        <v>207</v>
      </c>
    </row>
    <row r="111" s="1" customFormat="1">
      <c r="B111" s="44"/>
      <c r="C111" s="72"/>
      <c r="D111" s="237" t="s">
        <v>615</v>
      </c>
      <c r="E111" s="72"/>
      <c r="F111" s="268" t="s">
        <v>3935</v>
      </c>
      <c r="G111" s="72"/>
      <c r="H111" s="72"/>
      <c r="I111" s="182"/>
      <c r="J111" s="72"/>
      <c r="K111" s="72"/>
      <c r="L111" s="70"/>
      <c r="M111" s="269"/>
      <c r="N111" s="45"/>
      <c r="O111" s="45"/>
      <c r="P111" s="45"/>
      <c r="Q111" s="45"/>
      <c r="R111" s="45"/>
      <c r="S111" s="45"/>
      <c r="T111" s="93"/>
      <c r="AT111" s="22" t="s">
        <v>615</v>
      </c>
      <c r="AU111" s="22" t="s">
        <v>83</v>
      </c>
    </row>
    <row r="112" s="1" customFormat="1" ht="16.5" customHeight="1">
      <c r="B112" s="44"/>
      <c r="C112" s="210" t="s">
        <v>73</v>
      </c>
      <c r="D112" s="210" t="s">
        <v>156</v>
      </c>
      <c r="E112" s="211" t="s">
        <v>3957</v>
      </c>
      <c r="F112" s="212" t="s">
        <v>3958</v>
      </c>
      <c r="G112" s="213" t="s">
        <v>21</v>
      </c>
      <c r="H112" s="214">
        <v>49.5</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163</v>
      </c>
      <c r="AT112" s="22" t="s">
        <v>156</v>
      </c>
      <c r="AU112" s="22" t="s">
        <v>83</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163</v>
      </c>
      <c r="BM112" s="22" t="s">
        <v>210</v>
      </c>
    </row>
    <row r="113" s="1" customFormat="1">
      <c r="B113" s="44"/>
      <c r="C113" s="72"/>
      <c r="D113" s="237" t="s">
        <v>615</v>
      </c>
      <c r="E113" s="72"/>
      <c r="F113" s="268" t="s">
        <v>3935</v>
      </c>
      <c r="G113" s="72"/>
      <c r="H113" s="72"/>
      <c r="I113" s="182"/>
      <c r="J113" s="72"/>
      <c r="K113" s="72"/>
      <c r="L113" s="70"/>
      <c r="M113" s="269"/>
      <c r="N113" s="45"/>
      <c r="O113" s="45"/>
      <c r="P113" s="45"/>
      <c r="Q113" s="45"/>
      <c r="R113" s="45"/>
      <c r="S113" s="45"/>
      <c r="T113" s="93"/>
      <c r="AT113" s="22" t="s">
        <v>615</v>
      </c>
      <c r="AU113" s="22" t="s">
        <v>83</v>
      </c>
    </row>
    <row r="114" s="1" customFormat="1" ht="16.5" customHeight="1">
      <c r="B114" s="44"/>
      <c r="C114" s="210" t="s">
        <v>73</v>
      </c>
      <c r="D114" s="210" t="s">
        <v>156</v>
      </c>
      <c r="E114" s="211" t="s">
        <v>3936</v>
      </c>
      <c r="F114" s="212" t="s">
        <v>273</v>
      </c>
      <c r="G114" s="213" t="s">
        <v>21</v>
      </c>
      <c r="H114" s="214">
        <v>204.59999999999999</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163</v>
      </c>
      <c r="AT114" s="22" t="s">
        <v>156</v>
      </c>
      <c r="AU114" s="22" t="s">
        <v>83</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163</v>
      </c>
      <c r="BM114" s="22" t="s">
        <v>214</v>
      </c>
    </row>
    <row r="115" s="1" customFormat="1">
      <c r="B115" s="44"/>
      <c r="C115" s="72"/>
      <c r="D115" s="237" t="s">
        <v>615</v>
      </c>
      <c r="E115" s="72"/>
      <c r="F115" s="268" t="s">
        <v>3935</v>
      </c>
      <c r="G115" s="72"/>
      <c r="H115" s="72"/>
      <c r="I115" s="182"/>
      <c r="J115" s="72"/>
      <c r="K115" s="72"/>
      <c r="L115" s="70"/>
      <c r="M115" s="269"/>
      <c r="N115" s="45"/>
      <c r="O115" s="45"/>
      <c r="P115" s="45"/>
      <c r="Q115" s="45"/>
      <c r="R115" s="45"/>
      <c r="S115" s="45"/>
      <c r="T115" s="93"/>
      <c r="AT115" s="22" t="s">
        <v>615</v>
      </c>
      <c r="AU115" s="22" t="s">
        <v>83</v>
      </c>
    </row>
    <row r="116" s="1" customFormat="1" ht="16.5" customHeight="1">
      <c r="B116" s="44"/>
      <c r="C116" s="210" t="s">
        <v>166</v>
      </c>
      <c r="D116" s="210" t="s">
        <v>156</v>
      </c>
      <c r="E116" s="211" t="s">
        <v>284</v>
      </c>
      <c r="F116" s="212" t="s">
        <v>3959</v>
      </c>
      <c r="G116" s="213" t="s">
        <v>1723</v>
      </c>
      <c r="H116" s="214">
        <v>204.59999999999999</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163</v>
      </c>
      <c r="AT116" s="22" t="s">
        <v>156</v>
      </c>
      <c r="AU116" s="22" t="s">
        <v>83</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163</v>
      </c>
      <c r="BM116" s="22" t="s">
        <v>217</v>
      </c>
    </row>
    <row r="117" s="1" customFormat="1">
      <c r="B117" s="44"/>
      <c r="C117" s="72"/>
      <c r="D117" s="237" t="s">
        <v>615</v>
      </c>
      <c r="E117" s="72"/>
      <c r="F117" s="268" t="s">
        <v>3940</v>
      </c>
      <c r="G117" s="72"/>
      <c r="H117" s="72"/>
      <c r="I117" s="182"/>
      <c r="J117" s="72"/>
      <c r="K117" s="72"/>
      <c r="L117" s="70"/>
      <c r="M117" s="269"/>
      <c r="N117" s="45"/>
      <c r="O117" s="45"/>
      <c r="P117" s="45"/>
      <c r="Q117" s="45"/>
      <c r="R117" s="45"/>
      <c r="S117" s="45"/>
      <c r="T117" s="93"/>
      <c r="AT117" s="22" t="s">
        <v>615</v>
      </c>
      <c r="AU117" s="22" t="s">
        <v>83</v>
      </c>
    </row>
    <row r="118" s="1" customFormat="1" ht="25.5" customHeight="1">
      <c r="B118" s="44"/>
      <c r="C118" s="210" t="s">
        <v>177</v>
      </c>
      <c r="D118" s="210" t="s">
        <v>156</v>
      </c>
      <c r="E118" s="211" t="s">
        <v>3960</v>
      </c>
      <c r="F118" s="212" t="s">
        <v>3961</v>
      </c>
      <c r="G118" s="213" t="s">
        <v>3939</v>
      </c>
      <c r="H118" s="214">
        <v>71.280000000000001</v>
      </c>
      <c r="I118" s="215"/>
      <c r="J118" s="216">
        <f>ROUND(I118*H118,2)</f>
        <v>0</v>
      </c>
      <c r="K118" s="212" t="s">
        <v>21</v>
      </c>
      <c r="L118" s="70"/>
      <c r="M118" s="217" t="s">
        <v>21</v>
      </c>
      <c r="N118" s="218" t="s">
        <v>44</v>
      </c>
      <c r="O118" s="45"/>
      <c r="P118" s="219">
        <f>O118*H118</f>
        <v>0</v>
      </c>
      <c r="Q118" s="219">
        <v>0</v>
      </c>
      <c r="R118" s="219">
        <f>Q118*H118</f>
        <v>0</v>
      </c>
      <c r="S118" s="219">
        <v>0</v>
      </c>
      <c r="T118" s="220">
        <f>S118*H118</f>
        <v>0</v>
      </c>
      <c r="AR118" s="22" t="s">
        <v>163</v>
      </c>
      <c r="AT118" s="22" t="s">
        <v>156</v>
      </c>
      <c r="AU118" s="22" t="s">
        <v>83</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163</v>
      </c>
      <c r="BM118" s="22" t="s">
        <v>221</v>
      </c>
    </row>
    <row r="119" s="1" customFormat="1">
      <c r="B119" s="44"/>
      <c r="C119" s="72"/>
      <c r="D119" s="237" t="s">
        <v>615</v>
      </c>
      <c r="E119" s="72"/>
      <c r="F119" s="268" t="s">
        <v>3940</v>
      </c>
      <c r="G119" s="72"/>
      <c r="H119" s="72"/>
      <c r="I119" s="182"/>
      <c r="J119" s="72"/>
      <c r="K119" s="72"/>
      <c r="L119" s="70"/>
      <c r="M119" s="269"/>
      <c r="N119" s="45"/>
      <c r="O119" s="45"/>
      <c r="P119" s="45"/>
      <c r="Q119" s="45"/>
      <c r="R119" s="45"/>
      <c r="S119" s="45"/>
      <c r="T119" s="93"/>
      <c r="AT119" s="22" t="s">
        <v>615</v>
      </c>
      <c r="AU119" s="22" t="s">
        <v>83</v>
      </c>
    </row>
    <row r="120" s="1" customFormat="1" ht="25.5" customHeight="1">
      <c r="B120" s="44"/>
      <c r="C120" s="210" t="s">
        <v>169</v>
      </c>
      <c r="D120" s="210" t="s">
        <v>156</v>
      </c>
      <c r="E120" s="211" t="s">
        <v>3960</v>
      </c>
      <c r="F120" s="212" t="s">
        <v>3961</v>
      </c>
      <c r="G120" s="213" t="s">
        <v>3939</v>
      </c>
      <c r="H120" s="214">
        <v>10.560000000000001</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163</v>
      </c>
      <c r="AT120" s="22" t="s">
        <v>156</v>
      </c>
      <c r="AU120" s="22" t="s">
        <v>83</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163</v>
      </c>
      <c r="BM120" s="22" t="s">
        <v>224</v>
      </c>
    </row>
    <row r="121" s="1" customFormat="1">
      <c r="B121" s="44"/>
      <c r="C121" s="72"/>
      <c r="D121" s="237" t="s">
        <v>615</v>
      </c>
      <c r="E121" s="72"/>
      <c r="F121" s="268" t="s">
        <v>3940</v>
      </c>
      <c r="G121" s="72"/>
      <c r="H121" s="72"/>
      <c r="I121" s="182"/>
      <c r="J121" s="72"/>
      <c r="K121" s="72"/>
      <c r="L121" s="70"/>
      <c r="M121" s="269"/>
      <c r="N121" s="45"/>
      <c r="O121" s="45"/>
      <c r="P121" s="45"/>
      <c r="Q121" s="45"/>
      <c r="R121" s="45"/>
      <c r="S121" s="45"/>
      <c r="T121" s="93"/>
      <c r="AT121" s="22" t="s">
        <v>615</v>
      </c>
      <c r="AU121" s="22" t="s">
        <v>83</v>
      </c>
    </row>
    <row r="122" s="1" customFormat="1" ht="25.5" customHeight="1">
      <c r="B122" s="44"/>
      <c r="C122" s="210" t="s">
        <v>184</v>
      </c>
      <c r="D122" s="210" t="s">
        <v>156</v>
      </c>
      <c r="E122" s="211" t="s">
        <v>3962</v>
      </c>
      <c r="F122" s="212" t="s">
        <v>3963</v>
      </c>
      <c r="G122" s="213" t="s">
        <v>3939</v>
      </c>
      <c r="H122" s="214">
        <v>10.560000000000001</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163</v>
      </c>
      <c r="AT122" s="22" t="s">
        <v>156</v>
      </c>
      <c r="AU122" s="22" t="s">
        <v>83</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163</v>
      </c>
      <c r="BM122" s="22" t="s">
        <v>227</v>
      </c>
    </row>
    <row r="123" s="1" customFormat="1">
      <c r="B123" s="44"/>
      <c r="C123" s="72"/>
      <c r="D123" s="237" t="s">
        <v>615</v>
      </c>
      <c r="E123" s="72"/>
      <c r="F123" s="268" t="s">
        <v>3940</v>
      </c>
      <c r="G123" s="72"/>
      <c r="H123" s="72"/>
      <c r="I123" s="182"/>
      <c r="J123" s="72"/>
      <c r="K123" s="72"/>
      <c r="L123" s="70"/>
      <c r="M123" s="269"/>
      <c r="N123" s="45"/>
      <c r="O123" s="45"/>
      <c r="P123" s="45"/>
      <c r="Q123" s="45"/>
      <c r="R123" s="45"/>
      <c r="S123" s="45"/>
      <c r="T123" s="93"/>
      <c r="AT123" s="22" t="s">
        <v>615</v>
      </c>
      <c r="AU123" s="22" t="s">
        <v>83</v>
      </c>
    </row>
    <row r="124" s="1" customFormat="1" ht="25.5" customHeight="1">
      <c r="B124" s="44"/>
      <c r="C124" s="210" t="s">
        <v>173</v>
      </c>
      <c r="D124" s="210" t="s">
        <v>156</v>
      </c>
      <c r="E124" s="211" t="s">
        <v>3964</v>
      </c>
      <c r="F124" s="212" t="s">
        <v>3965</v>
      </c>
      <c r="G124" s="213" t="s">
        <v>3939</v>
      </c>
      <c r="H124" s="214">
        <v>10.560000000000001</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163</v>
      </c>
      <c r="AT124" s="22" t="s">
        <v>156</v>
      </c>
      <c r="AU124" s="22" t="s">
        <v>83</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163</v>
      </c>
      <c r="BM124" s="22" t="s">
        <v>230</v>
      </c>
    </row>
    <row r="125" s="1" customFormat="1">
      <c r="B125" s="44"/>
      <c r="C125" s="72"/>
      <c r="D125" s="237" t="s">
        <v>615</v>
      </c>
      <c r="E125" s="72"/>
      <c r="F125" s="268" t="s">
        <v>3940</v>
      </c>
      <c r="G125" s="72"/>
      <c r="H125" s="72"/>
      <c r="I125" s="182"/>
      <c r="J125" s="72"/>
      <c r="K125" s="72"/>
      <c r="L125" s="70"/>
      <c r="M125" s="269"/>
      <c r="N125" s="45"/>
      <c r="O125" s="45"/>
      <c r="P125" s="45"/>
      <c r="Q125" s="45"/>
      <c r="R125" s="45"/>
      <c r="S125" s="45"/>
      <c r="T125" s="93"/>
      <c r="AT125" s="22" t="s">
        <v>615</v>
      </c>
      <c r="AU125" s="22" t="s">
        <v>83</v>
      </c>
    </row>
    <row r="126" s="1" customFormat="1" ht="25.5" customHeight="1">
      <c r="B126" s="44"/>
      <c r="C126" s="210" t="s">
        <v>191</v>
      </c>
      <c r="D126" s="210" t="s">
        <v>156</v>
      </c>
      <c r="E126" s="211" t="s">
        <v>3966</v>
      </c>
      <c r="F126" s="212" t="s">
        <v>3967</v>
      </c>
      <c r="G126" s="213" t="s">
        <v>3939</v>
      </c>
      <c r="H126" s="214">
        <v>124.88</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163</v>
      </c>
      <c r="AT126" s="22" t="s">
        <v>156</v>
      </c>
      <c r="AU126" s="22" t="s">
        <v>83</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163</v>
      </c>
      <c r="BM126" s="22" t="s">
        <v>234</v>
      </c>
    </row>
    <row r="127" s="1" customFormat="1">
      <c r="B127" s="44"/>
      <c r="C127" s="72"/>
      <c r="D127" s="237" t="s">
        <v>615</v>
      </c>
      <c r="E127" s="72"/>
      <c r="F127" s="268" t="s">
        <v>3968</v>
      </c>
      <c r="G127" s="72"/>
      <c r="H127" s="72"/>
      <c r="I127" s="182"/>
      <c r="J127" s="72"/>
      <c r="K127" s="72"/>
      <c r="L127" s="70"/>
      <c r="M127" s="269"/>
      <c r="N127" s="45"/>
      <c r="O127" s="45"/>
      <c r="P127" s="45"/>
      <c r="Q127" s="45"/>
      <c r="R127" s="45"/>
      <c r="S127" s="45"/>
      <c r="T127" s="93"/>
      <c r="AT127" s="22" t="s">
        <v>615</v>
      </c>
      <c r="AU127" s="22" t="s">
        <v>83</v>
      </c>
    </row>
    <row r="128" s="1" customFormat="1" ht="16.5" customHeight="1">
      <c r="B128" s="44"/>
      <c r="C128" s="210" t="s">
        <v>73</v>
      </c>
      <c r="D128" s="210" t="s">
        <v>156</v>
      </c>
      <c r="E128" s="211" t="s">
        <v>3969</v>
      </c>
      <c r="F128" s="212" t="s">
        <v>3970</v>
      </c>
      <c r="G128" s="213" t="s">
        <v>21</v>
      </c>
      <c r="H128" s="214">
        <v>124.88</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163</v>
      </c>
      <c r="AT128" s="22" t="s">
        <v>156</v>
      </c>
      <c r="AU128" s="22" t="s">
        <v>83</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163</v>
      </c>
      <c r="BM128" s="22" t="s">
        <v>237</v>
      </c>
    </row>
    <row r="129" s="1" customFormat="1">
      <c r="B129" s="44"/>
      <c r="C129" s="72"/>
      <c r="D129" s="237" t="s">
        <v>615</v>
      </c>
      <c r="E129" s="72"/>
      <c r="F129" s="268" t="s">
        <v>3935</v>
      </c>
      <c r="G129" s="72"/>
      <c r="H129" s="72"/>
      <c r="I129" s="182"/>
      <c r="J129" s="72"/>
      <c r="K129" s="72"/>
      <c r="L129" s="70"/>
      <c r="M129" s="269"/>
      <c r="N129" s="45"/>
      <c r="O129" s="45"/>
      <c r="P129" s="45"/>
      <c r="Q129" s="45"/>
      <c r="R129" s="45"/>
      <c r="S129" s="45"/>
      <c r="T129" s="93"/>
      <c r="AT129" s="22" t="s">
        <v>615</v>
      </c>
      <c r="AU129" s="22" t="s">
        <v>83</v>
      </c>
    </row>
    <row r="130" s="1" customFormat="1" ht="25.5" customHeight="1">
      <c r="B130" s="44"/>
      <c r="C130" s="210" t="s">
        <v>176</v>
      </c>
      <c r="D130" s="210" t="s">
        <v>156</v>
      </c>
      <c r="E130" s="211" t="s">
        <v>3971</v>
      </c>
      <c r="F130" s="212" t="s">
        <v>3972</v>
      </c>
      <c r="G130" s="213" t="s">
        <v>3939</v>
      </c>
      <c r="H130" s="214">
        <v>24.800000000000001</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163</v>
      </c>
      <c r="AT130" s="22" t="s">
        <v>156</v>
      </c>
      <c r="AU130" s="22" t="s">
        <v>83</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163</v>
      </c>
      <c r="BM130" s="22" t="s">
        <v>241</v>
      </c>
    </row>
    <row r="131" s="1" customFormat="1">
      <c r="B131" s="44"/>
      <c r="C131" s="72"/>
      <c r="D131" s="237" t="s">
        <v>615</v>
      </c>
      <c r="E131" s="72"/>
      <c r="F131" s="268" t="s">
        <v>3973</v>
      </c>
      <c r="G131" s="72"/>
      <c r="H131" s="72"/>
      <c r="I131" s="182"/>
      <c r="J131" s="72"/>
      <c r="K131" s="72"/>
      <c r="L131" s="70"/>
      <c r="M131" s="269"/>
      <c r="N131" s="45"/>
      <c r="O131" s="45"/>
      <c r="P131" s="45"/>
      <c r="Q131" s="45"/>
      <c r="R131" s="45"/>
      <c r="S131" s="45"/>
      <c r="T131" s="93"/>
      <c r="AT131" s="22" t="s">
        <v>615</v>
      </c>
      <c r="AU131" s="22" t="s">
        <v>83</v>
      </c>
    </row>
    <row r="132" s="1" customFormat="1" ht="16.5" customHeight="1">
      <c r="B132" s="44"/>
      <c r="C132" s="210" t="s">
        <v>73</v>
      </c>
      <c r="D132" s="210" t="s">
        <v>156</v>
      </c>
      <c r="E132" s="211" t="s">
        <v>3974</v>
      </c>
      <c r="F132" s="212" t="s">
        <v>3975</v>
      </c>
      <c r="G132" s="213" t="s">
        <v>21</v>
      </c>
      <c r="H132" s="214">
        <v>4.96</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163</v>
      </c>
      <c r="AT132" s="22" t="s">
        <v>156</v>
      </c>
      <c r="AU132" s="22" t="s">
        <v>83</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163</v>
      </c>
      <c r="BM132" s="22" t="s">
        <v>341</v>
      </c>
    </row>
    <row r="133" s="1" customFormat="1">
      <c r="B133" s="44"/>
      <c r="C133" s="72"/>
      <c r="D133" s="237" t="s">
        <v>615</v>
      </c>
      <c r="E133" s="72"/>
      <c r="F133" s="268" t="s">
        <v>3935</v>
      </c>
      <c r="G133" s="72"/>
      <c r="H133" s="72"/>
      <c r="I133" s="182"/>
      <c r="J133" s="72"/>
      <c r="K133" s="72"/>
      <c r="L133" s="70"/>
      <c r="M133" s="269"/>
      <c r="N133" s="45"/>
      <c r="O133" s="45"/>
      <c r="P133" s="45"/>
      <c r="Q133" s="45"/>
      <c r="R133" s="45"/>
      <c r="S133" s="45"/>
      <c r="T133" s="93"/>
      <c r="AT133" s="22" t="s">
        <v>615</v>
      </c>
      <c r="AU133" s="22" t="s">
        <v>83</v>
      </c>
    </row>
    <row r="134" s="1" customFormat="1" ht="16.5" customHeight="1">
      <c r="B134" s="44"/>
      <c r="C134" s="210" t="s">
        <v>73</v>
      </c>
      <c r="D134" s="210" t="s">
        <v>156</v>
      </c>
      <c r="E134" s="211" t="s">
        <v>3976</v>
      </c>
      <c r="F134" s="212" t="s">
        <v>3977</v>
      </c>
      <c r="G134" s="213" t="s">
        <v>21</v>
      </c>
      <c r="H134" s="214">
        <v>19.84</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163</v>
      </c>
      <c r="AT134" s="22" t="s">
        <v>156</v>
      </c>
      <c r="AU134" s="22" t="s">
        <v>83</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163</v>
      </c>
      <c r="BM134" s="22" t="s">
        <v>345</v>
      </c>
    </row>
    <row r="135" s="1" customFormat="1">
      <c r="B135" s="44"/>
      <c r="C135" s="72"/>
      <c r="D135" s="237" t="s">
        <v>615</v>
      </c>
      <c r="E135" s="72"/>
      <c r="F135" s="268" t="s">
        <v>3935</v>
      </c>
      <c r="G135" s="72"/>
      <c r="H135" s="72"/>
      <c r="I135" s="182"/>
      <c r="J135" s="72"/>
      <c r="K135" s="72"/>
      <c r="L135" s="70"/>
      <c r="M135" s="269"/>
      <c r="N135" s="45"/>
      <c r="O135" s="45"/>
      <c r="P135" s="45"/>
      <c r="Q135" s="45"/>
      <c r="R135" s="45"/>
      <c r="S135" s="45"/>
      <c r="T135" s="93"/>
      <c r="AT135" s="22" t="s">
        <v>615</v>
      </c>
      <c r="AU135" s="22" t="s">
        <v>83</v>
      </c>
    </row>
    <row r="136" s="1" customFormat="1" ht="16.5" customHeight="1">
      <c r="B136" s="44"/>
      <c r="C136" s="210" t="s">
        <v>73</v>
      </c>
      <c r="D136" s="210" t="s">
        <v>156</v>
      </c>
      <c r="E136" s="211" t="s">
        <v>3936</v>
      </c>
      <c r="F136" s="212" t="s">
        <v>273</v>
      </c>
      <c r="G136" s="213" t="s">
        <v>21</v>
      </c>
      <c r="H136" s="214">
        <v>24.800000000000001</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163</v>
      </c>
      <c r="AT136" s="22" t="s">
        <v>156</v>
      </c>
      <c r="AU136" s="22" t="s">
        <v>83</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163</v>
      </c>
      <c r="BM136" s="22" t="s">
        <v>348</v>
      </c>
    </row>
    <row r="137" s="1" customFormat="1">
      <c r="B137" s="44"/>
      <c r="C137" s="72"/>
      <c r="D137" s="237" t="s">
        <v>615</v>
      </c>
      <c r="E137" s="72"/>
      <c r="F137" s="268" t="s">
        <v>3935</v>
      </c>
      <c r="G137" s="72"/>
      <c r="H137" s="72"/>
      <c r="I137" s="182"/>
      <c r="J137" s="72"/>
      <c r="K137" s="72"/>
      <c r="L137" s="70"/>
      <c r="M137" s="269"/>
      <c r="N137" s="45"/>
      <c r="O137" s="45"/>
      <c r="P137" s="45"/>
      <c r="Q137" s="45"/>
      <c r="R137" s="45"/>
      <c r="S137" s="45"/>
      <c r="T137" s="93"/>
      <c r="AT137" s="22" t="s">
        <v>615</v>
      </c>
      <c r="AU137" s="22" t="s">
        <v>83</v>
      </c>
    </row>
    <row r="138" s="1" customFormat="1" ht="25.5" customHeight="1">
      <c r="B138" s="44"/>
      <c r="C138" s="210" t="s">
        <v>198</v>
      </c>
      <c r="D138" s="210" t="s">
        <v>156</v>
      </c>
      <c r="E138" s="211" t="s">
        <v>3978</v>
      </c>
      <c r="F138" s="212" t="s">
        <v>3979</v>
      </c>
      <c r="G138" s="213" t="s">
        <v>3939</v>
      </c>
      <c r="H138" s="214">
        <v>248</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163</v>
      </c>
      <c r="AT138" s="22" t="s">
        <v>156</v>
      </c>
      <c r="AU138" s="22" t="s">
        <v>83</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353</v>
      </c>
    </row>
    <row r="139" s="1" customFormat="1">
      <c r="B139" s="44"/>
      <c r="C139" s="72"/>
      <c r="D139" s="237" t="s">
        <v>615</v>
      </c>
      <c r="E139" s="72"/>
      <c r="F139" s="268" t="s">
        <v>3940</v>
      </c>
      <c r="G139" s="72"/>
      <c r="H139" s="72"/>
      <c r="I139" s="182"/>
      <c r="J139" s="72"/>
      <c r="K139" s="72"/>
      <c r="L139" s="70"/>
      <c r="M139" s="269"/>
      <c r="N139" s="45"/>
      <c r="O139" s="45"/>
      <c r="P139" s="45"/>
      <c r="Q139" s="45"/>
      <c r="R139" s="45"/>
      <c r="S139" s="45"/>
      <c r="T139" s="93"/>
      <c r="AT139" s="22" t="s">
        <v>615</v>
      </c>
      <c r="AU139" s="22" t="s">
        <v>83</v>
      </c>
    </row>
    <row r="140" s="1" customFormat="1" ht="16.5" customHeight="1">
      <c r="B140" s="44"/>
      <c r="C140" s="210" t="s">
        <v>73</v>
      </c>
      <c r="D140" s="210" t="s">
        <v>156</v>
      </c>
      <c r="E140" s="211" t="s">
        <v>3980</v>
      </c>
      <c r="F140" s="212" t="s">
        <v>3981</v>
      </c>
      <c r="G140" s="213" t="s">
        <v>21</v>
      </c>
      <c r="H140" s="214">
        <v>248</v>
      </c>
      <c r="I140" s="215"/>
      <c r="J140" s="216">
        <f>ROUND(I140*H140,2)</f>
        <v>0</v>
      </c>
      <c r="K140" s="212" t="s">
        <v>21</v>
      </c>
      <c r="L140" s="70"/>
      <c r="M140" s="217" t="s">
        <v>21</v>
      </c>
      <c r="N140" s="218" t="s">
        <v>44</v>
      </c>
      <c r="O140" s="45"/>
      <c r="P140" s="219">
        <f>O140*H140</f>
        <v>0</v>
      </c>
      <c r="Q140" s="219">
        <v>0</v>
      </c>
      <c r="R140" s="219">
        <f>Q140*H140</f>
        <v>0</v>
      </c>
      <c r="S140" s="219">
        <v>0</v>
      </c>
      <c r="T140" s="220">
        <f>S140*H140</f>
        <v>0</v>
      </c>
      <c r="AR140" s="22" t="s">
        <v>163</v>
      </c>
      <c r="AT140" s="22" t="s">
        <v>156</v>
      </c>
      <c r="AU140" s="22" t="s">
        <v>83</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163</v>
      </c>
      <c r="BM140" s="22" t="s">
        <v>360</v>
      </c>
    </row>
    <row r="141" s="1" customFormat="1">
      <c r="B141" s="44"/>
      <c r="C141" s="72"/>
      <c r="D141" s="237" t="s">
        <v>615</v>
      </c>
      <c r="E141" s="72"/>
      <c r="F141" s="268" t="s">
        <v>3935</v>
      </c>
      <c r="G141" s="72"/>
      <c r="H141" s="72"/>
      <c r="I141" s="182"/>
      <c r="J141" s="72"/>
      <c r="K141" s="72"/>
      <c r="L141" s="70"/>
      <c r="M141" s="269"/>
      <c r="N141" s="45"/>
      <c r="O141" s="45"/>
      <c r="P141" s="45"/>
      <c r="Q141" s="45"/>
      <c r="R141" s="45"/>
      <c r="S141" s="45"/>
      <c r="T141" s="93"/>
      <c r="AT141" s="22" t="s">
        <v>615</v>
      </c>
      <c r="AU141" s="22" t="s">
        <v>83</v>
      </c>
    </row>
    <row r="142" s="1" customFormat="1" ht="16.5" customHeight="1">
      <c r="B142" s="44"/>
      <c r="C142" s="210" t="s">
        <v>180</v>
      </c>
      <c r="D142" s="210" t="s">
        <v>156</v>
      </c>
      <c r="E142" s="211" t="s">
        <v>3982</v>
      </c>
      <c r="F142" s="212" t="s">
        <v>3983</v>
      </c>
      <c r="G142" s="213" t="s">
        <v>3939</v>
      </c>
      <c r="H142" s="214">
        <v>24.800000000000001</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163</v>
      </c>
      <c r="AT142" s="22" t="s">
        <v>156</v>
      </c>
      <c r="AU142" s="22" t="s">
        <v>83</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163</v>
      </c>
      <c r="BM142" s="22" t="s">
        <v>365</v>
      </c>
    </row>
    <row r="143" s="1" customFormat="1">
      <c r="B143" s="44"/>
      <c r="C143" s="72"/>
      <c r="D143" s="237" t="s">
        <v>615</v>
      </c>
      <c r="E143" s="72"/>
      <c r="F143" s="268" t="s">
        <v>3940</v>
      </c>
      <c r="G143" s="72"/>
      <c r="H143" s="72"/>
      <c r="I143" s="182"/>
      <c r="J143" s="72"/>
      <c r="K143" s="72"/>
      <c r="L143" s="70"/>
      <c r="M143" s="269"/>
      <c r="N143" s="45"/>
      <c r="O143" s="45"/>
      <c r="P143" s="45"/>
      <c r="Q143" s="45"/>
      <c r="R143" s="45"/>
      <c r="S143" s="45"/>
      <c r="T143" s="93"/>
      <c r="AT143" s="22" t="s">
        <v>615</v>
      </c>
      <c r="AU143" s="22" t="s">
        <v>83</v>
      </c>
    </row>
    <row r="144" s="1" customFormat="1" ht="25.5" customHeight="1">
      <c r="B144" s="44"/>
      <c r="C144" s="210" t="s">
        <v>10</v>
      </c>
      <c r="D144" s="210" t="s">
        <v>156</v>
      </c>
      <c r="E144" s="211" t="s">
        <v>3984</v>
      </c>
      <c r="F144" s="212" t="s">
        <v>3985</v>
      </c>
      <c r="G144" s="213" t="s">
        <v>1936</v>
      </c>
      <c r="H144" s="214">
        <v>44.640000000000001</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163</v>
      </c>
      <c r="AT144" s="22" t="s">
        <v>156</v>
      </c>
      <c r="AU144" s="22" t="s">
        <v>83</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163</v>
      </c>
      <c r="BM144" s="22" t="s">
        <v>160</v>
      </c>
    </row>
    <row r="145" s="1" customFormat="1">
      <c r="B145" s="44"/>
      <c r="C145" s="72"/>
      <c r="D145" s="237" t="s">
        <v>615</v>
      </c>
      <c r="E145" s="72"/>
      <c r="F145" s="268" t="s">
        <v>3940</v>
      </c>
      <c r="G145" s="72"/>
      <c r="H145" s="72"/>
      <c r="I145" s="182"/>
      <c r="J145" s="72"/>
      <c r="K145" s="72"/>
      <c r="L145" s="70"/>
      <c r="M145" s="269"/>
      <c r="N145" s="45"/>
      <c r="O145" s="45"/>
      <c r="P145" s="45"/>
      <c r="Q145" s="45"/>
      <c r="R145" s="45"/>
      <c r="S145" s="45"/>
      <c r="T145" s="93"/>
      <c r="AT145" s="22" t="s">
        <v>615</v>
      </c>
      <c r="AU145" s="22" t="s">
        <v>83</v>
      </c>
    </row>
    <row r="146" s="1" customFormat="1" ht="16.5" customHeight="1">
      <c r="B146" s="44"/>
      <c r="C146" s="210" t="s">
        <v>73</v>
      </c>
      <c r="D146" s="210" t="s">
        <v>156</v>
      </c>
      <c r="E146" s="211" t="s">
        <v>3986</v>
      </c>
      <c r="F146" s="212" t="s">
        <v>3987</v>
      </c>
      <c r="G146" s="213" t="s">
        <v>21</v>
      </c>
      <c r="H146" s="214">
        <v>44.640000000000001</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163</v>
      </c>
      <c r="AT146" s="22" t="s">
        <v>156</v>
      </c>
      <c r="AU146" s="22" t="s">
        <v>83</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163</v>
      </c>
      <c r="BM146" s="22" t="s">
        <v>371</v>
      </c>
    </row>
    <row r="147" s="1" customFormat="1">
      <c r="B147" s="44"/>
      <c r="C147" s="72"/>
      <c r="D147" s="237" t="s">
        <v>615</v>
      </c>
      <c r="E147" s="72"/>
      <c r="F147" s="268" t="s">
        <v>3935</v>
      </c>
      <c r="G147" s="72"/>
      <c r="H147" s="72"/>
      <c r="I147" s="182"/>
      <c r="J147" s="72"/>
      <c r="K147" s="72"/>
      <c r="L147" s="70"/>
      <c r="M147" s="269"/>
      <c r="N147" s="45"/>
      <c r="O147" s="45"/>
      <c r="P147" s="45"/>
      <c r="Q147" s="45"/>
      <c r="R147" s="45"/>
      <c r="S147" s="45"/>
      <c r="T147" s="93"/>
      <c r="AT147" s="22" t="s">
        <v>615</v>
      </c>
      <c r="AU147" s="22" t="s">
        <v>83</v>
      </c>
    </row>
    <row r="148" s="1" customFormat="1" ht="16.5" customHeight="1">
      <c r="B148" s="44"/>
      <c r="C148" s="210" t="s">
        <v>183</v>
      </c>
      <c r="D148" s="210" t="s">
        <v>156</v>
      </c>
      <c r="E148" s="211" t="s">
        <v>3988</v>
      </c>
      <c r="F148" s="212" t="s">
        <v>3989</v>
      </c>
      <c r="G148" s="213" t="s">
        <v>3939</v>
      </c>
      <c r="H148" s="214">
        <v>62.439999999999998</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163</v>
      </c>
      <c r="AT148" s="22" t="s">
        <v>156</v>
      </c>
      <c r="AU148" s="22" t="s">
        <v>83</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163</v>
      </c>
      <c r="BM148" s="22" t="s">
        <v>374</v>
      </c>
    </row>
    <row r="149" s="1" customFormat="1">
      <c r="B149" s="44"/>
      <c r="C149" s="72"/>
      <c r="D149" s="237" t="s">
        <v>615</v>
      </c>
      <c r="E149" s="72"/>
      <c r="F149" s="268" t="s">
        <v>3940</v>
      </c>
      <c r="G149" s="72"/>
      <c r="H149" s="72"/>
      <c r="I149" s="182"/>
      <c r="J149" s="72"/>
      <c r="K149" s="72"/>
      <c r="L149" s="70"/>
      <c r="M149" s="269"/>
      <c r="N149" s="45"/>
      <c r="O149" s="45"/>
      <c r="P149" s="45"/>
      <c r="Q149" s="45"/>
      <c r="R149" s="45"/>
      <c r="S149" s="45"/>
      <c r="T149" s="93"/>
      <c r="AT149" s="22" t="s">
        <v>615</v>
      </c>
      <c r="AU149" s="22" t="s">
        <v>83</v>
      </c>
    </row>
    <row r="150" s="1" customFormat="1" ht="16.5" customHeight="1">
      <c r="B150" s="44"/>
      <c r="C150" s="210" t="s">
        <v>73</v>
      </c>
      <c r="D150" s="210" t="s">
        <v>156</v>
      </c>
      <c r="E150" s="211" t="s">
        <v>3990</v>
      </c>
      <c r="F150" s="212" t="s">
        <v>3991</v>
      </c>
      <c r="G150" s="213" t="s">
        <v>21</v>
      </c>
      <c r="H150" s="214">
        <v>57.039999999999999</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163</v>
      </c>
      <c r="AT150" s="22" t="s">
        <v>156</v>
      </c>
      <c r="AU150" s="22" t="s">
        <v>83</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163</v>
      </c>
      <c r="BM150" s="22" t="s">
        <v>378</v>
      </c>
    </row>
    <row r="151" s="1" customFormat="1">
      <c r="B151" s="44"/>
      <c r="C151" s="72"/>
      <c r="D151" s="237" t="s">
        <v>615</v>
      </c>
      <c r="E151" s="72"/>
      <c r="F151" s="268" t="s">
        <v>3935</v>
      </c>
      <c r="G151" s="72"/>
      <c r="H151" s="72"/>
      <c r="I151" s="182"/>
      <c r="J151" s="72"/>
      <c r="K151" s="72"/>
      <c r="L151" s="70"/>
      <c r="M151" s="269"/>
      <c r="N151" s="45"/>
      <c r="O151" s="45"/>
      <c r="P151" s="45"/>
      <c r="Q151" s="45"/>
      <c r="R151" s="45"/>
      <c r="S151" s="45"/>
      <c r="T151" s="93"/>
      <c r="AT151" s="22" t="s">
        <v>615</v>
      </c>
      <c r="AU151" s="22" t="s">
        <v>83</v>
      </c>
    </row>
    <row r="152" s="1" customFormat="1" ht="16.5" customHeight="1">
      <c r="B152" s="44"/>
      <c r="C152" s="210" t="s">
        <v>73</v>
      </c>
      <c r="D152" s="210" t="s">
        <v>156</v>
      </c>
      <c r="E152" s="211" t="s">
        <v>3992</v>
      </c>
      <c r="F152" s="212" t="s">
        <v>3993</v>
      </c>
      <c r="G152" s="213" t="s">
        <v>21</v>
      </c>
      <c r="H152" s="214">
        <v>57.039999999999999</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163</v>
      </c>
      <c r="AT152" s="22" t="s">
        <v>156</v>
      </c>
      <c r="AU152" s="22" t="s">
        <v>83</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163</v>
      </c>
      <c r="BM152" s="22" t="s">
        <v>381</v>
      </c>
    </row>
    <row r="153" s="1" customFormat="1">
      <c r="B153" s="44"/>
      <c r="C153" s="72"/>
      <c r="D153" s="237" t="s">
        <v>615</v>
      </c>
      <c r="E153" s="72"/>
      <c r="F153" s="268" t="s">
        <v>3935</v>
      </c>
      <c r="G153" s="72"/>
      <c r="H153" s="72"/>
      <c r="I153" s="182"/>
      <c r="J153" s="72"/>
      <c r="K153" s="72"/>
      <c r="L153" s="70"/>
      <c r="M153" s="269"/>
      <c r="N153" s="45"/>
      <c r="O153" s="45"/>
      <c r="P153" s="45"/>
      <c r="Q153" s="45"/>
      <c r="R153" s="45"/>
      <c r="S153" s="45"/>
      <c r="T153" s="93"/>
      <c r="AT153" s="22" t="s">
        <v>615</v>
      </c>
      <c r="AU153" s="22" t="s">
        <v>83</v>
      </c>
    </row>
    <row r="154" s="1" customFormat="1" ht="16.5" customHeight="1">
      <c r="B154" s="44"/>
      <c r="C154" s="210" t="s">
        <v>73</v>
      </c>
      <c r="D154" s="210" t="s">
        <v>156</v>
      </c>
      <c r="E154" s="211" t="s">
        <v>3941</v>
      </c>
      <c r="F154" s="212" t="s">
        <v>3942</v>
      </c>
      <c r="G154" s="213" t="s">
        <v>21</v>
      </c>
      <c r="H154" s="214">
        <v>5.4000000000000004</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163</v>
      </c>
      <c r="AT154" s="22" t="s">
        <v>156</v>
      </c>
      <c r="AU154" s="22" t="s">
        <v>83</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163</v>
      </c>
      <c r="BM154" s="22" t="s">
        <v>385</v>
      </c>
    </row>
    <row r="155" s="1" customFormat="1">
      <c r="B155" s="44"/>
      <c r="C155" s="72"/>
      <c r="D155" s="237" t="s">
        <v>615</v>
      </c>
      <c r="E155" s="72"/>
      <c r="F155" s="268" t="s">
        <v>3935</v>
      </c>
      <c r="G155" s="72"/>
      <c r="H155" s="72"/>
      <c r="I155" s="182"/>
      <c r="J155" s="72"/>
      <c r="K155" s="72"/>
      <c r="L155" s="70"/>
      <c r="M155" s="269"/>
      <c r="N155" s="45"/>
      <c r="O155" s="45"/>
      <c r="P155" s="45"/>
      <c r="Q155" s="45"/>
      <c r="R155" s="45"/>
      <c r="S155" s="45"/>
      <c r="T155" s="93"/>
      <c r="AT155" s="22" t="s">
        <v>615</v>
      </c>
      <c r="AU155" s="22" t="s">
        <v>83</v>
      </c>
    </row>
    <row r="156" s="1" customFormat="1" ht="16.5" customHeight="1">
      <c r="B156" s="44"/>
      <c r="C156" s="210" t="s">
        <v>73</v>
      </c>
      <c r="D156" s="210" t="s">
        <v>156</v>
      </c>
      <c r="E156" s="211" t="s">
        <v>3992</v>
      </c>
      <c r="F156" s="212" t="s">
        <v>3993</v>
      </c>
      <c r="G156" s="213" t="s">
        <v>21</v>
      </c>
      <c r="H156" s="214">
        <v>5.4000000000000004</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163</v>
      </c>
      <c r="AT156" s="22" t="s">
        <v>156</v>
      </c>
      <c r="AU156" s="22" t="s">
        <v>83</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163</v>
      </c>
      <c r="BM156" s="22" t="s">
        <v>388</v>
      </c>
    </row>
    <row r="157" s="1" customFormat="1">
      <c r="B157" s="44"/>
      <c r="C157" s="72"/>
      <c r="D157" s="237" t="s">
        <v>615</v>
      </c>
      <c r="E157" s="72"/>
      <c r="F157" s="268" t="s">
        <v>3935</v>
      </c>
      <c r="G157" s="72"/>
      <c r="H157" s="72"/>
      <c r="I157" s="182"/>
      <c r="J157" s="72"/>
      <c r="K157" s="72"/>
      <c r="L157" s="70"/>
      <c r="M157" s="269"/>
      <c r="N157" s="45"/>
      <c r="O157" s="45"/>
      <c r="P157" s="45"/>
      <c r="Q157" s="45"/>
      <c r="R157" s="45"/>
      <c r="S157" s="45"/>
      <c r="T157" s="93"/>
      <c r="AT157" s="22" t="s">
        <v>615</v>
      </c>
      <c r="AU157" s="22" t="s">
        <v>83</v>
      </c>
    </row>
    <row r="158" s="1" customFormat="1" ht="16.5" customHeight="1">
      <c r="B158" s="44"/>
      <c r="C158" s="210" t="s">
        <v>73</v>
      </c>
      <c r="D158" s="210" t="s">
        <v>156</v>
      </c>
      <c r="E158" s="211" t="s">
        <v>3936</v>
      </c>
      <c r="F158" s="212" t="s">
        <v>273</v>
      </c>
      <c r="G158" s="213" t="s">
        <v>21</v>
      </c>
      <c r="H158" s="214">
        <v>62.439999999999998</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163</v>
      </c>
      <c r="AT158" s="22" t="s">
        <v>156</v>
      </c>
      <c r="AU158" s="22" t="s">
        <v>83</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163</v>
      </c>
      <c r="BM158" s="22" t="s">
        <v>392</v>
      </c>
    </row>
    <row r="159" s="1" customFormat="1">
      <c r="B159" s="44"/>
      <c r="C159" s="72"/>
      <c r="D159" s="237" t="s">
        <v>615</v>
      </c>
      <c r="E159" s="72"/>
      <c r="F159" s="268" t="s">
        <v>3935</v>
      </c>
      <c r="G159" s="72"/>
      <c r="H159" s="72"/>
      <c r="I159" s="182"/>
      <c r="J159" s="72"/>
      <c r="K159" s="72"/>
      <c r="L159" s="70"/>
      <c r="M159" s="269"/>
      <c r="N159" s="45"/>
      <c r="O159" s="45"/>
      <c r="P159" s="45"/>
      <c r="Q159" s="45"/>
      <c r="R159" s="45"/>
      <c r="S159" s="45"/>
      <c r="T159" s="93"/>
      <c r="AT159" s="22" t="s">
        <v>615</v>
      </c>
      <c r="AU159" s="22" t="s">
        <v>83</v>
      </c>
    </row>
    <row r="160" s="1" customFormat="1" ht="25.5" customHeight="1">
      <c r="B160" s="44"/>
      <c r="C160" s="210" t="s">
        <v>211</v>
      </c>
      <c r="D160" s="210" t="s">
        <v>156</v>
      </c>
      <c r="E160" s="211" t="s">
        <v>3994</v>
      </c>
      <c r="F160" s="212" t="s">
        <v>3995</v>
      </c>
      <c r="G160" s="213" t="s">
        <v>3939</v>
      </c>
      <c r="H160" s="214">
        <v>8.5</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163</v>
      </c>
      <c r="AT160" s="22" t="s">
        <v>156</v>
      </c>
      <c r="AU160" s="22" t="s">
        <v>83</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163</v>
      </c>
      <c r="BM160" s="22" t="s">
        <v>396</v>
      </c>
    </row>
    <row r="161" s="1" customFormat="1">
      <c r="B161" s="44"/>
      <c r="C161" s="72"/>
      <c r="D161" s="237" t="s">
        <v>615</v>
      </c>
      <c r="E161" s="72"/>
      <c r="F161" s="268" t="s">
        <v>3940</v>
      </c>
      <c r="G161" s="72"/>
      <c r="H161" s="72"/>
      <c r="I161" s="182"/>
      <c r="J161" s="72"/>
      <c r="K161" s="72"/>
      <c r="L161" s="70"/>
      <c r="M161" s="269"/>
      <c r="N161" s="45"/>
      <c r="O161" s="45"/>
      <c r="P161" s="45"/>
      <c r="Q161" s="45"/>
      <c r="R161" s="45"/>
      <c r="S161" s="45"/>
      <c r="T161" s="93"/>
      <c r="AT161" s="22" t="s">
        <v>615</v>
      </c>
      <c r="AU161" s="22" t="s">
        <v>83</v>
      </c>
    </row>
    <row r="162" s="1" customFormat="1" ht="16.5" customHeight="1">
      <c r="B162" s="44"/>
      <c r="C162" s="210" t="s">
        <v>187</v>
      </c>
      <c r="D162" s="210" t="s">
        <v>156</v>
      </c>
      <c r="E162" s="211" t="s">
        <v>3996</v>
      </c>
      <c r="F162" s="212" t="s">
        <v>3997</v>
      </c>
      <c r="G162" s="213" t="s">
        <v>3939</v>
      </c>
      <c r="H162" s="214">
        <v>19.84</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163</v>
      </c>
      <c r="AT162" s="22" t="s">
        <v>156</v>
      </c>
      <c r="AU162" s="22" t="s">
        <v>83</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163</v>
      </c>
      <c r="BM162" s="22" t="s">
        <v>401</v>
      </c>
    </row>
    <row r="163" s="1" customFormat="1">
      <c r="B163" s="44"/>
      <c r="C163" s="72"/>
      <c r="D163" s="237" t="s">
        <v>615</v>
      </c>
      <c r="E163" s="72"/>
      <c r="F163" s="268" t="s">
        <v>3998</v>
      </c>
      <c r="G163" s="72"/>
      <c r="H163" s="72"/>
      <c r="I163" s="182"/>
      <c r="J163" s="72"/>
      <c r="K163" s="72"/>
      <c r="L163" s="70"/>
      <c r="M163" s="269"/>
      <c r="N163" s="45"/>
      <c r="O163" s="45"/>
      <c r="P163" s="45"/>
      <c r="Q163" s="45"/>
      <c r="R163" s="45"/>
      <c r="S163" s="45"/>
      <c r="T163" s="93"/>
      <c r="AT163" s="22" t="s">
        <v>615</v>
      </c>
      <c r="AU163" s="22" t="s">
        <v>83</v>
      </c>
    </row>
    <row r="164" s="1" customFormat="1" ht="16.5" customHeight="1">
      <c r="B164" s="44"/>
      <c r="C164" s="210" t="s">
        <v>73</v>
      </c>
      <c r="D164" s="210" t="s">
        <v>156</v>
      </c>
      <c r="E164" s="211" t="s">
        <v>3999</v>
      </c>
      <c r="F164" s="212" t="s">
        <v>4000</v>
      </c>
      <c r="G164" s="213" t="s">
        <v>21</v>
      </c>
      <c r="H164" s="214">
        <v>15.039999999999999</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163</v>
      </c>
      <c r="AT164" s="22" t="s">
        <v>156</v>
      </c>
      <c r="AU164" s="22" t="s">
        <v>83</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163</v>
      </c>
      <c r="BM164" s="22" t="s">
        <v>405</v>
      </c>
    </row>
    <row r="165" s="1" customFormat="1">
      <c r="B165" s="44"/>
      <c r="C165" s="72"/>
      <c r="D165" s="237" t="s">
        <v>615</v>
      </c>
      <c r="E165" s="72"/>
      <c r="F165" s="268" t="s">
        <v>3935</v>
      </c>
      <c r="G165" s="72"/>
      <c r="H165" s="72"/>
      <c r="I165" s="182"/>
      <c r="J165" s="72"/>
      <c r="K165" s="72"/>
      <c r="L165" s="70"/>
      <c r="M165" s="269"/>
      <c r="N165" s="45"/>
      <c r="O165" s="45"/>
      <c r="P165" s="45"/>
      <c r="Q165" s="45"/>
      <c r="R165" s="45"/>
      <c r="S165" s="45"/>
      <c r="T165" s="93"/>
      <c r="AT165" s="22" t="s">
        <v>615</v>
      </c>
      <c r="AU165" s="22" t="s">
        <v>83</v>
      </c>
    </row>
    <row r="166" s="1" customFormat="1" ht="16.5" customHeight="1">
      <c r="B166" s="44"/>
      <c r="C166" s="210" t="s">
        <v>73</v>
      </c>
      <c r="D166" s="210" t="s">
        <v>156</v>
      </c>
      <c r="E166" s="211" t="s">
        <v>4001</v>
      </c>
      <c r="F166" s="212" t="s">
        <v>4002</v>
      </c>
      <c r="G166" s="213" t="s">
        <v>21</v>
      </c>
      <c r="H166" s="214">
        <v>4.7999999999999998</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163</v>
      </c>
      <c r="AT166" s="22" t="s">
        <v>156</v>
      </c>
      <c r="AU166" s="22" t="s">
        <v>83</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163</v>
      </c>
      <c r="BM166" s="22" t="s">
        <v>408</v>
      </c>
    </row>
    <row r="167" s="1" customFormat="1">
      <c r="B167" s="44"/>
      <c r="C167" s="72"/>
      <c r="D167" s="237" t="s">
        <v>615</v>
      </c>
      <c r="E167" s="72"/>
      <c r="F167" s="268" t="s">
        <v>3935</v>
      </c>
      <c r="G167" s="72"/>
      <c r="H167" s="72"/>
      <c r="I167" s="182"/>
      <c r="J167" s="72"/>
      <c r="K167" s="72"/>
      <c r="L167" s="70"/>
      <c r="M167" s="269"/>
      <c r="N167" s="45"/>
      <c r="O167" s="45"/>
      <c r="P167" s="45"/>
      <c r="Q167" s="45"/>
      <c r="R167" s="45"/>
      <c r="S167" s="45"/>
      <c r="T167" s="93"/>
      <c r="AT167" s="22" t="s">
        <v>615</v>
      </c>
      <c r="AU167" s="22" t="s">
        <v>83</v>
      </c>
    </row>
    <row r="168" s="1" customFormat="1" ht="16.5" customHeight="1">
      <c r="B168" s="44"/>
      <c r="C168" s="210" t="s">
        <v>73</v>
      </c>
      <c r="D168" s="210" t="s">
        <v>156</v>
      </c>
      <c r="E168" s="211" t="s">
        <v>3936</v>
      </c>
      <c r="F168" s="212" t="s">
        <v>273</v>
      </c>
      <c r="G168" s="213" t="s">
        <v>21</v>
      </c>
      <c r="H168" s="214">
        <v>19.84</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163</v>
      </c>
      <c r="AT168" s="22" t="s">
        <v>156</v>
      </c>
      <c r="AU168" s="22" t="s">
        <v>83</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163</v>
      </c>
      <c r="BM168" s="22" t="s">
        <v>412</v>
      </c>
    </row>
    <row r="169" s="1" customFormat="1">
      <c r="B169" s="44"/>
      <c r="C169" s="72"/>
      <c r="D169" s="237" t="s">
        <v>615</v>
      </c>
      <c r="E169" s="72"/>
      <c r="F169" s="268" t="s">
        <v>3935</v>
      </c>
      <c r="G169" s="72"/>
      <c r="H169" s="72"/>
      <c r="I169" s="182"/>
      <c r="J169" s="72"/>
      <c r="K169" s="72"/>
      <c r="L169" s="70"/>
      <c r="M169" s="269"/>
      <c r="N169" s="45"/>
      <c r="O169" s="45"/>
      <c r="P169" s="45"/>
      <c r="Q169" s="45"/>
      <c r="R169" s="45"/>
      <c r="S169" s="45"/>
      <c r="T169" s="93"/>
      <c r="AT169" s="22" t="s">
        <v>615</v>
      </c>
      <c r="AU169" s="22" t="s">
        <v>83</v>
      </c>
    </row>
    <row r="170" s="1" customFormat="1" ht="16.5" customHeight="1">
      <c r="B170" s="44"/>
      <c r="C170" s="258" t="s">
        <v>218</v>
      </c>
      <c r="D170" s="258" t="s">
        <v>298</v>
      </c>
      <c r="E170" s="259" t="s">
        <v>4003</v>
      </c>
      <c r="F170" s="260" t="s">
        <v>4004</v>
      </c>
      <c r="G170" s="261" t="s">
        <v>1936</v>
      </c>
      <c r="H170" s="262">
        <v>39.68</v>
      </c>
      <c r="I170" s="263"/>
      <c r="J170" s="264">
        <f>ROUND(I170*H170,2)</f>
        <v>0</v>
      </c>
      <c r="K170" s="260" t="s">
        <v>21</v>
      </c>
      <c r="L170" s="265"/>
      <c r="M170" s="266" t="s">
        <v>21</v>
      </c>
      <c r="N170" s="267" t="s">
        <v>44</v>
      </c>
      <c r="O170" s="45"/>
      <c r="P170" s="219">
        <f>O170*H170</f>
        <v>0</v>
      </c>
      <c r="Q170" s="219">
        <v>0</v>
      </c>
      <c r="R170" s="219">
        <f>Q170*H170</f>
        <v>0</v>
      </c>
      <c r="S170" s="219">
        <v>0</v>
      </c>
      <c r="T170" s="220">
        <f>S170*H170</f>
        <v>0</v>
      </c>
      <c r="AR170" s="22" t="s">
        <v>169</v>
      </c>
      <c r="AT170" s="22" t="s">
        <v>298</v>
      </c>
      <c r="AU170" s="22" t="s">
        <v>83</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163</v>
      </c>
      <c r="BM170" s="22" t="s">
        <v>415</v>
      </c>
    </row>
    <row r="171" s="1" customFormat="1">
      <c r="B171" s="44"/>
      <c r="C171" s="72"/>
      <c r="D171" s="237" t="s">
        <v>615</v>
      </c>
      <c r="E171" s="72"/>
      <c r="F171" s="268" t="s">
        <v>4005</v>
      </c>
      <c r="G171" s="72"/>
      <c r="H171" s="72"/>
      <c r="I171" s="182"/>
      <c r="J171" s="72"/>
      <c r="K171" s="72"/>
      <c r="L171" s="70"/>
      <c r="M171" s="269"/>
      <c r="N171" s="45"/>
      <c r="O171" s="45"/>
      <c r="P171" s="45"/>
      <c r="Q171" s="45"/>
      <c r="R171" s="45"/>
      <c r="S171" s="45"/>
      <c r="T171" s="93"/>
      <c r="AT171" s="22" t="s">
        <v>615</v>
      </c>
      <c r="AU171" s="22" t="s">
        <v>83</v>
      </c>
    </row>
    <row r="172" s="1" customFormat="1" ht="16.5" customHeight="1">
      <c r="B172" s="44"/>
      <c r="C172" s="210" t="s">
        <v>73</v>
      </c>
      <c r="D172" s="210" t="s">
        <v>156</v>
      </c>
      <c r="E172" s="211" t="s">
        <v>4006</v>
      </c>
      <c r="F172" s="212" t="s">
        <v>4007</v>
      </c>
      <c r="G172" s="213" t="s">
        <v>21</v>
      </c>
      <c r="H172" s="214">
        <v>39.68</v>
      </c>
      <c r="I172" s="215"/>
      <c r="J172" s="216">
        <f>ROUND(I172*H172,2)</f>
        <v>0</v>
      </c>
      <c r="K172" s="212" t="s">
        <v>21</v>
      </c>
      <c r="L172" s="70"/>
      <c r="M172" s="217" t="s">
        <v>21</v>
      </c>
      <c r="N172" s="218" t="s">
        <v>44</v>
      </c>
      <c r="O172" s="45"/>
      <c r="P172" s="219">
        <f>O172*H172</f>
        <v>0</v>
      </c>
      <c r="Q172" s="219">
        <v>0</v>
      </c>
      <c r="R172" s="219">
        <f>Q172*H172</f>
        <v>0</v>
      </c>
      <c r="S172" s="219">
        <v>0</v>
      </c>
      <c r="T172" s="220">
        <f>S172*H172</f>
        <v>0</v>
      </c>
      <c r="AR172" s="22" t="s">
        <v>163</v>
      </c>
      <c r="AT172" s="22" t="s">
        <v>156</v>
      </c>
      <c r="AU172" s="22" t="s">
        <v>83</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163</v>
      </c>
      <c r="BM172" s="22" t="s">
        <v>423</v>
      </c>
    </row>
    <row r="173" s="1" customFormat="1">
      <c r="B173" s="44"/>
      <c r="C173" s="72"/>
      <c r="D173" s="237" t="s">
        <v>615</v>
      </c>
      <c r="E173" s="72"/>
      <c r="F173" s="268" t="s">
        <v>3935</v>
      </c>
      <c r="G173" s="72"/>
      <c r="H173" s="72"/>
      <c r="I173" s="182"/>
      <c r="J173" s="72"/>
      <c r="K173" s="72"/>
      <c r="L173" s="70"/>
      <c r="M173" s="269"/>
      <c r="N173" s="45"/>
      <c r="O173" s="45"/>
      <c r="P173" s="45"/>
      <c r="Q173" s="45"/>
      <c r="R173" s="45"/>
      <c r="S173" s="45"/>
      <c r="T173" s="93"/>
      <c r="AT173" s="22" t="s">
        <v>615</v>
      </c>
      <c r="AU173" s="22" t="s">
        <v>83</v>
      </c>
    </row>
    <row r="174" s="1" customFormat="1" ht="16.5" customHeight="1">
      <c r="B174" s="44"/>
      <c r="C174" s="210" t="s">
        <v>190</v>
      </c>
      <c r="D174" s="210" t="s">
        <v>156</v>
      </c>
      <c r="E174" s="211" t="s">
        <v>4008</v>
      </c>
      <c r="F174" s="212" t="s">
        <v>4009</v>
      </c>
      <c r="G174" s="213" t="s">
        <v>1723</v>
      </c>
      <c r="H174" s="214">
        <v>49.600000000000001</v>
      </c>
      <c r="I174" s="215"/>
      <c r="J174" s="216">
        <f>ROUND(I174*H174,2)</f>
        <v>0</v>
      </c>
      <c r="K174" s="212" t="s">
        <v>21</v>
      </c>
      <c r="L174" s="70"/>
      <c r="M174" s="217" t="s">
        <v>21</v>
      </c>
      <c r="N174" s="218" t="s">
        <v>44</v>
      </c>
      <c r="O174" s="45"/>
      <c r="P174" s="219">
        <f>O174*H174</f>
        <v>0</v>
      </c>
      <c r="Q174" s="219">
        <v>0</v>
      </c>
      <c r="R174" s="219">
        <f>Q174*H174</f>
        <v>0</v>
      </c>
      <c r="S174" s="219">
        <v>0</v>
      </c>
      <c r="T174" s="220">
        <f>S174*H174</f>
        <v>0</v>
      </c>
      <c r="AR174" s="22" t="s">
        <v>163</v>
      </c>
      <c r="AT174" s="22" t="s">
        <v>156</v>
      </c>
      <c r="AU174" s="22" t="s">
        <v>83</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163</v>
      </c>
      <c r="BM174" s="22" t="s">
        <v>426</v>
      </c>
    </row>
    <row r="175" s="1" customFormat="1">
      <c r="B175" s="44"/>
      <c r="C175" s="72"/>
      <c r="D175" s="237" t="s">
        <v>615</v>
      </c>
      <c r="E175" s="72"/>
      <c r="F175" s="268" t="s">
        <v>3940</v>
      </c>
      <c r="G175" s="72"/>
      <c r="H175" s="72"/>
      <c r="I175" s="182"/>
      <c r="J175" s="72"/>
      <c r="K175" s="72"/>
      <c r="L175" s="70"/>
      <c r="M175" s="269"/>
      <c r="N175" s="45"/>
      <c r="O175" s="45"/>
      <c r="P175" s="45"/>
      <c r="Q175" s="45"/>
      <c r="R175" s="45"/>
      <c r="S175" s="45"/>
      <c r="T175" s="93"/>
      <c r="AT175" s="22" t="s">
        <v>615</v>
      </c>
      <c r="AU175" s="22" t="s">
        <v>83</v>
      </c>
    </row>
    <row r="176" s="1" customFormat="1" ht="16.5" customHeight="1">
      <c r="B176" s="44"/>
      <c r="C176" s="210" t="s">
        <v>73</v>
      </c>
      <c r="D176" s="210" t="s">
        <v>156</v>
      </c>
      <c r="E176" s="211" t="s">
        <v>4010</v>
      </c>
      <c r="F176" s="212" t="s">
        <v>4011</v>
      </c>
      <c r="G176" s="213" t="s">
        <v>21</v>
      </c>
      <c r="H176" s="214">
        <v>37.600000000000001</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163</v>
      </c>
      <c r="AT176" s="22" t="s">
        <v>156</v>
      </c>
      <c r="AU176" s="22" t="s">
        <v>83</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163</v>
      </c>
      <c r="BM176" s="22" t="s">
        <v>429</v>
      </c>
    </row>
    <row r="177" s="1" customFormat="1">
      <c r="B177" s="44"/>
      <c r="C177" s="72"/>
      <c r="D177" s="237" t="s">
        <v>615</v>
      </c>
      <c r="E177" s="72"/>
      <c r="F177" s="268" t="s">
        <v>3935</v>
      </c>
      <c r="G177" s="72"/>
      <c r="H177" s="72"/>
      <c r="I177" s="182"/>
      <c r="J177" s="72"/>
      <c r="K177" s="72"/>
      <c r="L177" s="70"/>
      <c r="M177" s="269"/>
      <c r="N177" s="45"/>
      <c r="O177" s="45"/>
      <c r="P177" s="45"/>
      <c r="Q177" s="45"/>
      <c r="R177" s="45"/>
      <c r="S177" s="45"/>
      <c r="T177" s="93"/>
      <c r="AT177" s="22" t="s">
        <v>615</v>
      </c>
      <c r="AU177" s="22" t="s">
        <v>83</v>
      </c>
    </row>
    <row r="178" s="1" customFormat="1" ht="16.5" customHeight="1">
      <c r="B178" s="44"/>
      <c r="C178" s="210" t="s">
        <v>73</v>
      </c>
      <c r="D178" s="210" t="s">
        <v>156</v>
      </c>
      <c r="E178" s="211" t="s">
        <v>4012</v>
      </c>
      <c r="F178" s="212" t="s">
        <v>4013</v>
      </c>
      <c r="G178" s="213" t="s">
        <v>21</v>
      </c>
      <c r="H178" s="214">
        <v>12</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163</v>
      </c>
      <c r="AT178" s="22" t="s">
        <v>156</v>
      </c>
      <c r="AU178" s="22" t="s">
        <v>83</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163</v>
      </c>
      <c r="BM178" s="22" t="s">
        <v>433</v>
      </c>
    </row>
    <row r="179" s="1" customFormat="1">
      <c r="B179" s="44"/>
      <c r="C179" s="72"/>
      <c r="D179" s="237" t="s">
        <v>615</v>
      </c>
      <c r="E179" s="72"/>
      <c r="F179" s="268" t="s">
        <v>3935</v>
      </c>
      <c r="G179" s="72"/>
      <c r="H179" s="72"/>
      <c r="I179" s="182"/>
      <c r="J179" s="72"/>
      <c r="K179" s="72"/>
      <c r="L179" s="70"/>
      <c r="M179" s="269"/>
      <c r="N179" s="45"/>
      <c r="O179" s="45"/>
      <c r="P179" s="45"/>
      <c r="Q179" s="45"/>
      <c r="R179" s="45"/>
      <c r="S179" s="45"/>
      <c r="T179" s="93"/>
      <c r="AT179" s="22" t="s">
        <v>615</v>
      </c>
      <c r="AU179" s="22" t="s">
        <v>83</v>
      </c>
    </row>
    <row r="180" s="1" customFormat="1" ht="16.5" customHeight="1">
      <c r="B180" s="44"/>
      <c r="C180" s="210" t="s">
        <v>73</v>
      </c>
      <c r="D180" s="210" t="s">
        <v>156</v>
      </c>
      <c r="E180" s="211" t="s">
        <v>3936</v>
      </c>
      <c r="F180" s="212" t="s">
        <v>273</v>
      </c>
      <c r="G180" s="213" t="s">
        <v>21</v>
      </c>
      <c r="H180" s="214">
        <v>49.600000000000001</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163</v>
      </c>
      <c r="AT180" s="22" t="s">
        <v>156</v>
      </c>
      <c r="AU180" s="22" t="s">
        <v>83</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163</v>
      </c>
      <c r="BM180" s="22" t="s">
        <v>436</v>
      </c>
    </row>
    <row r="181" s="1" customFormat="1">
      <c r="B181" s="44"/>
      <c r="C181" s="72"/>
      <c r="D181" s="237" t="s">
        <v>615</v>
      </c>
      <c r="E181" s="72"/>
      <c r="F181" s="268" t="s">
        <v>3935</v>
      </c>
      <c r="G181" s="72"/>
      <c r="H181" s="72"/>
      <c r="I181" s="182"/>
      <c r="J181" s="72"/>
      <c r="K181" s="72"/>
      <c r="L181" s="70"/>
      <c r="M181" s="269"/>
      <c r="N181" s="45"/>
      <c r="O181" s="45"/>
      <c r="P181" s="45"/>
      <c r="Q181" s="45"/>
      <c r="R181" s="45"/>
      <c r="S181" s="45"/>
      <c r="T181" s="93"/>
      <c r="AT181" s="22" t="s">
        <v>615</v>
      </c>
      <c r="AU181" s="22" t="s">
        <v>83</v>
      </c>
    </row>
    <row r="182" s="1" customFormat="1" ht="16.5" customHeight="1">
      <c r="B182" s="44"/>
      <c r="C182" s="210" t="s">
        <v>9</v>
      </c>
      <c r="D182" s="210" t="s">
        <v>156</v>
      </c>
      <c r="E182" s="211" t="s">
        <v>4014</v>
      </c>
      <c r="F182" s="212" t="s">
        <v>4015</v>
      </c>
      <c r="G182" s="213" t="s">
        <v>3939</v>
      </c>
      <c r="H182" s="214">
        <v>8.5</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163</v>
      </c>
      <c r="AT182" s="22" t="s">
        <v>156</v>
      </c>
      <c r="AU182" s="22" t="s">
        <v>83</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163</v>
      </c>
      <c r="BM182" s="22" t="s">
        <v>440</v>
      </c>
    </row>
    <row r="183" s="1" customFormat="1">
      <c r="B183" s="44"/>
      <c r="C183" s="72"/>
      <c r="D183" s="237" t="s">
        <v>615</v>
      </c>
      <c r="E183" s="72"/>
      <c r="F183" s="268" t="s">
        <v>3940</v>
      </c>
      <c r="G183" s="72"/>
      <c r="H183" s="72"/>
      <c r="I183" s="182"/>
      <c r="J183" s="72"/>
      <c r="K183" s="72"/>
      <c r="L183" s="70"/>
      <c r="M183" s="269"/>
      <c r="N183" s="45"/>
      <c r="O183" s="45"/>
      <c r="P183" s="45"/>
      <c r="Q183" s="45"/>
      <c r="R183" s="45"/>
      <c r="S183" s="45"/>
      <c r="T183" s="93"/>
      <c r="AT183" s="22" t="s">
        <v>615</v>
      </c>
      <c r="AU183" s="22" t="s">
        <v>83</v>
      </c>
    </row>
    <row r="184" s="1" customFormat="1" ht="16.5" customHeight="1">
      <c r="B184" s="44"/>
      <c r="C184" s="210" t="s">
        <v>194</v>
      </c>
      <c r="D184" s="210" t="s">
        <v>156</v>
      </c>
      <c r="E184" s="211" t="s">
        <v>4016</v>
      </c>
      <c r="F184" s="212" t="s">
        <v>4017</v>
      </c>
      <c r="G184" s="213" t="s">
        <v>3939</v>
      </c>
      <c r="H184" s="214">
        <v>53.939999999999998</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163</v>
      </c>
      <c r="AT184" s="22" t="s">
        <v>156</v>
      </c>
      <c r="AU184" s="22" t="s">
        <v>83</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163</v>
      </c>
      <c r="BM184" s="22" t="s">
        <v>443</v>
      </c>
    </row>
    <row r="185" s="1" customFormat="1">
      <c r="B185" s="44"/>
      <c r="C185" s="72"/>
      <c r="D185" s="237" t="s">
        <v>615</v>
      </c>
      <c r="E185" s="72"/>
      <c r="F185" s="268" t="s">
        <v>3940</v>
      </c>
      <c r="G185" s="72"/>
      <c r="H185" s="72"/>
      <c r="I185" s="182"/>
      <c r="J185" s="72"/>
      <c r="K185" s="72"/>
      <c r="L185" s="70"/>
      <c r="M185" s="269"/>
      <c r="N185" s="45"/>
      <c r="O185" s="45"/>
      <c r="P185" s="45"/>
      <c r="Q185" s="45"/>
      <c r="R185" s="45"/>
      <c r="S185" s="45"/>
      <c r="T185" s="93"/>
      <c r="AT185" s="22" t="s">
        <v>615</v>
      </c>
      <c r="AU185" s="22" t="s">
        <v>83</v>
      </c>
    </row>
    <row r="186" s="9" customFormat="1" ht="29.88" customHeight="1">
      <c r="B186" s="196"/>
      <c r="C186" s="197"/>
      <c r="D186" s="198" t="s">
        <v>72</v>
      </c>
      <c r="E186" s="233" t="s">
        <v>163</v>
      </c>
      <c r="F186" s="233" t="s">
        <v>4018</v>
      </c>
      <c r="G186" s="197"/>
      <c r="H186" s="197"/>
      <c r="I186" s="200"/>
      <c r="J186" s="234">
        <f>BK186</f>
        <v>0</v>
      </c>
      <c r="K186" s="197"/>
      <c r="L186" s="202"/>
      <c r="M186" s="203"/>
      <c r="N186" s="204"/>
      <c r="O186" s="204"/>
      <c r="P186" s="205">
        <f>SUM(P187:P278)</f>
        <v>0</v>
      </c>
      <c r="Q186" s="204"/>
      <c r="R186" s="205">
        <f>SUM(R187:R278)</f>
        <v>0</v>
      </c>
      <c r="S186" s="204"/>
      <c r="T186" s="206">
        <f>SUM(T187:T278)</f>
        <v>0</v>
      </c>
      <c r="AR186" s="207" t="s">
        <v>81</v>
      </c>
      <c r="AT186" s="208" t="s">
        <v>72</v>
      </c>
      <c r="AU186" s="208" t="s">
        <v>81</v>
      </c>
      <c r="AY186" s="207" t="s">
        <v>155</v>
      </c>
      <c r="BK186" s="209">
        <f>SUM(BK187:BK278)</f>
        <v>0</v>
      </c>
    </row>
    <row r="187" s="1" customFormat="1" ht="16.5" customHeight="1">
      <c r="B187" s="44"/>
      <c r="C187" s="210" t="s">
        <v>231</v>
      </c>
      <c r="D187" s="210" t="s">
        <v>156</v>
      </c>
      <c r="E187" s="211" t="s">
        <v>4019</v>
      </c>
      <c r="F187" s="212" t="s">
        <v>4020</v>
      </c>
      <c r="G187" s="213" t="s">
        <v>3939</v>
      </c>
      <c r="H187" s="214">
        <v>4.96</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163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163</v>
      </c>
      <c r="BM187" s="22" t="s">
        <v>447</v>
      </c>
    </row>
    <row r="188" s="1" customFormat="1">
      <c r="B188" s="44"/>
      <c r="C188" s="72"/>
      <c r="D188" s="237" t="s">
        <v>615</v>
      </c>
      <c r="E188" s="72"/>
      <c r="F188" s="268" t="s">
        <v>3940</v>
      </c>
      <c r="G188" s="72"/>
      <c r="H188" s="72"/>
      <c r="I188" s="182"/>
      <c r="J188" s="72"/>
      <c r="K188" s="72"/>
      <c r="L188" s="70"/>
      <c r="M188" s="269"/>
      <c r="N188" s="45"/>
      <c r="O188" s="45"/>
      <c r="P188" s="45"/>
      <c r="Q188" s="45"/>
      <c r="R188" s="45"/>
      <c r="S188" s="45"/>
      <c r="T188" s="93"/>
      <c r="AT188" s="22" t="s">
        <v>615</v>
      </c>
      <c r="AU188" s="22" t="s">
        <v>83</v>
      </c>
    </row>
    <row r="189" s="1" customFormat="1" ht="16.5" customHeight="1">
      <c r="B189" s="44"/>
      <c r="C189" s="210" t="s">
        <v>73</v>
      </c>
      <c r="D189" s="210" t="s">
        <v>156</v>
      </c>
      <c r="E189" s="211" t="s">
        <v>4021</v>
      </c>
      <c r="F189" s="212" t="s">
        <v>4022</v>
      </c>
      <c r="G189" s="213" t="s">
        <v>21</v>
      </c>
      <c r="H189" s="214">
        <v>3.7599999999999998</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163</v>
      </c>
      <c r="AT189" s="22" t="s">
        <v>156</v>
      </c>
      <c r="AU189" s="22" t="s">
        <v>83</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163</v>
      </c>
      <c r="BM189" s="22" t="s">
        <v>450</v>
      </c>
    </row>
    <row r="190" s="1" customFormat="1">
      <c r="B190" s="44"/>
      <c r="C190" s="72"/>
      <c r="D190" s="237" t="s">
        <v>615</v>
      </c>
      <c r="E190" s="72"/>
      <c r="F190" s="268" t="s">
        <v>3935</v>
      </c>
      <c r="G190" s="72"/>
      <c r="H190" s="72"/>
      <c r="I190" s="182"/>
      <c r="J190" s="72"/>
      <c r="K190" s="72"/>
      <c r="L190" s="70"/>
      <c r="M190" s="269"/>
      <c r="N190" s="45"/>
      <c r="O190" s="45"/>
      <c r="P190" s="45"/>
      <c r="Q190" s="45"/>
      <c r="R190" s="45"/>
      <c r="S190" s="45"/>
      <c r="T190" s="93"/>
      <c r="AT190" s="22" t="s">
        <v>615</v>
      </c>
      <c r="AU190" s="22" t="s">
        <v>83</v>
      </c>
    </row>
    <row r="191" s="1" customFormat="1" ht="16.5" customHeight="1">
      <c r="B191" s="44"/>
      <c r="C191" s="210" t="s">
        <v>73</v>
      </c>
      <c r="D191" s="210" t="s">
        <v>156</v>
      </c>
      <c r="E191" s="211" t="s">
        <v>4023</v>
      </c>
      <c r="F191" s="212" t="s">
        <v>4024</v>
      </c>
      <c r="G191" s="213" t="s">
        <v>21</v>
      </c>
      <c r="H191" s="214">
        <v>1.2</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163</v>
      </c>
      <c r="AT191" s="22" t="s">
        <v>156</v>
      </c>
      <c r="AU191" s="22" t="s">
        <v>83</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163</v>
      </c>
      <c r="BM191" s="22" t="s">
        <v>455</v>
      </c>
    </row>
    <row r="192" s="1" customFormat="1">
      <c r="B192" s="44"/>
      <c r="C192" s="72"/>
      <c r="D192" s="237" t="s">
        <v>615</v>
      </c>
      <c r="E192" s="72"/>
      <c r="F192" s="268" t="s">
        <v>3935</v>
      </c>
      <c r="G192" s="72"/>
      <c r="H192" s="72"/>
      <c r="I192" s="182"/>
      <c r="J192" s="72"/>
      <c r="K192" s="72"/>
      <c r="L192" s="70"/>
      <c r="M192" s="269"/>
      <c r="N192" s="45"/>
      <c r="O192" s="45"/>
      <c r="P192" s="45"/>
      <c r="Q192" s="45"/>
      <c r="R192" s="45"/>
      <c r="S192" s="45"/>
      <c r="T192" s="93"/>
      <c r="AT192" s="22" t="s">
        <v>615</v>
      </c>
      <c r="AU192" s="22" t="s">
        <v>83</v>
      </c>
    </row>
    <row r="193" s="1" customFormat="1" ht="16.5" customHeight="1">
      <c r="B193" s="44"/>
      <c r="C193" s="210" t="s">
        <v>73</v>
      </c>
      <c r="D193" s="210" t="s">
        <v>156</v>
      </c>
      <c r="E193" s="211" t="s">
        <v>3936</v>
      </c>
      <c r="F193" s="212" t="s">
        <v>273</v>
      </c>
      <c r="G193" s="213" t="s">
        <v>21</v>
      </c>
      <c r="H193" s="214">
        <v>4.96</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163</v>
      </c>
      <c r="AT193" s="22" t="s">
        <v>156</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163</v>
      </c>
      <c r="BM193" s="22" t="s">
        <v>459</v>
      </c>
    </row>
    <row r="194" s="1" customFormat="1">
      <c r="B194" s="44"/>
      <c r="C194" s="72"/>
      <c r="D194" s="237" t="s">
        <v>615</v>
      </c>
      <c r="E194" s="72"/>
      <c r="F194" s="268" t="s">
        <v>3935</v>
      </c>
      <c r="G194" s="72"/>
      <c r="H194" s="72"/>
      <c r="I194" s="182"/>
      <c r="J194" s="72"/>
      <c r="K194" s="72"/>
      <c r="L194" s="70"/>
      <c r="M194" s="269"/>
      <c r="N194" s="45"/>
      <c r="O194" s="45"/>
      <c r="P194" s="45"/>
      <c r="Q194" s="45"/>
      <c r="R194" s="45"/>
      <c r="S194" s="45"/>
      <c r="T194" s="93"/>
      <c r="AT194" s="22" t="s">
        <v>615</v>
      </c>
      <c r="AU194" s="22" t="s">
        <v>83</v>
      </c>
    </row>
    <row r="195" s="1" customFormat="1" ht="16.5" customHeight="1">
      <c r="B195" s="44"/>
      <c r="C195" s="210" t="s">
        <v>73</v>
      </c>
      <c r="D195" s="210" t="s">
        <v>156</v>
      </c>
      <c r="E195" s="211" t="s">
        <v>170</v>
      </c>
      <c r="F195" s="212" t="s">
        <v>4025</v>
      </c>
      <c r="G195" s="213" t="s">
        <v>21</v>
      </c>
      <c r="H195" s="214">
        <v>0</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163</v>
      </c>
      <c r="AT195" s="22" t="s">
        <v>156</v>
      </c>
      <c r="AU195" s="22" t="s">
        <v>83</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163</v>
      </c>
      <c r="BM195" s="22" t="s">
        <v>463</v>
      </c>
    </row>
    <row r="196" s="1" customFormat="1">
      <c r="B196" s="44"/>
      <c r="C196" s="72"/>
      <c r="D196" s="237" t="s">
        <v>615</v>
      </c>
      <c r="E196" s="72"/>
      <c r="F196" s="268" t="s">
        <v>4026</v>
      </c>
      <c r="G196" s="72"/>
      <c r="H196" s="72"/>
      <c r="I196" s="182"/>
      <c r="J196" s="72"/>
      <c r="K196" s="72"/>
      <c r="L196" s="70"/>
      <c r="M196" s="269"/>
      <c r="N196" s="45"/>
      <c r="O196" s="45"/>
      <c r="P196" s="45"/>
      <c r="Q196" s="45"/>
      <c r="R196" s="45"/>
      <c r="S196" s="45"/>
      <c r="T196" s="93"/>
      <c r="AT196" s="22" t="s">
        <v>615</v>
      </c>
      <c r="AU196" s="22" t="s">
        <v>83</v>
      </c>
    </row>
    <row r="197" s="1" customFormat="1" ht="25.5" customHeight="1">
      <c r="B197" s="44"/>
      <c r="C197" s="210" t="s">
        <v>197</v>
      </c>
      <c r="D197" s="210" t="s">
        <v>156</v>
      </c>
      <c r="E197" s="211" t="s">
        <v>4027</v>
      </c>
      <c r="F197" s="212" t="s">
        <v>4028</v>
      </c>
      <c r="G197" s="213" t="s">
        <v>1667</v>
      </c>
      <c r="H197" s="214">
        <v>17.5</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163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469</v>
      </c>
    </row>
    <row r="198" s="1" customFormat="1">
      <c r="B198" s="44"/>
      <c r="C198" s="72"/>
      <c r="D198" s="237" t="s">
        <v>615</v>
      </c>
      <c r="E198" s="72"/>
      <c r="F198" s="268" t="s">
        <v>4029</v>
      </c>
      <c r="G198" s="72"/>
      <c r="H198" s="72"/>
      <c r="I198" s="182"/>
      <c r="J198" s="72"/>
      <c r="K198" s="72"/>
      <c r="L198" s="70"/>
      <c r="M198" s="269"/>
      <c r="N198" s="45"/>
      <c r="O198" s="45"/>
      <c r="P198" s="45"/>
      <c r="Q198" s="45"/>
      <c r="R198" s="45"/>
      <c r="S198" s="45"/>
      <c r="T198" s="93"/>
      <c r="AT198" s="22" t="s">
        <v>615</v>
      </c>
      <c r="AU198" s="22" t="s">
        <v>83</v>
      </c>
    </row>
    <row r="199" s="1" customFormat="1" ht="25.5" customHeight="1">
      <c r="B199" s="44"/>
      <c r="C199" s="210" t="s">
        <v>73</v>
      </c>
      <c r="D199" s="210" t="s">
        <v>156</v>
      </c>
      <c r="E199" s="211" t="s">
        <v>4030</v>
      </c>
      <c r="F199" s="212" t="s">
        <v>4031</v>
      </c>
      <c r="G199" s="213" t="s">
        <v>21</v>
      </c>
      <c r="H199" s="214">
        <v>17.5</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163</v>
      </c>
      <c r="BM199" s="22" t="s">
        <v>472</v>
      </c>
    </row>
    <row r="200" s="1" customFormat="1">
      <c r="B200" s="44"/>
      <c r="C200" s="72"/>
      <c r="D200" s="237" t="s">
        <v>615</v>
      </c>
      <c r="E200" s="72"/>
      <c r="F200" s="268" t="s">
        <v>3935</v>
      </c>
      <c r="G200" s="72"/>
      <c r="H200" s="72"/>
      <c r="I200" s="182"/>
      <c r="J200" s="72"/>
      <c r="K200" s="72"/>
      <c r="L200" s="70"/>
      <c r="M200" s="269"/>
      <c r="N200" s="45"/>
      <c r="O200" s="45"/>
      <c r="P200" s="45"/>
      <c r="Q200" s="45"/>
      <c r="R200" s="45"/>
      <c r="S200" s="45"/>
      <c r="T200" s="93"/>
      <c r="AT200" s="22" t="s">
        <v>615</v>
      </c>
      <c r="AU200" s="22" t="s">
        <v>83</v>
      </c>
    </row>
    <row r="201" s="1" customFormat="1" ht="16.5" customHeight="1">
      <c r="B201" s="44"/>
      <c r="C201" s="210" t="s">
        <v>73</v>
      </c>
      <c r="D201" s="210" t="s">
        <v>156</v>
      </c>
      <c r="E201" s="211" t="s">
        <v>3936</v>
      </c>
      <c r="F201" s="212" t="s">
        <v>273</v>
      </c>
      <c r="G201" s="213" t="s">
        <v>21</v>
      </c>
      <c r="H201" s="214">
        <v>17.5</v>
      </c>
      <c r="I201" s="215"/>
      <c r="J201" s="216">
        <f>ROUND(I201*H201,2)</f>
        <v>0</v>
      </c>
      <c r="K201" s="212" t="s">
        <v>21</v>
      </c>
      <c r="L201" s="70"/>
      <c r="M201" s="217" t="s">
        <v>21</v>
      </c>
      <c r="N201" s="218" t="s">
        <v>44</v>
      </c>
      <c r="O201" s="45"/>
      <c r="P201" s="219">
        <f>O201*H201</f>
        <v>0</v>
      </c>
      <c r="Q201" s="219">
        <v>0</v>
      </c>
      <c r="R201" s="219">
        <f>Q201*H201</f>
        <v>0</v>
      </c>
      <c r="S201" s="219">
        <v>0</v>
      </c>
      <c r="T201" s="220">
        <f>S201*H201</f>
        <v>0</v>
      </c>
      <c r="AR201" s="22" t="s">
        <v>163</v>
      </c>
      <c r="AT201" s="22" t="s">
        <v>156</v>
      </c>
      <c r="AU201" s="22" t="s">
        <v>83</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163</v>
      </c>
      <c r="BM201" s="22" t="s">
        <v>476</v>
      </c>
    </row>
    <row r="202" s="1" customFormat="1">
      <c r="B202" s="44"/>
      <c r="C202" s="72"/>
      <c r="D202" s="237" t="s">
        <v>615</v>
      </c>
      <c r="E202" s="72"/>
      <c r="F202" s="268" t="s">
        <v>3935</v>
      </c>
      <c r="G202" s="72"/>
      <c r="H202" s="72"/>
      <c r="I202" s="182"/>
      <c r="J202" s="72"/>
      <c r="K202" s="72"/>
      <c r="L202" s="70"/>
      <c r="M202" s="269"/>
      <c r="N202" s="45"/>
      <c r="O202" s="45"/>
      <c r="P202" s="45"/>
      <c r="Q202" s="45"/>
      <c r="R202" s="45"/>
      <c r="S202" s="45"/>
      <c r="T202" s="93"/>
      <c r="AT202" s="22" t="s">
        <v>615</v>
      </c>
      <c r="AU202" s="22" t="s">
        <v>83</v>
      </c>
    </row>
    <row r="203" s="1" customFormat="1" ht="25.5" customHeight="1">
      <c r="B203" s="44"/>
      <c r="C203" s="210" t="s">
        <v>238</v>
      </c>
      <c r="D203" s="210" t="s">
        <v>156</v>
      </c>
      <c r="E203" s="211" t="s">
        <v>4032</v>
      </c>
      <c r="F203" s="212" t="s">
        <v>4033</v>
      </c>
      <c r="G203" s="213" t="s">
        <v>1667</v>
      </c>
      <c r="H203" s="214">
        <v>7</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163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163</v>
      </c>
      <c r="BM203" s="22" t="s">
        <v>485</v>
      </c>
    </row>
    <row r="204" s="1" customFormat="1">
      <c r="B204" s="44"/>
      <c r="C204" s="72"/>
      <c r="D204" s="237" t="s">
        <v>615</v>
      </c>
      <c r="E204" s="72"/>
      <c r="F204" s="268" t="s">
        <v>4029</v>
      </c>
      <c r="G204" s="72"/>
      <c r="H204" s="72"/>
      <c r="I204" s="182"/>
      <c r="J204" s="72"/>
      <c r="K204" s="72"/>
      <c r="L204" s="70"/>
      <c r="M204" s="269"/>
      <c r="N204" s="45"/>
      <c r="O204" s="45"/>
      <c r="P204" s="45"/>
      <c r="Q204" s="45"/>
      <c r="R204" s="45"/>
      <c r="S204" s="45"/>
      <c r="T204" s="93"/>
      <c r="AT204" s="22" t="s">
        <v>615</v>
      </c>
      <c r="AU204" s="22" t="s">
        <v>83</v>
      </c>
    </row>
    <row r="205" s="1" customFormat="1" ht="16.5" customHeight="1">
      <c r="B205" s="44"/>
      <c r="C205" s="210" t="s">
        <v>73</v>
      </c>
      <c r="D205" s="210" t="s">
        <v>156</v>
      </c>
      <c r="E205" s="211" t="s">
        <v>4034</v>
      </c>
      <c r="F205" s="212" t="s">
        <v>4035</v>
      </c>
      <c r="G205" s="213" t="s">
        <v>21</v>
      </c>
      <c r="H205" s="214">
        <v>7</v>
      </c>
      <c r="I205" s="215"/>
      <c r="J205" s="216">
        <f>ROUND(I205*H205,2)</f>
        <v>0</v>
      </c>
      <c r="K205" s="212" t="s">
        <v>21</v>
      </c>
      <c r="L205" s="70"/>
      <c r="M205" s="217" t="s">
        <v>21</v>
      </c>
      <c r="N205" s="218" t="s">
        <v>44</v>
      </c>
      <c r="O205" s="45"/>
      <c r="P205" s="219">
        <f>O205*H205</f>
        <v>0</v>
      </c>
      <c r="Q205" s="219">
        <v>0</v>
      </c>
      <c r="R205" s="219">
        <f>Q205*H205</f>
        <v>0</v>
      </c>
      <c r="S205" s="219">
        <v>0</v>
      </c>
      <c r="T205" s="220">
        <f>S205*H205</f>
        <v>0</v>
      </c>
      <c r="AR205" s="22" t="s">
        <v>163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163</v>
      </c>
      <c r="BM205" s="22" t="s">
        <v>490</v>
      </c>
    </row>
    <row r="206" s="1" customFormat="1">
      <c r="B206" s="44"/>
      <c r="C206" s="72"/>
      <c r="D206" s="237" t="s">
        <v>615</v>
      </c>
      <c r="E206" s="72"/>
      <c r="F206" s="268" t="s">
        <v>3935</v>
      </c>
      <c r="G206" s="72"/>
      <c r="H206" s="72"/>
      <c r="I206" s="182"/>
      <c r="J206" s="72"/>
      <c r="K206" s="72"/>
      <c r="L206" s="70"/>
      <c r="M206" s="269"/>
      <c r="N206" s="45"/>
      <c r="O206" s="45"/>
      <c r="P206" s="45"/>
      <c r="Q206" s="45"/>
      <c r="R206" s="45"/>
      <c r="S206" s="45"/>
      <c r="T206" s="93"/>
      <c r="AT206" s="22" t="s">
        <v>615</v>
      </c>
      <c r="AU206" s="22" t="s">
        <v>83</v>
      </c>
    </row>
    <row r="207" s="1" customFormat="1" ht="16.5" customHeight="1">
      <c r="B207" s="44"/>
      <c r="C207" s="210" t="s">
        <v>73</v>
      </c>
      <c r="D207" s="210" t="s">
        <v>156</v>
      </c>
      <c r="E207" s="211" t="s">
        <v>3936</v>
      </c>
      <c r="F207" s="212" t="s">
        <v>273</v>
      </c>
      <c r="G207" s="213" t="s">
        <v>21</v>
      </c>
      <c r="H207" s="214">
        <v>7</v>
      </c>
      <c r="I207" s="215"/>
      <c r="J207" s="216">
        <f>ROUND(I207*H207,2)</f>
        <v>0</v>
      </c>
      <c r="K207" s="212" t="s">
        <v>21</v>
      </c>
      <c r="L207" s="70"/>
      <c r="M207" s="217" t="s">
        <v>21</v>
      </c>
      <c r="N207" s="218" t="s">
        <v>44</v>
      </c>
      <c r="O207" s="45"/>
      <c r="P207" s="219">
        <f>O207*H207</f>
        <v>0</v>
      </c>
      <c r="Q207" s="219">
        <v>0</v>
      </c>
      <c r="R207" s="219">
        <f>Q207*H207</f>
        <v>0</v>
      </c>
      <c r="S207" s="219">
        <v>0</v>
      </c>
      <c r="T207" s="220">
        <f>S207*H207</f>
        <v>0</v>
      </c>
      <c r="AR207" s="22" t="s">
        <v>163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163</v>
      </c>
      <c r="BM207" s="22" t="s">
        <v>493</v>
      </c>
    </row>
    <row r="208" s="1" customFormat="1">
      <c r="B208" s="44"/>
      <c r="C208" s="72"/>
      <c r="D208" s="237" t="s">
        <v>615</v>
      </c>
      <c r="E208" s="72"/>
      <c r="F208" s="268" t="s">
        <v>3935</v>
      </c>
      <c r="G208" s="72"/>
      <c r="H208" s="72"/>
      <c r="I208" s="182"/>
      <c r="J208" s="72"/>
      <c r="K208" s="72"/>
      <c r="L208" s="70"/>
      <c r="M208" s="269"/>
      <c r="N208" s="45"/>
      <c r="O208" s="45"/>
      <c r="P208" s="45"/>
      <c r="Q208" s="45"/>
      <c r="R208" s="45"/>
      <c r="S208" s="45"/>
      <c r="T208" s="93"/>
      <c r="AT208" s="22" t="s">
        <v>615</v>
      </c>
      <c r="AU208" s="22" t="s">
        <v>83</v>
      </c>
    </row>
    <row r="209" s="1" customFormat="1" ht="16.5" customHeight="1">
      <c r="B209" s="44"/>
      <c r="C209" s="210" t="s">
        <v>73</v>
      </c>
      <c r="D209" s="210" t="s">
        <v>156</v>
      </c>
      <c r="E209" s="211" t="s">
        <v>166</v>
      </c>
      <c r="F209" s="212" t="s">
        <v>4036</v>
      </c>
      <c r="G209" s="213" t="s">
        <v>21</v>
      </c>
      <c r="H209" s="214">
        <v>0</v>
      </c>
      <c r="I209" s="215"/>
      <c r="J209" s="216">
        <f>ROUND(I209*H209,2)</f>
        <v>0</v>
      </c>
      <c r="K209" s="212" t="s">
        <v>21</v>
      </c>
      <c r="L209" s="70"/>
      <c r="M209" s="217" t="s">
        <v>21</v>
      </c>
      <c r="N209" s="218" t="s">
        <v>44</v>
      </c>
      <c r="O209" s="45"/>
      <c r="P209" s="219">
        <f>O209*H209</f>
        <v>0</v>
      </c>
      <c r="Q209" s="219">
        <v>0</v>
      </c>
      <c r="R209" s="219">
        <f>Q209*H209</f>
        <v>0</v>
      </c>
      <c r="S209" s="219">
        <v>0</v>
      </c>
      <c r="T209" s="220">
        <f>S209*H209</f>
        <v>0</v>
      </c>
      <c r="AR209" s="22" t="s">
        <v>163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163</v>
      </c>
      <c r="BM209" s="22" t="s">
        <v>498</v>
      </c>
    </row>
    <row r="210" s="1" customFormat="1">
      <c r="B210" s="44"/>
      <c r="C210" s="72"/>
      <c r="D210" s="237" t="s">
        <v>615</v>
      </c>
      <c r="E210" s="72"/>
      <c r="F210" s="268" t="s">
        <v>4026</v>
      </c>
      <c r="G210" s="72"/>
      <c r="H210" s="72"/>
      <c r="I210" s="182"/>
      <c r="J210" s="72"/>
      <c r="K210" s="72"/>
      <c r="L210" s="70"/>
      <c r="M210" s="269"/>
      <c r="N210" s="45"/>
      <c r="O210" s="45"/>
      <c r="P210" s="45"/>
      <c r="Q210" s="45"/>
      <c r="R210" s="45"/>
      <c r="S210" s="45"/>
      <c r="T210" s="93"/>
      <c r="AT210" s="22" t="s">
        <v>615</v>
      </c>
      <c r="AU210" s="22" t="s">
        <v>83</v>
      </c>
    </row>
    <row r="211" s="1" customFormat="1" ht="25.5" customHeight="1">
      <c r="B211" s="44"/>
      <c r="C211" s="210" t="s">
        <v>201</v>
      </c>
      <c r="D211" s="210" t="s">
        <v>156</v>
      </c>
      <c r="E211" s="211" t="s">
        <v>4037</v>
      </c>
      <c r="F211" s="212" t="s">
        <v>4038</v>
      </c>
      <c r="G211" s="213" t="s">
        <v>1667</v>
      </c>
      <c r="H211" s="214">
        <v>8</v>
      </c>
      <c r="I211" s="215"/>
      <c r="J211" s="216">
        <f>ROUND(I211*H211,2)</f>
        <v>0</v>
      </c>
      <c r="K211" s="212" t="s">
        <v>21</v>
      </c>
      <c r="L211" s="70"/>
      <c r="M211" s="217" t="s">
        <v>21</v>
      </c>
      <c r="N211" s="218" t="s">
        <v>44</v>
      </c>
      <c r="O211" s="45"/>
      <c r="P211" s="219">
        <f>O211*H211</f>
        <v>0</v>
      </c>
      <c r="Q211" s="219">
        <v>0</v>
      </c>
      <c r="R211" s="219">
        <f>Q211*H211</f>
        <v>0</v>
      </c>
      <c r="S211" s="219">
        <v>0</v>
      </c>
      <c r="T211" s="220">
        <f>S211*H211</f>
        <v>0</v>
      </c>
      <c r="AR211" s="22" t="s">
        <v>163</v>
      </c>
      <c r="AT211" s="22" t="s">
        <v>156</v>
      </c>
      <c r="AU211" s="22" t="s">
        <v>83</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163</v>
      </c>
      <c r="BM211" s="22" t="s">
        <v>502</v>
      </c>
    </row>
    <row r="212" s="1" customFormat="1">
      <c r="B212" s="44"/>
      <c r="C212" s="72"/>
      <c r="D212" s="237" t="s">
        <v>615</v>
      </c>
      <c r="E212" s="72"/>
      <c r="F212" s="268" t="s">
        <v>4039</v>
      </c>
      <c r="G212" s="72"/>
      <c r="H212" s="72"/>
      <c r="I212" s="182"/>
      <c r="J212" s="72"/>
      <c r="K212" s="72"/>
      <c r="L212" s="70"/>
      <c r="M212" s="269"/>
      <c r="N212" s="45"/>
      <c r="O212" s="45"/>
      <c r="P212" s="45"/>
      <c r="Q212" s="45"/>
      <c r="R212" s="45"/>
      <c r="S212" s="45"/>
      <c r="T212" s="93"/>
      <c r="AT212" s="22" t="s">
        <v>615</v>
      </c>
      <c r="AU212" s="22" t="s">
        <v>83</v>
      </c>
    </row>
    <row r="213" s="1" customFormat="1" ht="16.5" customHeight="1">
      <c r="B213" s="44"/>
      <c r="C213" s="210" t="s">
        <v>73</v>
      </c>
      <c r="D213" s="210" t="s">
        <v>156</v>
      </c>
      <c r="E213" s="211" t="s">
        <v>4040</v>
      </c>
      <c r="F213" s="212" t="s">
        <v>4041</v>
      </c>
      <c r="G213" s="213" t="s">
        <v>21</v>
      </c>
      <c r="H213" s="214">
        <v>8</v>
      </c>
      <c r="I213" s="215"/>
      <c r="J213" s="216">
        <f>ROUND(I213*H213,2)</f>
        <v>0</v>
      </c>
      <c r="K213" s="212" t="s">
        <v>21</v>
      </c>
      <c r="L213" s="70"/>
      <c r="M213" s="217" t="s">
        <v>21</v>
      </c>
      <c r="N213" s="218" t="s">
        <v>44</v>
      </c>
      <c r="O213" s="45"/>
      <c r="P213" s="219">
        <f>O213*H213</f>
        <v>0</v>
      </c>
      <c r="Q213" s="219">
        <v>0</v>
      </c>
      <c r="R213" s="219">
        <f>Q213*H213</f>
        <v>0</v>
      </c>
      <c r="S213" s="219">
        <v>0</v>
      </c>
      <c r="T213" s="220">
        <f>S213*H213</f>
        <v>0</v>
      </c>
      <c r="AR213" s="22" t="s">
        <v>163</v>
      </c>
      <c r="AT213" s="22" t="s">
        <v>156</v>
      </c>
      <c r="AU213" s="22" t="s">
        <v>83</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163</v>
      </c>
      <c r="BM213" s="22" t="s">
        <v>655</v>
      </c>
    </row>
    <row r="214" s="1" customFormat="1">
      <c r="B214" s="44"/>
      <c r="C214" s="72"/>
      <c r="D214" s="237" t="s">
        <v>615</v>
      </c>
      <c r="E214" s="72"/>
      <c r="F214" s="268" t="s">
        <v>3935</v>
      </c>
      <c r="G214" s="72"/>
      <c r="H214" s="72"/>
      <c r="I214" s="182"/>
      <c r="J214" s="72"/>
      <c r="K214" s="72"/>
      <c r="L214" s="70"/>
      <c r="M214" s="269"/>
      <c r="N214" s="45"/>
      <c r="O214" s="45"/>
      <c r="P214" s="45"/>
      <c r="Q214" s="45"/>
      <c r="R214" s="45"/>
      <c r="S214" s="45"/>
      <c r="T214" s="93"/>
      <c r="AT214" s="22" t="s">
        <v>615</v>
      </c>
      <c r="AU214" s="22" t="s">
        <v>83</v>
      </c>
    </row>
    <row r="215" s="1" customFormat="1" ht="16.5" customHeight="1">
      <c r="B215" s="44"/>
      <c r="C215" s="210" t="s">
        <v>73</v>
      </c>
      <c r="D215" s="210" t="s">
        <v>156</v>
      </c>
      <c r="E215" s="211" t="s">
        <v>3936</v>
      </c>
      <c r="F215" s="212" t="s">
        <v>273</v>
      </c>
      <c r="G215" s="213" t="s">
        <v>21</v>
      </c>
      <c r="H215" s="214">
        <v>8</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163</v>
      </c>
      <c r="AT215" s="22" t="s">
        <v>156</v>
      </c>
      <c r="AU215" s="22" t="s">
        <v>83</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163</v>
      </c>
      <c r="BM215" s="22" t="s">
        <v>657</v>
      </c>
    </row>
    <row r="216" s="1" customFormat="1">
      <c r="B216" s="44"/>
      <c r="C216" s="72"/>
      <c r="D216" s="237" t="s">
        <v>615</v>
      </c>
      <c r="E216" s="72"/>
      <c r="F216" s="268" t="s">
        <v>3935</v>
      </c>
      <c r="G216" s="72"/>
      <c r="H216" s="72"/>
      <c r="I216" s="182"/>
      <c r="J216" s="72"/>
      <c r="K216" s="72"/>
      <c r="L216" s="70"/>
      <c r="M216" s="269"/>
      <c r="N216" s="45"/>
      <c r="O216" s="45"/>
      <c r="P216" s="45"/>
      <c r="Q216" s="45"/>
      <c r="R216" s="45"/>
      <c r="S216" s="45"/>
      <c r="T216" s="93"/>
      <c r="AT216" s="22" t="s">
        <v>615</v>
      </c>
      <c r="AU216" s="22" t="s">
        <v>83</v>
      </c>
    </row>
    <row r="217" s="1" customFormat="1" ht="16.5" customHeight="1">
      <c r="B217" s="44"/>
      <c r="C217" s="210" t="s">
        <v>73</v>
      </c>
      <c r="D217" s="210" t="s">
        <v>156</v>
      </c>
      <c r="E217" s="211" t="s">
        <v>169</v>
      </c>
      <c r="F217" s="212" t="s">
        <v>4042</v>
      </c>
      <c r="G217" s="213" t="s">
        <v>21</v>
      </c>
      <c r="H217" s="214">
        <v>0</v>
      </c>
      <c r="I217" s="215"/>
      <c r="J217" s="216">
        <f>ROUND(I217*H217,2)</f>
        <v>0</v>
      </c>
      <c r="K217" s="212" t="s">
        <v>21</v>
      </c>
      <c r="L217" s="70"/>
      <c r="M217" s="217" t="s">
        <v>21</v>
      </c>
      <c r="N217" s="218" t="s">
        <v>44</v>
      </c>
      <c r="O217" s="45"/>
      <c r="P217" s="219">
        <f>O217*H217</f>
        <v>0</v>
      </c>
      <c r="Q217" s="219">
        <v>0</v>
      </c>
      <c r="R217" s="219">
        <f>Q217*H217</f>
        <v>0</v>
      </c>
      <c r="S217" s="219">
        <v>0</v>
      </c>
      <c r="T217" s="220">
        <f>S217*H217</f>
        <v>0</v>
      </c>
      <c r="AR217" s="22" t="s">
        <v>183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183</v>
      </c>
      <c r="BM217" s="22" t="s">
        <v>661</v>
      </c>
    </row>
    <row r="218" s="1" customFormat="1">
      <c r="B218" s="44"/>
      <c r="C218" s="72"/>
      <c r="D218" s="237" t="s">
        <v>615</v>
      </c>
      <c r="E218" s="72"/>
      <c r="F218" s="268" t="s">
        <v>4026</v>
      </c>
      <c r="G218" s="72"/>
      <c r="H218" s="72"/>
      <c r="I218" s="182"/>
      <c r="J218" s="72"/>
      <c r="K218" s="72"/>
      <c r="L218" s="70"/>
      <c r="M218" s="269"/>
      <c r="N218" s="45"/>
      <c r="O218" s="45"/>
      <c r="P218" s="45"/>
      <c r="Q218" s="45"/>
      <c r="R218" s="45"/>
      <c r="S218" s="45"/>
      <c r="T218" s="93"/>
      <c r="AT218" s="22" t="s">
        <v>615</v>
      </c>
      <c r="AU218" s="22" t="s">
        <v>83</v>
      </c>
    </row>
    <row r="219" s="1" customFormat="1" ht="25.5" customHeight="1">
      <c r="B219" s="44"/>
      <c r="C219" s="210" t="s">
        <v>350</v>
      </c>
      <c r="D219" s="210" t="s">
        <v>156</v>
      </c>
      <c r="E219" s="211" t="s">
        <v>4043</v>
      </c>
      <c r="F219" s="212" t="s">
        <v>4044</v>
      </c>
      <c r="G219" s="213" t="s">
        <v>1667</v>
      </c>
      <c r="H219" s="214">
        <v>62</v>
      </c>
      <c r="I219" s="215"/>
      <c r="J219" s="216">
        <f>ROUND(I219*H219,2)</f>
        <v>0</v>
      </c>
      <c r="K219" s="212" t="s">
        <v>21</v>
      </c>
      <c r="L219" s="70"/>
      <c r="M219" s="217" t="s">
        <v>21</v>
      </c>
      <c r="N219" s="218" t="s">
        <v>44</v>
      </c>
      <c r="O219" s="45"/>
      <c r="P219" s="219">
        <f>O219*H219</f>
        <v>0</v>
      </c>
      <c r="Q219" s="219">
        <v>0</v>
      </c>
      <c r="R219" s="219">
        <f>Q219*H219</f>
        <v>0</v>
      </c>
      <c r="S219" s="219">
        <v>0</v>
      </c>
      <c r="T219" s="220">
        <f>S219*H219</f>
        <v>0</v>
      </c>
      <c r="AR219" s="22" t="s">
        <v>183</v>
      </c>
      <c r="AT219" s="22" t="s">
        <v>156</v>
      </c>
      <c r="AU219" s="22" t="s">
        <v>83</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183</v>
      </c>
      <c r="BM219" s="22" t="s">
        <v>663</v>
      </c>
    </row>
    <row r="220" s="1" customFormat="1">
      <c r="B220" s="44"/>
      <c r="C220" s="72"/>
      <c r="D220" s="237" t="s">
        <v>615</v>
      </c>
      <c r="E220" s="72"/>
      <c r="F220" s="268" t="s">
        <v>4045</v>
      </c>
      <c r="G220" s="72"/>
      <c r="H220" s="72"/>
      <c r="I220" s="182"/>
      <c r="J220" s="72"/>
      <c r="K220" s="72"/>
      <c r="L220" s="70"/>
      <c r="M220" s="269"/>
      <c r="N220" s="45"/>
      <c r="O220" s="45"/>
      <c r="P220" s="45"/>
      <c r="Q220" s="45"/>
      <c r="R220" s="45"/>
      <c r="S220" s="45"/>
      <c r="T220" s="93"/>
      <c r="AT220" s="22" t="s">
        <v>615</v>
      </c>
      <c r="AU220" s="22" t="s">
        <v>83</v>
      </c>
    </row>
    <row r="221" s="1" customFormat="1" ht="16.5" customHeight="1">
      <c r="B221" s="44"/>
      <c r="C221" s="210" t="s">
        <v>73</v>
      </c>
      <c r="D221" s="210" t="s">
        <v>156</v>
      </c>
      <c r="E221" s="211" t="s">
        <v>4046</v>
      </c>
      <c r="F221" s="212" t="s">
        <v>4047</v>
      </c>
      <c r="G221" s="213" t="s">
        <v>21</v>
      </c>
      <c r="H221" s="214">
        <v>62</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183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183</v>
      </c>
      <c r="BM221" s="22" t="s">
        <v>667</v>
      </c>
    </row>
    <row r="222" s="1" customFormat="1">
      <c r="B222" s="44"/>
      <c r="C222" s="72"/>
      <c r="D222" s="237" t="s">
        <v>615</v>
      </c>
      <c r="E222" s="72"/>
      <c r="F222" s="268" t="s">
        <v>3935</v>
      </c>
      <c r="G222" s="72"/>
      <c r="H222" s="72"/>
      <c r="I222" s="182"/>
      <c r="J222" s="72"/>
      <c r="K222" s="72"/>
      <c r="L222" s="70"/>
      <c r="M222" s="269"/>
      <c r="N222" s="45"/>
      <c r="O222" s="45"/>
      <c r="P222" s="45"/>
      <c r="Q222" s="45"/>
      <c r="R222" s="45"/>
      <c r="S222" s="45"/>
      <c r="T222" s="93"/>
      <c r="AT222" s="22" t="s">
        <v>615</v>
      </c>
      <c r="AU222" s="22" t="s">
        <v>83</v>
      </c>
    </row>
    <row r="223" s="1" customFormat="1" ht="16.5" customHeight="1">
      <c r="B223" s="44"/>
      <c r="C223" s="210" t="s">
        <v>73</v>
      </c>
      <c r="D223" s="210" t="s">
        <v>156</v>
      </c>
      <c r="E223" s="211" t="s">
        <v>3936</v>
      </c>
      <c r="F223" s="212" t="s">
        <v>273</v>
      </c>
      <c r="G223" s="213" t="s">
        <v>21</v>
      </c>
      <c r="H223" s="214">
        <v>62</v>
      </c>
      <c r="I223" s="215"/>
      <c r="J223" s="216">
        <f>ROUND(I223*H223,2)</f>
        <v>0</v>
      </c>
      <c r="K223" s="212" t="s">
        <v>21</v>
      </c>
      <c r="L223" s="70"/>
      <c r="M223" s="217" t="s">
        <v>21</v>
      </c>
      <c r="N223" s="218" t="s">
        <v>44</v>
      </c>
      <c r="O223" s="45"/>
      <c r="P223" s="219">
        <f>O223*H223</f>
        <v>0</v>
      </c>
      <c r="Q223" s="219">
        <v>0</v>
      </c>
      <c r="R223" s="219">
        <f>Q223*H223</f>
        <v>0</v>
      </c>
      <c r="S223" s="219">
        <v>0</v>
      </c>
      <c r="T223" s="220">
        <f>S223*H223</f>
        <v>0</v>
      </c>
      <c r="AR223" s="22" t="s">
        <v>183</v>
      </c>
      <c r="AT223" s="22" t="s">
        <v>156</v>
      </c>
      <c r="AU223" s="22" t="s">
        <v>83</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183</v>
      </c>
      <c r="BM223" s="22" t="s">
        <v>669</v>
      </c>
    </row>
    <row r="224" s="1" customFormat="1">
      <c r="B224" s="44"/>
      <c r="C224" s="72"/>
      <c r="D224" s="237" t="s">
        <v>615</v>
      </c>
      <c r="E224" s="72"/>
      <c r="F224" s="268" t="s">
        <v>3935</v>
      </c>
      <c r="G224" s="72"/>
      <c r="H224" s="72"/>
      <c r="I224" s="182"/>
      <c r="J224" s="72"/>
      <c r="K224" s="72"/>
      <c r="L224" s="70"/>
      <c r="M224" s="269"/>
      <c r="N224" s="45"/>
      <c r="O224" s="45"/>
      <c r="P224" s="45"/>
      <c r="Q224" s="45"/>
      <c r="R224" s="45"/>
      <c r="S224" s="45"/>
      <c r="T224" s="93"/>
      <c r="AT224" s="22" t="s">
        <v>615</v>
      </c>
      <c r="AU224" s="22" t="s">
        <v>83</v>
      </c>
    </row>
    <row r="225" s="1" customFormat="1" ht="16.5" customHeight="1">
      <c r="B225" s="44"/>
      <c r="C225" s="258" t="s">
        <v>204</v>
      </c>
      <c r="D225" s="258" t="s">
        <v>298</v>
      </c>
      <c r="E225" s="259" t="s">
        <v>4048</v>
      </c>
      <c r="F225" s="260" t="s">
        <v>4049</v>
      </c>
      <c r="G225" s="261" t="s">
        <v>1667</v>
      </c>
      <c r="H225" s="262">
        <v>74.400000000000006</v>
      </c>
      <c r="I225" s="263"/>
      <c r="J225" s="264">
        <f>ROUND(I225*H225,2)</f>
        <v>0</v>
      </c>
      <c r="K225" s="260" t="s">
        <v>21</v>
      </c>
      <c r="L225" s="265"/>
      <c r="M225" s="266" t="s">
        <v>21</v>
      </c>
      <c r="N225" s="267" t="s">
        <v>44</v>
      </c>
      <c r="O225" s="45"/>
      <c r="P225" s="219">
        <f>O225*H225</f>
        <v>0</v>
      </c>
      <c r="Q225" s="219">
        <v>0</v>
      </c>
      <c r="R225" s="219">
        <f>Q225*H225</f>
        <v>0</v>
      </c>
      <c r="S225" s="219">
        <v>0</v>
      </c>
      <c r="T225" s="220">
        <f>S225*H225</f>
        <v>0</v>
      </c>
      <c r="AR225" s="22" t="s">
        <v>210</v>
      </c>
      <c r="AT225" s="22" t="s">
        <v>298</v>
      </c>
      <c r="AU225" s="22" t="s">
        <v>83</v>
      </c>
      <c r="AY225" s="22" t="s">
        <v>155</v>
      </c>
      <c r="BE225" s="221">
        <f>IF(N225="základní",J225,0)</f>
        <v>0</v>
      </c>
      <c r="BF225" s="221">
        <f>IF(N225="snížená",J225,0)</f>
        <v>0</v>
      </c>
      <c r="BG225" s="221">
        <f>IF(N225="zákl. přenesená",J225,0)</f>
        <v>0</v>
      </c>
      <c r="BH225" s="221">
        <f>IF(N225="sníž. přenesená",J225,0)</f>
        <v>0</v>
      </c>
      <c r="BI225" s="221">
        <f>IF(N225="nulová",J225,0)</f>
        <v>0</v>
      </c>
      <c r="BJ225" s="22" t="s">
        <v>81</v>
      </c>
      <c r="BK225" s="221">
        <f>ROUND(I225*H225,2)</f>
        <v>0</v>
      </c>
      <c r="BL225" s="22" t="s">
        <v>183</v>
      </c>
      <c r="BM225" s="22" t="s">
        <v>673</v>
      </c>
    </row>
    <row r="226" s="1" customFormat="1">
      <c r="B226" s="44"/>
      <c r="C226" s="72"/>
      <c r="D226" s="237" t="s">
        <v>615</v>
      </c>
      <c r="E226" s="72"/>
      <c r="F226" s="268" t="s">
        <v>4050</v>
      </c>
      <c r="G226" s="72"/>
      <c r="H226" s="72"/>
      <c r="I226" s="182"/>
      <c r="J226" s="72"/>
      <c r="K226" s="72"/>
      <c r="L226" s="70"/>
      <c r="M226" s="269"/>
      <c r="N226" s="45"/>
      <c r="O226" s="45"/>
      <c r="P226" s="45"/>
      <c r="Q226" s="45"/>
      <c r="R226" s="45"/>
      <c r="S226" s="45"/>
      <c r="T226" s="93"/>
      <c r="AT226" s="22" t="s">
        <v>615</v>
      </c>
      <c r="AU226" s="22" t="s">
        <v>83</v>
      </c>
    </row>
    <row r="227" s="1" customFormat="1" ht="16.5" customHeight="1">
      <c r="B227" s="44"/>
      <c r="C227" s="210" t="s">
        <v>73</v>
      </c>
      <c r="D227" s="210" t="s">
        <v>156</v>
      </c>
      <c r="E227" s="211" t="s">
        <v>4051</v>
      </c>
      <c r="F227" s="212" t="s">
        <v>4052</v>
      </c>
      <c r="G227" s="213" t="s">
        <v>21</v>
      </c>
      <c r="H227" s="214">
        <v>74.400000000000006</v>
      </c>
      <c r="I227" s="215"/>
      <c r="J227" s="216">
        <f>ROUND(I227*H227,2)</f>
        <v>0</v>
      </c>
      <c r="K227" s="212" t="s">
        <v>21</v>
      </c>
      <c r="L227" s="70"/>
      <c r="M227" s="217" t="s">
        <v>21</v>
      </c>
      <c r="N227" s="218" t="s">
        <v>44</v>
      </c>
      <c r="O227" s="45"/>
      <c r="P227" s="219">
        <f>O227*H227</f>
        <v>0</v>
      </c>
      <c r="Q227" s="219">
        <v>0</v>
      </c>
      <c r="R227" s="219">
        <f>Q227*H227</f>
        <v>0</v>
      </c>
      <c r="S227" s="219">
        <v>0</v>
      </c>
      <c r="T227" s="220">
        <f>S227*H227</f>
        <v>0</v>
      </c>
      <c r="AR227" s="22" t="s">
        <v>183</v>
      </c>
      <c r="AT227" s="22" t="s">
        <v>156</v>
      </c>
      <c r="AU227" s="22" t="s">
        <v>83</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183</v>
      </c>
      <c r="BM227" s="22" t="s">
        <v>675</v>
      </c>
    </row>
    <row r="228" s="1" customFormat="1">
      <c r="B228" s="44"/>
      <c r="C228" s="72"/>
      <c r="D228" s="237" t="s">
        <v>615</v>
      </c>
      <c r="E228" s="72"/>
      <c r="F228" s="268" t="s">
        <v>3935</v>
      </c>
      <c r="G228" s="72"/>
      <c r="H228" s="72"/>
      <c r="I228" s="182"/>
      <c r="J228" s="72"/>
      <c r="K228" s="72"/>
      <c r="L228" s="70"/>
      <c r="M228" s="269"/>
      <c r="N228" s="45"/>
      <c r="O228" s="45"/>
      <c r="P228" s="45"/>
      <c r="Q228" s="45"/>
      <c r="R228" s="45"/>
      <c r="S228" s="45"/>
      <c r="T228" s="93"/>
      <c r="AT228" s="22" t="s">
        <v>615</v>
      </c>
      <c r="AU228" s="22" t="s">
        <v>83</v>
      </c>
    </row>
    <row r="229" s="1" customFormat="1" ht="16.5" customHeight="1">
      <c r="B229" s="44"/>
      <c r="C229" s="210" t="s">
        <v>362</v>
      </c>
      <c r="D229" s="210" t="s">
        <v>156</v>
      </c>
      <c r="E229" s="211" t="s">
        <v>4053</v>
      </c>
      <c r="F229" s="212" t="s">
        <v>4054</v>
      </c>
      <c r="G229" s="213" t="s">
        <v>1667</v>
      </c>
      <c r="H229" s="214">
        <v>62</v>
      </c>
      <c r="I229" s="215"/>
      <c r="J229" s="216">
        <f>ROUND(I229*H229,2)</f>
        <v>0</v>
      </c>
      <c r="K229" s="212" t="s">
        <v>21</v>
      </c>
      <c r="L229" s="70"/>
      <c r="M229" s="217" t="s">
        <v>21</v>
      </c>
      <c r="N229" s="218" t="s">
        <v>44</v>
      </c>
      <c r="O229" s="45"/>
      <c r="P229" s="219">
        <f>O229*H229</f>
        <v>0</v>
      </c>
      <c r="Q229" s="219">
        <v>0</v>
      </c>
      <c r="R229" s="219">
        <f>Q229*H229</f>
        <v>0</v>
      </c>
      <c r="S229" s="219">
        <v>0</v>
      </c>
      <c r="T229" s="220">
        <f>S229*H229</f>
        <v>0</v>
      </c>
      <c r="AR229" s="22" t="s">
        <v>183</v>
      </c>
      <c r="AT229" s="22" t="s">
        <v>156</v>
      </c>
      <c r="AU229" s="22" t="s">
        <v>83</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183</v>
      </c>
      <c r="BM229" s="22" t="s">
        <v>679</v>
      </c>
    </row>
    <row r="230" s="1" customFormat="1">
      <c r="B230" s="44"/>
      <c r="C230" s="72"/>
      <c r="D230" s="237" t="s">
        <v>615</v>
      </c>
      <c r="E230" s="72"/>
      <c r="F230" s="268" t="s">
        <v>4055</v>
      </c>
      <c r="G230" s="72"/>
      <c r="H230" s="72"/>
      <c r="I230" s="182"/>
      <c r="J230" s="72"/>
      <c r="K230" s="72"/>
      <c r="L230" s="70"/>
      <c r="M230" s="269"/>
      <c r="N230" s="45"/>
      <c r="O230" s="45"/>
      <c r="P230" s="45"/>
      <c r="Q230" s="45"/>
      <c r="R230" s="45"/>
      <c r="S230" s="45"/>
      <c r="T230" s="93"/>
      <c r="AT230" s="22" t="s">
        <v>615</v>
      </c>
      <c r="AU230" s="22" t="s">
        <v>83</v>
      </c>
    </row>
    <row r="231" s="1" customFormat="1" ht="16.5" customHeight="1">
      <c r="B231" s="44"/>
      <c r="C231" s="210" t="s">
        <v>207</v>
      </c>
      <c r="D231" s="210" t="s">
        <v>156</v>
      </c>
      <c r="E231" s="211" t="s">
        <v>4056</v>
      </c>
      <c r="F231" s="212" t="s">
        <v>4057</v>
      </c>
      <c r="G231" s="213" t="s">
        <v>4058</v>
      </c>
      <c r="H231" s="214">
        <v>2</v>
      </c>
      <c r="I231" s="215"/>
      <c r="J231" s="216">
        <f>ROUND(I231*H231,2)</f>
        <v>0</v>
      </c>
      <c r="K231" s="212" t="s">
        <v>21</v>
      </c>
      <c r="L231" s="70"/>
      <c r="M231" s="217" t="s">
        <v>21</v>
      </c>
      <c r="N231" s="218" t="s">
        <v>44</v>
      </c>
      <c r="O231" s="45"/>
      <c r="P231" s="219">
        <f>O231*H231</f>
        <v>0</v>
      </c>
      <c r="Q231" s="219">
        <v>0</v>
      </c>
      <c r="R231" s="219">
        <f>Q231*H231</f>
        <v>0</v>
      </c>
      <c r="S231" s="219">
        <v>0</v>
      </c>
      <c r="T231" s="220">
        <f>S231*H231</f>
        <v>0</v>
      </c>
      <c r="AR231" s="22" t="s">
        <v>183</v>
      </c>
      <c r="AT231" s="22" t="s">
        <v>156</v>
      </c>
      <c r="AU231" s="22" t="s">
        <v>83</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183</v>
      </c>
      <c r="BM231" s="22" t="s">
        <v>681</v>
      </c>
    </row>
    <row r="232" s="1" customFormat="1">
      <c r="B232" s="44"/>
      <c r="C232" s="72"/>
      <c r="D232" s="237" t="s">
        <v>615</v>
      </c>
      <c r="E232" s="72"/>
      <c r="F232" s="268" t="s">
        <v>4059</v>
      </c>
      <c r="G232" s="72"/>
      <c r="H232" s="72"/>
      <c r="I232" s="182"/>
      <c r="J232" s="72"/>
      <c r="K232" s="72"/>
      <c r="L232" s="70"/>
      <c r="M232" s="269"/>
      <c r="N232" s="45"/>
      <c r="O232" s="45"/>
      <c r="P232" s="45"/>
      <c r="Q232" s="45"/>
      <c r="R232" s="45"/>
      <c r="S232" s="45"/>
      <c r="T232" s="93"/>
      <c r="AT232" s="22" t="s">
        <v>615</v>
      </c>
      <c r="AU232" s="22" t="s">
        <v>83</v>
      </c>
    </row>
    <row r="233" s="1" customFormat="1" ht="16.5" customHeight="1">
      <c r="B233" s="44"/>
      <c r="C233" s="210" t="s">
        <v>73</v>
      </c>
      <c r="D233" s="210" t="s">
        <v>156</v>
      </c>
      <c r="E233" s="211" t="s">
        <v>4060</v>
      </c>
      <c r="F233" s="212" t="s">
        <v>4061</v>
      </c>
      <c r="G233" s="213" t="s">
        <v>21</v>
      </c>
      <c r="H233" s="214">
        <v>2</v>
      </c>
      <c r="I233" s="215"/>
      <c r="J233" s="216">
        <f>ROUND(I233*H233,2)</f>
        <v>0</v>
      </c>
      <c r="K233" s="212" t="s">
        <v>21</v>
      </c>
      <c r="L233" s="70"/>
      <c r="M233" s="217" t="s">
        <v>21</v>
      </c>
      <c r="N233" s="218" t="s">
        <v>44</v>
      </c>
      <c r="O233" s="45"/>
      <c r="P233" s="219">
        <f>O233*H233</f>
        <v>0</v>
      </c>
      <c r="Q233" s="219">
        <v>0</v>
      </c>
      <c r="R233" s="219">
        <f>Q233*H233</f>
        <v>0</v>
      </c>
      <c r="S233" s="219">
        <v>0</v>
      </c>
      <c r="T233" s="220">
        <f>S233*H233</f>
        <v>0</v>
      </c>
      <c r="AR233" s="22" t="s">
        <v>183</v>
      </c>
      <c r="AT233" s="22" t="s">
        <v>156</v>
      </c>
      <c r="AU233" s="22" t="s">
        <v>83</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183</v>
      </c>
      <c r="BM233" s="22" t="s">
        <v>685</v>
      </c>
    </row>
    <row r="234" s="1" customFormat="1">
      <c r="B234" s="44"/>
      <c r="C234" s="72"/>
      <c r="D234" s="237" t="s">
        <v>615</v>
      </c>
      <c r="E234" s="72"/>
      <c r="F234" s="268" t="s">
        <v>3935</v>
      </c>
      <c r="G234" s="72"/>
      <c r="H234" s="72"/>
      <c r="I234" s="182"/>
      <c r="J234" s="72"/>
      <c r="K234" s="72"/>
      <c r="L234" s="70"/>
      <c r="M234" s="269"/>
      <c r="N234" s="45"/>
      <c r="O234" s="45"/>
      <c r="P234" s="45"/>
      <c r="Q234" s="45"/>
      <c r="R234" s="45"/>
      <c r="S234" s="45"/>
      <c r="T234" s="93"/>
      <c r="AT234" s="22" t="s">
        <v>615</v>
      </c>
      <c r="AU234" s="22" t="s">
        <v>83</v>
      </c>
    </row>
    <row r="235" s="1" customFormat="1" ht="16.5" customHeight="1">
      <c r="B235" s="44"/>
      <c r="C235" s="210" t="s">
        <v>73</v>
      </c>
      <c r="D235" s="210" t="s">
        <v>156</v>
      </c>
      <c r="E235" s="211" t="s">
        <v>3936</v>
      </c>
      <c r="F235" s="212" t="s">
        <v>273</v>
      </c>
      <c r="G235" s="213" t="s">
        <v>21</v>
      </c>
      <c r="H235" s="214">
        <v>2</v>
      </c>
      <c r="I235" s="215"/>
      <c r="J235" s="216">
        <f>ROUND(I235*H235,2)</f>
        <v>0</v>
      </c>
      <c r="K235" s="212" t="s">
        <v>21</v>
      </c>
      <c r="L235" s="70"/>
      <c r="M235" s="217" t="s">
        <v>21</v>
      </c>
      <c r="N235" s="218" t="s">
        <v>44</v>
      </c>
      <c r="O235" s="45"/>
      <c r="P235" s="219">
        <f>O235*H235</f>
        <v>0</v>
      </c>
      <c r="Q235" s="219">
        <v>0</v>
      </c>
      <c r="R235" s="219">
        <f>Q235*H235</f>
        <v>0</v>
      </c>
      <c r="S235" s="219">
        <v>0</v>
      </c>
      <c r="T235" s="220">
        <f>S235*H235</f>
        <v>0</v>
      </c>
      <c r="AR235" s="22" t="s">
        <v>183</v>
      </c>
      <c r="AT235" s="22" t="s">
        <v>156</v>
      </c>
      <c r="AU235" s="22" t="s">
        <v>83</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183</v>
      </c>
      <c r="BM235" s="22" t="s">
        <v>687</v>
      </c>
    </row>
    <row r="236" s="1" customFormat="1">
      <c r="B236" s="44"/>
      <c r="C236" s="72"/>
      <c r="D236" s="237" t="s">
        <v>615</v>
      </c>
      <c r="E236" s="72"/>
      <c r="F236" s="268" t="s">
        <v>3935</v>
      </c>
      <c r="G236" s="72"/>
      <c r="H236" s="72"/>
      <c r="I236" s="182"/>
      <c r="J236" s="72"/>
      <c r="K236" s="72"/>
      <c r="L236" s="70"/>
      <c r="M236" s="269"/>
      <c r="N236" s="45"/>
      <c r="O236" s="45"/>
      <c r="P236" s="45"/>
      <c r="Q236" s="45"/>
      <c r="R236" s="45"/>
      <c r="S236" s="45"/>
      <c r="T236" s="93"/>
      <c r="AT236" s="22" t="s">
        <v>615</v>
      </c>
      <c r="AU236" s="22" t="s">
        <v>83</v>
      </c>
    </row>
    <row r="237" s="1" customFormat="1" ht="16.5" customHeight="1">
      <c r="B237" s="44"/>
      <c r="C237" s="210" t="s">
        <v>368</v>
      </c>
      <c r="D237" s="210" t="s">
        <v>156</v>
      </c>
      <c r="E237" s="211" t="s">
        <v>4062</v>
      </c>
      <c r="F237" s="212" t="s">
        <v>4063</v>
      </c>
      <c r="G237" s="213" t="s">
        <v>4058</v>
      </c>
      <c r="H237" s="214">
        <v>2</v>
      </c>
      <c r="I237" s="215"/>
      <c r="J237" s="216">
        <f>ROUND(I237*H237,2)</f>
        <v>0</v>
      </c>
      <c r="K237" s="212" t="s">
        <v>21</v>
      </c>
      <c r="L237" s="70"/>
      <c r="M237" s="217" t="s">
        <v>21</v>
      </c>
      <c r="N237" s="218" t="s">
        <v>44</v>
      </c>
      <c r="O237" s="45"/>
      <c r="P237" s="219">
        <f>O237*H237</f>
        <v>0</v>
      </c>
      <c r="Q237" s="219">
        <v>0</v>
      </c>
      <c r="R237" s="219">
        <f>Q237*H237</f>
        <v>0</v>
      </c>
      <c r="S237" s="219">
        <v>0</v>
      </c>
      <c r="T237" s="220">
        <f>S237*H237</f>
        <v>0</v>
      </c>
      <c r="AR237" s="22" t="s">
        <v>183</v>
      </c>
      <c r="AT237" s="22" t="s">
        <v>156</v>
      </c>
      <c r="AU237" s="22" t="s">
        <v>83</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183</v>
      </c>
      <c r="BM237" s="22" t="s">
        <v>691</v>
      </c>
    </row>
    <row r="238" s="1" customFormat="1">
      <c r="B238" s="44"/>
      <c r="C238" s="72"/>
      <c r="D238" s="237" t="s">
        <v>615</v>
      </c>
      <c r="E238" s="72"/>
      <c r="F238" s="268" t="s">
        <v>4064</v>
      </c>
      <c r="G238" s="72"/>
      <c r="H238" s="72"/>
      <c r="I238" s="182"/>
      <c r="J238" s="72"/>
      <c r="K238" s="72"/>
      <c r="L238" s="70"/>
      <c r="M238" s="269"/>
      <c r="N238" s="45"/>
      <c r="O238" s="45"/>
      <c r="P238" s="45"/>
      <c r="Q238" s="45"/>
      <c r="R238" s="45"/>
      <c r="S238" s="45"/>
      <c r="T238" s="93"/>
      <c r="AT238" s="22" t="s">
        <v>615</v>
      </c>
      <c r="AU238" s="22" t="s">
        <v>83</v>
      </c>
    </row>
    <row r="239" s="1" customFormat="1" ht="16.5" customHeight="1">
      <c r="B239" s="44"/>
      <c r="C239" s="210" t="s">
        <v>73</v>
      </c>
      <c r="D239" s="210" t="s">
        <v>156</v>
      </c>
      <c r="E239" s="211" t="s">
        <v>4060</v>
      </c>
      <c r="F239" s="212" t="s">
        <v>4061</v>
      </c>
      <c r="G239" s="213" t="s">
        <v>21</v>
      </c>
      <c r="H239" s="214">
        <v>2</v>
      </c>
      <c r="I239" s="215"/>
      <c r="J239" s="216">
        <f>ROUND(I239*H239,2)</f>
        <v>0</v>
      </c>
      <c r="K239" s="212" t="s">
        <v>21</v>
      </c>
      <c r="L239" s="70"/>
      <c r="M239" s="217" t="s">
        <v>21</v>
      </c>
      <c r="N239" s="218" t="s">
        <v>44</v>
      </c>
      <c r="O239" s="45"/>
      <c r="P239" s="219">
        <f>O239*H239</f>
        <v>0</v>
      </c>
      <c r="Q239" s="219">
        <v>0</v>
      </c>
      <c r="R239" s="219">
        <f>Q239*H239</f>
        <v>0</v>
      </c>
      <c r="S239" s="219">
        <v>0</v>
      </c>
      <c r="T239" s="220">
        <f>S239*H239</f>
        <v>0</v>
      </c>
      <c r="AR239" s="22" t="s">
        <v>183</v>
      </c>
      <c r="AT239" s="22" t="s">
        <v>156</v>
      </c>
      <c r="AU239" s="22" t="s">
        <v>83</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183</v>
      </c>
      <c r="BM239" s="22" t="s">
        <v>693</v>
      </c>
    </row>
    <row r="240" s="1" customFormat="1">
      <c r="B240" s="44"/>
      <c r="C240" s="72"/>
      <c r="D240" s="237" t="s">
        <v>615</v>
      </c>
      <c r="E240" s="72"/>
      <c r="F240" s="268" t="s">
        <v>3935</v>
      </c>
      <c r="G240" s="72"/>
      <c r="H240" s="72"/>
      <c r="I240" s="182"/>
      <c r="J240" s="72"/>
      <c r="K240" s="72"/>
      <c r="L240" s="70"/>
      <c r="M240" s="269"/>
      <c r="N240" s="45"/>
      <c r="O240" s="45"/>
      <c r="P240" s="45"/>
      <c r="Q240" s="45"/>
      <c r="R240" s="45"/>
      <c r="S240" s="45"/>
      <c r="T240" s="93"/>
      <c r="AT240" s="22" t="s">
        <v>615</v>
      </c>
      <c r="AU240" s="22" t="s">
        <v>83</v>
      </c>
    </row>
    <row r="241" s="1" customFormat="1" ht="16.5" customHeight="1">
      <c r="B241" s="44"/>
      <c r="C241" s="210" t="s">
        <v>73</v>
      </c>
      <c r="D241" s="210" t="s">
        <v>156</v>
      </c>
      <c r="E241" s="211" t="s">
        <v>3936</v>
      </c>
      <c r="F241" s="212" t="s">
        <v>273</v>
      </c>
      <c r="G241" s="213" t="s">
        <v>21</v>
      </c>
      <c r="H241" s="214">
        <v>2</v>
      </c>
      <c r="I241" s="215"/>
      <c r="J241" s="216">
        <f>ROUND(I241*H241,2)</f>
        <v>0</v>
      </c>
      <c r="K241" s="212" t="s">
        <v>21</v>
      </c>
      <c r="L241" s="70"/>
      <c r="M241" s="217" t="s">
        <v>21</v>
      </c>
      <c r="N241" s="218" t="s">
        <v>44</v>
      </c>
      <c r="O241" s="45"/>
      <c r="P241" s="219">
        <f>O241*H241</f>
        <v>0</v>
      </c>
      <c r="Q241" s="219">
        <v>0</v>
      </c>
      <c r="R241" s="219">
        <f>Q241*H241</f>
        <v>0</v>
      </c>
      <c r="S241" s="219">
        <v>0</v>
      </c>
      <c r="T241" s="220">
        <f>S241*H241</f>
        <v>0</v>
      </c>
      <c r="AR241" s="22" t="s">
        <v>183</v>
      </c>
      <c r="AT241" s="22" t="s">
        <v>156</v>
      </c>
      <c r="AU241" s="22" t="s">
        <v>83</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183</v>
      </c>
      <c r="BM241" s="22" t="s">
        <v>697</v>
      </c>
    </row>
    <row r="242" s="1" customFormat="1">
      <c r="B242" s="44"/>
      <c r="C242" s="72"/>
      <c r="D242" s="237" t="s">
        <v>615</v>
      </c>
      <c r="E242" s="72"/>
      <c r="F242" s="268" t="s">
        <v>3935</v>
      </c>
      <c r="G242" s="72"/>
      <c r="H242" s="72"/>
      <c r="I242" s="182"/>
      <c r="J242" s="72"/>
      <c r="K242" s="72"/>
      <c r="L242" s="70"/>
      <c r="M242" s="269"/>
      <c r="N242" s="45"/>
      <c r="O242" s="45"/>
      <c r="P242" s="45"/>
      <c r="Q242" s="45"/>
      <c r="R242" s="45"/>
      <c r="S242" s="45"/>
      <c r="T242" s="93"/>
      <c r="AT242" s="22" t="s">
        <v>615</v>
      </c>
      <c r="AU242" s="22" t="s">
        <v>83</v>
      </c>
    </row>
    <row r="243" s="1" customFormat="1" ht="16.5" customHeight="1">
      <c r="B243" s="44"/>
      <c r="C243" s="210" t="s">
        <v>210</v>
      </c>
      <c r="D243" s="210" t="s">
        <v>156</v>
      </c>
      <c r="E243" s="211" t="s">
        <v>4065</v>
      </c>
      <c r="F243" s="212" t="s">
        <v>4066</v>
      </c>
      <c r="G243" s="213" t="s">
        <v>1667</v>
      </c>
      <c r="H243" s="214">
        <v>70</v>
      </c>
      <c r="I243" s="215"/>
      <c r="J243" s="216">
        <f>ROUND(I243*H243,2)</f>
        <v>0</v>
      </c>
      <c r="K243" s="212" t="s">
        <v>21</v>
      </c>
      <c r="L243" s="70"/>
      <c r="M243" s="217" t="s">
        <v>21</v>
      </c>
      <c r="N243" s="218" t="s">
        <v>44</v>
      </c>
      <c r="O243" s="45"/>
      <c r="P243" s="219">
        <f>O243*H243</f>
        <v>0</v>
      </c>
      <c r="Q243" s="219">
        <v>0</v>
      </c>
      <c r="R243" s="219">
        <f>Q243*H243</f>
        <v>0</v>
      </c>
      <c r="S243" s="219">
        <v>0</v>
      </c>
      <c r="T243" s="220">
        <f>S243*H243</f>
        <v>0</v>
      </c>
      <c r="AR243" s="22" t="s">
        <v>183</v>
      </c>
      <c r="AT243" s="22" t="s">
        <v>156</v>
      </c>
      <c r="AU243" s="22" t="s">
        <v>83</v>
      </c>
      <c r="AY243" s="22" t="s">
        <v>155</v>
      </c>
      <c r="BE243" s="221">
        <f>IF(N243="základní",J243,0)</f>
        <v>0</v>
      </c>
      <c r="BF243" s="221">
        <f>IF(N243="snížená",J243,0)</f>
        <v>0</v>
      </c>
      <c r="BG243" s="221">
        <f>IF(N243="zákl. přenesená",J243,0)</f>
        <v>0</v>
      </c>
      <c r="BH243" s="221">
        <f>IF(N243="sníž. přenesená",J243,0)</f>
        <v>0</v>
      </c>
      <c r="BI243" s="221">
        <f>IF(N243="nulová",J243,0)</f>
        <v>0</v>
      </c>
      <c r="BJ243" s="22" t="s">
        <v>81</v>
      </c>
      <c r="BK243" s="221">
        <f>ROUND(I243*H243,2)</f>
        <v>0</v>
      </c>
      <c r="BL243" s="22" t="s">
        <v>183</v>
      </c>
      <c r="BM243" s="22" t="s">
        <v>704</v>
      </c>
    </row>
    <row r="244" s="1" customFormat="1">
      <c r="B244" s="44"/>
      <c r="C244" s="72"/>
      <c r="D244" s="237" t="s">
        <v>615</v>
      </c>
      <c r="E244" s="72"/>
      <c r="F244" s="268" t="s">
        <v>3940</v>
      </c>
      <c r="G244" s="72"/>
      <c r="H244" s="72"/>
      <c r="I244" s="182"/>
      <c r="J244" s="72"/>
      <c r="K244" s="72"/>
      <c r="L244" s="70"/>
      <c r="M244" s="269"/>
      <c r="N244" s="45"/>
      <c r="O244" s="45"/>
      <c r="P244" s="45"/>
      <c r="Q244" s="45"/>
      <c r="R244" s="45"/>
      <c r="S244" s="45"/>
      <c r="T244" s="93"/>
      <c r="AT244" s="22" t="s">
        <v>615</v>
      </c>
      <c r="AU244" s="22" t="s">
        <v>83</v>
      </c>
    </row>
    <row r="245" s="1" customFormat="1" ht="16.5" customHeight="1">
      <c r="B245" s="44"/>
      <c r="C245" s="210" t="s">
        <v>73</v>
      </c>
      <c r="D245" s="210" t="s">
        <v>156</v>
      </c>
      <c r="E245" s="211" t="s">
        <v>4067</v>
      </c>
      <c r="F245" s="212" t="s">
        <v>4068</v>
      </c>
      <c r="G245" s="213" t="s">
        <v>21</v>
      </c>
      <c r="H245" s="214">
        <v>70</v>
      </c>
      <c r="I245" s="215"/>
      <c r="J245" s="216">
        <f>ROUND(I245*H245,2)</f>
        <v>0</v>
      </c>
      <c r="K245" s="212" t="s">
        <v>21</v>
      </c>
      <c r="L245" s="70"/>
      <c r="M245" s="217" t="s">
        <v>21</v>
      </c>
      <c r="N245" s="218" t="s">
        <v>44</v>
      </c>
      <c r="O245" s="45"/>
      <c r="P245" s="219">
        <f>O245*H245</f>
        <v>0</v>
      </c>
      <c r="Q245" s="219">
        <v>0</v>
      </c>
      <c r="R245" s="219">
        <f>Q245*H245</f>
        <v>0</v>
      </c>
      <c r="S245" s="219">
        <v>0</v>
      </c>
      <c r="T245" s="220">
        <f>S245*H245</f>
        <v>0</v>
      </c>
      <c r="AR245" s="22" t="s">
        <v>183</v>
      </c>
      <c r="AT245" s="22" t="s">
        <v>156</v>
      </c>
      <c r="AU245" s="22" t="s">
        <v>83</v>
      </c>
      <c r="AY245" s="22" t="s">
        <v>155</v>
      </c>
      <c r="BE245" s="221">
        <f>IF(N245="základní",J245,0)</f>
        <v>0</v>
      </c>
      <c r="BF245" s="221">
        <f>IF(N245="snížená",J245,0)</f>
        <v>0</v>
      </c>
      <c r="BG245" s="221">
        <f>IF(N245="zákl. přenesená",J245,0)</f>
        <v>0</v>
      </c>
      <c r="BH245" s="221">
        <f>IF(N245="sníž. přenesená",J245,0)</f>
        <v>0</v>
      </c>
      <c r="BI245" s="221">
        <f>IF(N245="nulová",J245,0)</f>
        <v>0</v>
      </c>
      <c r="BJ245" s="22" t="s">
        <v>81</v>
      </c>
      <c r="BK245" s="221">
        <f>ROUND(I245*H245,2)</f>
        <v>0</v>
      </c>
      <c r="BL245" s="22" t="s">
        <v>183</v>
      </c>
      <c r="BM245" s="22" t="s">
        <v>706</v>
      </c>
    </row>
    <row r="246" s="1" customFormat="1">
      <c r="B246" s="44"/>
      <c r="C246" s="72"/>
      <c r="D246" s="237" t="s">
        <v>615</v>
      </c>
      <c r="E246" s="72"/>
      <c r="F246" s="268" t="s">
        <v>3935</v>
      </c>
      <c r="G246" s="72"/>
      <c r="H246" s="72"/>
      <c r="I246" s="182"/>
      <c r="J246" s="72"/>
      <c r="K246" s="72"/>
      <c r="L246" s="70"/>
      <c r="M246" s="269"/>
      <c r="N246" s="45"/>
      <c r="O246" s="45"/>
      <c r="P246" s="45"/>
      <c r="Q246" s="45"/>
      <c r="R246" s="45"/>
      <c r="S246" s="45"/>
      <c r="T246" s="93"/>
      <c r="AT246" s="22" t="s">
        <v>615</v>
      </c>
      <c r="AU246" s="22" t="s">
        <v>83</v>
      </c>
    </row>
    <row r="247" s="1" customFormat="1" ht="16.5" customHeight="1">
      <c r="B247" s="44"/>
      <c r="C247" s="210" t="s">
        <v>73</v>
      </c>
      <c r="D247" s="210" t="s">
        <v>156</v>
      </c>
      <c r="E247" s="211" t="s">
        <v>3936</v>
      </c>
      <c r="F247" s="212" t="s">
        <v>273</v>
      </c>
      <c r="G247" s="213" t="s">
        <v>21</v>
      </c>
      <c r="H247" s="214">
        <v>70</v>
      </c>
      <c r="I247" s="215"/>
      <c r="J247" s="216">
        <f>ROUND(I247*H247,2)</f>
        <v>0</v>
      </c>
      <c r="K247" s="212" t="s">
        <v>21</v>
      </c>
      <c r="L247" s="70"/>
      <c r="M247" s="217" t="s">
        <v>21</v>
      </c>
      <c r="N247" s="218" t="s">
        <v>44</v>
      </c>
      <c r="O247" s="45"/>
      <c r="P247" s="219">
        <f>O247*H247</f>
        <v>0</v>
      </c>
      <c r="Q247" s="219">
        <v>0</v>
      </c>
      <c r="R247" s="219">
        <f>Q247*H247</f>
        <v>0</v>
      </c>
      <c r="S247" s="219">
        <v>0</v>
      </c>
      <c r="T247" s="220">
        <f>S247*H247</f>
        <v>0</v>
      </c>
      <c r="AR247" s="22" t="s">
        <v>183</v>
      </c>
      <c r="AT247" s="22" t="s">
        <v>156</v>
      </c>
      <c r="AU247" s="22" t="s">
        <v>83</v>
      </c>
      <c r="AY247" s="22" t="s">
        <v>155</v>
      </c>
      <c r="BE247" s="221">
        <f>IF(N247="základní",J247,0)</f>
        <v>0</v>
      </c>
      <c r="BF247" s="221">
        <f>IF(N247="snížená",J247,0)</f>
        <v>0</v>
      </c>
      <c r="BG247" s="221">
        <f>IF(N247="zákl. přenesená",J247,0)</f>
        <v>0</v>
      </c>
      <c r="BH247" s="221">
        <f>IF(N247="sníž. přenesená",J247,0)</f>
        <v>0</v>
      </c>
      <c r="BI247" s="221">
        <f>IF(N247="nulová",J247,0)</f>
        <v>0</v>
      </c>
      <c r="BJ247" s="22" t="s">
        <v>81</v>
      </c>
      <c r="BK247" s="221">
        <f>ROUND(I247*H247,2)</f>
        <v>0</v>
      </c>
      <c r="BL247" s="22" t="s">
        <v>183</v>
      </c>
      <c r="BM247" s="22" t="s">
        <v>709</v>
      </c>
    </row>
    <row r="248" s="1" customFormat="1">
      <c r="B248" s="44"/>
      <c r="C248" s="72"/>
      <c r="D248" s="237" t="s">
        <v>615</v>
      </c>
      <c r="E248" s="72"/>
      <c r="F248" s="268" t="s">
        <v>3935</v>
      </c>
      <c r="G248" s="72"/>
      <c r="H248" s="72"/>
      <c r="I248" s="182"/>
      <c r="J248" s="72"/>
      <c r="K248" s="72"/>
      <c r="L248" s="70"/>
      <c r="M248" s="269"/>
      <c r="N248" s="45"/>
      <c r="O248" s="45"/>
      <c r="P248" s="45"/>
      <c r="Q248" s="45"/>
      <c r="R248" s="45"/>
      <c r="S248" s="45"/>
      <c r="T248" s="93"/>
      <c r="AT248" s="22" t="s">
        <v>615</v>
      </c>
      <c r="AU248" s="22" t="s">
        <v>83</v>
      </c>
    </row>
    <row r="249" s="1" customFormat="1" ht="16.5" customHeight="1">
      <c r="B249" s="44"/>
      <c r="C249" s="210" t="s">
        <v>375</v>
      </c>
      <c r="D249" s="210" t="s">
        <v>156</v>
      </c>
      <c r="E249" s="211" t="s">
        <v>4069</v>
      </c>
      <c r="F249" s="212" t="s">
        <v>4070</v>
      </c>
      <c r="G249" s="213" t="s">
        <v>1667</v>
      </c>
      <c r="H249" s="214">
        <v>70</v>
      </c>
      <c r="I249" s="215"/>
      <c r="J249" s="216">
        <f>ROUND(I249*H249,2)</f>
        <v>0</v>
      </c>
      <c r="K249" s="212" t="s">
        <v>21</v>
      </c>
      <c r="L249" s="70"/>
      <c r="M249" s="217" t="s">
        <v>21</v>
      </c>
      <c r="N249" s="218" t="s">
        <v>44</v>
      </c>
      <c r="O249" s="45"/>
      <c r="P249" s="219">
        <f>O249*H249</f>
        <v>0</v>
      </c>
      <c r="Q249" s="219">
        <v>0</v>
      </c>
      <c r="R249" s="219">
        <f>Q249*H249</f>
        <v>0</v>
      </c>
      <c r="S249" s="219">
        <v>0</v>
      </c>
      <c r="T249" s="220">
        <f>S249*H249</f>
        <v>0</v>
      </c>
      <c r="AR249" s="22" t="s">
        <v>183</v>
      </c>
      <c r="AT249" s="22" t="s">
        <v>156</v>
      </c>
      <c r="AU249" s="22" t="s">
        <v>83</v>
      </c>
      <c r="AY249" s="22" t="s">
        <v>155</v>
      </c>
      <c r="BE249" s="221">
        <f>IF(N249="základní",J249,0)</f>
        <v>0</v>
      </c>
      <c r="BF249" s="221">
        <f>IF(N249="snížená",J249,0)</f>
        <v>0</v>
      </c>
      <c r="BG249" s="221">
        <f>IF(N249="zákl. přenesená",J249,0)</f>
        <v>0</v>
      </c>
      <c r="BH249" s="221">
        <f>IF(N249="sníž. přenesená",J249,0)</f>
        <v>0</v>
      </c>
      <c r="BI249" s="221">
        <f>IF(N249="nulová",J249,0)</f>
        <v>0</v>
      </c>
      <c r="BJ249" s="22" t="s">
        <v>81</v>
      </c>
      <c r="BK249" s="221">
        <f>ROUND(I249*H249,2)</f>
        <v>0</v>
      </c>
      <c r="BL249" s="22" t="s">
        <v>183</v>
      </c>
      <c r="BM249" s="22" t="s">
        <v>711</v>
      </c>
    </row>
    <row r="250" s="1" customFormat="1">
      <c r="B250" s="44"/>
      <c r="C250" s="72"/>
      <c r="D250" s="237" t="s">
        <v>615</v>
      </c>
      <c r="E250" s="72"/>
      <c r="F250" s="268" t="s">
        <v>3940</v>
      </c>
      <c r="G250" s="72"/>
      <c r="H250" s="72"/>
      <c r="I250" s="182"/>
      <c r="J250" s="72"/>
      <c r="K250" s="72"/>
      <c r="L250" s="70"/>
      <c r="M250" s="269"/>
      <c r="N250" s="45"/>
      <c r="O250" s="45"/>
      <c r="P250" s="45"/>
      <c r="Q250" s="45"/>
      <c r="R250" s="45"/>
      <c r="S250" s="45"/>
      <c r="T250" s="93"/>
      <c r="AT250" s="22" t="s">
        <v>615</v>
      </c>
      <c r="AU250" s="22" t="s">
        <v>83</v>
      </c>
    </row>
    <row r="251" s="1" customFormat="1" ht="16.5" customHeight="1">
      <c r="B251" s="44"/>
      <c r="C251" s="210" t="s">
        <v>73</v>
      </c>
      <c r="D251" s="210" t="s">
        <v>156</v>
      </c>
      <c r="E251" s="211" t="s">
        <v>4067</v>
      </c>
      <c r="F251" s="212" t="s">
        <v>4068</v>
      </c>
      <c r="G251" s="213" t="s">
        <v>21</v>
      </c>
      <c r="H251" s="214">
        <v>70</v>
      </c>
      <c r="I251" s="215"/>
      <c r="J251" s="216">
        <f>ROUND(I251*H251,2)</f>
        <v>0</v>
      </c>
      <c r="K251" s="212" t="s">
        <v>21</v>
      </c>
      <c r="L251" s="70"/>
      <c r="M251" s="217" t="s">
        <v>21</v>
      </c>
      <c r="N251" s="218" t="s">
        <v>44</v>
      </c>
      <c r="O251" s="45"/>
      <c r="P251" s="219">
        <f>O251*H251</f>
        <v>0</v>
      </c>
      <c r="Q251" s="219">
        <v>0</v>
      </c>
      <c r="R251" s="219">
        <f>Q251*H251</f>
        <v>0</v>
      </c>
      <c r="S251" s="219">
        <v>0</v>
      </c>
      <c r="T251" s="220">
        <f>S251*H251</f>
        <v>0</v>
      </c>
      <c r="AR251" s="22" t="s">
        <v>183</v>
      </c>
      <c r="AT251" s="22" t="s">
        <v>156</v>
      </c>
      <c r="AU251" s="22" t="s">
        <v>83</v>
      </c>
      <c r="AY251" s="22" t="s">
        <v>155</v>
      </c>
      <c r="BE251" s="221">
        <f>IF(N251="základní",J251,0)</f>
        <v>0</v>
      </c>
      <c r="BF251" s="221">
        <f>IF(N251="snížená",J251,0)</f>
        <v>0</v>
      </c>
      <c r="BG251" s="221">
        <f>IF(N251="zákl. přenesená",J251,0)</f>
        <v>0</v>
      </c>
      <c r="BH251" s="221">
        <f>IF(N251="sníž. přenesená",J251,0)</f>
        <v>0</v>
      </c>
      <c r="BI251" s="221">
        <f>IF(N251="nulová",J251,0)</f>
        <v>0</v>
      </c>
      <c r="BJ251" s="22" t="s">
        <v>81</v>
      </c>
      <c r="BK251" s="221">
        <f>ROUND(I251*H251,2)</f>
        <v>0</v>
      </c>
      <c r="BL251" s="22" t="s">
        <v>183</v>
      </c>
      <c r="BM251" s="22" t="s">
        <v>714</v>
      </c>
    </row>
    <row r="252" s="1" customFormat="1">
      <c r="B252" s="44"/>
      <c r="C252" s="72"/>
      <c r="D252" s="237" t="s">
        <v>615</v>
      </c>
      <c r="E252" s="72"/>
      <c r="F252" s="268" t="s">
        <v>3935</v>
      </c>
      <c r="G252" s="72"/>
      <c r="H252" s="72"/>
      <c r="I252" s="182"/>
      <c r="J252" s="72"/>
      <c r="K252" s="72"/>
      <c r="L252" s="70"/>
      <c r="M252" s="269"/>
      <c r="N252" s="45"/>
      <c r="O252" s="45"/>
      <c r="P252" s="45"/>
      <c r="Q252" s="45"/>
      <c r="R252" s="45"/>
      <c r="S252" s="45"/>
      <c r="T252" s="93"/>
      <c r="AT252" s="22" t="s">
        <v>615</v>
      </c>
      <c r="AU252" s="22" t="s">
        <v>83</v>
      </c>
    </row>
    <row r="253" s="1" customFormat="1" ht="16.5" customHeight="1">
      <c r="B253" s="44"/>
      <c r="C253" s="210" t="s">
        <v>73</v>
      </c>
      <c r="D253" s="210" t="s">
        <v>156</v>
      </c>
      <c r="E253" s="211" t="s">
        <v>3936</v>
      </c>
      <c r="F253" s="212" t="s">
        <v>273</v>
      </c>
      <c r="G253" s="213" t="s">
        <v>21</v>
      </c>
      <c r="H253" s="214">
        <v>70</v>
      </c>
      <c r="I253" s="215"/>
      <c r="J253" s="216">
        <f>ROUND(I253*H253,2)</f>
        <v>0</v>
      </c>
      <c r="K253" s="212" t="s">
        <v>21</v>
      </c>
      <c r="L253" s="70"/>
      <c r="M253" s="217" t="s">
        <v>21</v>
      </c>
      <c r="N253" s="218" t="s">
        <v>44</v>
      </c>
      <c r="O253" s="45"/>
      <c r="P253" s="219">
        <f>O253*H253</f>
        <v>0</v>
      </c>
      <c r="Q253" s="219">
        <v>0</v>
      </c>
      <c r="R253" s="219">
        <f>Q253*H253</f>
        <v>0</v>
      </c>
      <c r="S253" s="219">
        <v>0</v>
      </c>
      <c r="T253" s="220">
        <f>S253*H253</f>
        <v>0</v>
      </c>
      <c r="AR253" s="22" t="s">
        <v>183</v>
      </c>
      <c r="AT253" s="22" t="s">
        <v>156</v>
      </c>
      <c r="AU253" s="22" t="s">
        <v>83</v>
      </c>
      <c r="AY253" s="22" t="s">
        <v>155</v>
      </c>
      <c r="BE253" s="221">
        <f>IF(N253="základní",J253,0)</f>
        <v>0</v>
      </c>
      <c r="BF253" s="221">
        <f>IF(N253="snížená",J253,0)</f>
        <v>0</v>
      </c>
      <c r="BG253" s="221">
        <f>IF(N253="zákl. přenesená",J253,0)</f>
        <v>0</v>
      </c>
      <c r="BH253" s="221">
        <f>IF(N253="sníž. přenesená",J253,0)</f>
        <v>0</v>
      </c>
      <c r="BI253" s="221">
        <f>IF(N253="nulová",J253,0)</f>
        <v>0</v>
      </c>
      <c r="BJ253" s="22" t="s">
        <v>81</v>
      </c>
      <c r="BK253" s="221">
        <f>ROUND(I253*H253,2)</f>
        <v>0</v>
      </c>
      <c r="BL253" s="22" t="s">
        <v>183</v>
      </c>
      <c r="BM253" s="22" t="s">
        <v>716</v>
      </c>
    </row>
    <row r="254" s="1" customFormat="1">
      <c r="B254" s="44"/>
      <c r="C254" s="72"/>
      <c r="D254" s="237" t="s">
        <v>615</v>
      </c>
      <c r="E254" s="72"/>
      <c r="F254" s="268" t="s">
        <v>3935</v>
      </c>
      <c r="G254" s="72"/>
      <c r="H254" s="72"/>
      <c r="I254" s="182"/>
      <c r="J254" s="72"/>
      <c r="K254" s="72"/>
      <c r="L254" s="70"/>
      <c r="M254" s="269"/>
      <c r="N254" s="45"/>
      <c r="O254" s="45"/>
      <c r="P254" s="45"/>
      <c r="Q254" s="45"/>
      <c r="R254" s="45"/>
      <c r="S254" s="45"/>
      <c r="T254" s="93"/>
      <c r="AT254" s="22" t="s">
        <v>615</v>
      </c>
      <c r="AU254" s="22" t="s">
        <v>83</v>
      </c>
    </row>
    <row r="255" s="1" customFormat="1" ht="16.5" customHeight="1">
      <c r="B255" s="44"/>
      <c r="C255" s="210" t="s">
        <v>73</v>
      </c>
      <c r="D255" s="210" t="s">
        <v>156</v>
      </c>
      <c r="E255" s="211" t="s">
        <v>184</v>
      </c>
      <c r="F255" s="212" t="s">
        <v>4071</v>
      </c>
      <c r="G255" s="213" t="s">
        <v>21</v>
      </c>
      <c r="H255" s="214">
        <v>0</v>
      </c>
      <c r="I255" s="215"/>
      <c r="J255" s="216">
        <f>ROUND(I255*H255,2)</f>
        <v>0</v>
      </c>
      <c r="K255" s="212" t="s">
        <v>21</v>
      </c>
      <c r="L255" s="70"/>
      <c r="M255" s="217" t="s">
        <v>21</v>
      </c>
      <c r="N255" s="218" t="s">
        <v>44</v>
      </c>
      <c r="O255" s="45"/>
      <c r="P255" s="219">
        <f>O255*H255</f>
        <v>0</v>
      </c>
      <c r="Q255" s="219">
        <v>0</v>
      </c>
      <c r="R255" s="219">
        <f>Q255*H255</f>
        <v>0</v>
      </c>
      <c r="S255" s="219">
        <v>0</v>
      </c>
      <c r="T255" s="220">
        <f>S255*H255</f>
        <v>0</v>
      </c>
      <c r="AR255" s="22" t="s">
        <v>183</v>
      </c>
      <c r="AT255" s="22" t="s">
        <v>156</v>
      </c>
      <c r="AU255" s="22" t="s">
        <v>83</v>
      </c>
      <c r="AY255" s="22" t="s">
        <v>155</v>
      </c>
      <c r="BE255" s="221">
        <f>IF(N255="základní",J255,0)</f>
        <v>0</v>
      </c>
      <c r="BF255" s="221">
        <f>IF(N255="snížená",J255,0)</f>
        <v>0</v>
      </c>
      <c r="BG255" s="221">
        <f>IF(N255="zákl. přenesená",J255,0)</f>
        <v>0</v>
      </c>
      <c r="BH255" s="221">
        <f>IF(N255="sníž. přenesená",J255,0)</f>
        <v>0</v>
      </c>
      <c r="BI255" s="221">
        <f>IF(N255="nulová",J255,0)</f>
        <v>0</v>
      </c>
      <c r="BJ255" s="22" t="s">
        <v>81</v>
      </c>
      <c r="BK255" s="221">
        <f>ROUND(I255*H255,2)</f>
        <v>0</v>
      </c>
      <c r="BL255" s="22" t="s">
        <v>183</v>
      </c>
      <c r="BM255" s="22" t="s">
        <v>719</v>
      </c>
    </row>
    <row r="256" s="1" customFormat="1">
      <c r="B256" s="44"/>
      <c r="C256" s="72"/>
      <c r="D256" s="237" t="s">
        <v>615</v>
      </c>
      <c r="E256" s="72"/>
      <c r="F256" s="268" t="s">
        <v>4026</v>
      </c>
      <c r="G256" s="72"/>
      <c r="H256" s="72"/>
      <c r="I256" s="182"/>
      <c r="J256" s="72"/>
      <c r="K256" s="72"/>
      <c r="L256" s="70"/>
      <c r="M256" s="269"/>
      <c r="N256" s="45"/>
      <c r="O256" s="45"/>
      <c r="P256" s="45"/>
      <c r="Q256" s="45"/>
      <c r="R256" s="45"/>
      <c r="S256" s="45"/>
      <c r="T256" s="93"/>
      <c r="AT256" s="22" t="s">
        <v>615</v>
      </c>
      <c r="AU256" s="22" t="s">
        <v>83</v>
      </c>
    </row>
    <row r="257" s="1" customFormat="1" ht="25.5" customHeight="1">
      <c r="B257" s="44"/>
      <c r="C257" s="210" t="s">
        <v>214</v>
      </c>
      <c r="D257" s="210" t="s">
        <v>156</v>
      </c>
      <c r="E257" s="211" t="s">
        <v>4072</v>
      </c>
      <c r="F257" s="212" t="s">
        <v>4073</v>
      </c>
      <c r="G257" s="213" t="s">
        <v>1667</v>
      </c>
      <c r="H257" s="214">
        <v>39.700000000000003</v>
      </c>
      <c r="I257" s="215"/>
      <c r="J257" s="216">
        <f>ROUND(I257*H257,2)</f>
        <v>0</v>
      </c>
      <c r="K257" s="212" t="s">
        <v>21</v>
      </c>
      <c r="L257" s="70"/>
      <c r="M257" s="217" t="s">
        <v>21</v>
      </c>
      <c r="N257" s="218" t="s">
        <v>44</v>
      </c>
      <c r="O257" s="45"/>
      <c r="P257" s="219">
        <f>O257*H257</f>
        <v>0</v>
      </c>
      <c r="Q257" s="219">
        <v>0</v>
      </c>
      <c r="R257" s="219">
        <f>Q257*H257</f>
        <v>0</v>
      </c>
      <c r="S257" s="219">
        <v>0</v>
      </c>
      <c r="T257" s="220">
        <f>S257*H257</f>
        <v>0</v>
      </c>
      <c r="AR257" s="22" t="s">
        <v>183</v>
      </c>
      <c r="AT257" s="22" t="s">
        <v>156</v>
      </c>
      <c r="AU257" s="22" t="s">
        <v>83</v>
      </c>
      <c r="AY257" s="22" t="s">
        <v>155</v>
      </c>
      <c r="BE257" s="221">
        <f>IF(N257="základní",J257,0)</f>
        <v>0</v>
      </c>
      <c r="BF257" s="221">
        <f>IF(N257="snížená",J257,0)</f>
        <v>0</v>
      </c>
      <c r="BG257" s="221">
        <f>IF(N257="zákl. přenesená",J257,0)</f>
        <v>0</v>
      </c>
      <c r="BH257" s="221">
        <f>IF(N257="sníž. přenesená",J257,0)</f>
        <v>0</v>
      </c>
      <c r="BI257" s="221">
        <f>IF(N257="nulová",J257,0)</f>
        <v>0</v>
      </c>
      <c r="BJ257" s="22" t="s">
        <v>81</v>
      </c>
      <c r="BK257" s="221">
        <f>ROUND(I257*H257,2)</f>
        <v>0</v>
      </c>
      <c r="BL257" s="22" t="s">
        <v>183</v>
      </c>
      <c r="BM257" s="22" t="s">
        <v>721</v>
      </c>
    </row>
    <row r="258" s="1" customFormat="1">
      <c r="B258" s="44"/>
      <c r="C258" s="72"/>
      <c r="D258" s="237" t="s">
        <v>615</v>
      </c>
      <c r="E258" s="72"/>
      <c r="F258" s="268" t="s">
        <v>4074</v>
      </c>
      <c r="G258" s="72"/>
      <c r="H258" s="72"/>
      <c r="I258" s="182"/>
      <c r="J258" s="72"/>
      <c r="K258" s="72"/>
      <c r="L258" s="70"/>
      <c r="M258" s="269"/>
      <c r="N258" s="45"/>
      <c r="O258" s="45"/>
      <c r="P258" s="45"/>
      <c r="Q258" s="45"/>
      <c r="R258" s="45"/>
      <c r="S258" s="45"/>
      <c r="T258" s="93"/>
      <c r="AT258" s="22" t="s">
        <v>615</v>
      </c>
      <c r="AU258" s="22" t="s">
        <v>83</v>
      </c>
    </row>
    <row r="259" s="1" customFormat="1" ht="16.5" customHeight="1">
      <c r="B259" s="44"/>
      <c r="C259" s="210" t="s">
        <v>73</v>
      </c>
      <c r="D259" s="210" t="s">
        <v>156</v>
      </c>
      <c r="E259" s="211" t="s">
        <v>4075</v>
      </c>
      <c r="F259" s="212" t="s">
        <v>4076</v>
      </c>
      <c r="G259" s="213" t="s">
        <v>21</v>
      </c>
      <c r="H259" s="214">
        <v>39.700000000000003</v>
      </c>
      <c r="I259" s="215"/>
      <c r="J259" s="216">
        <f>ROUND(I259*H259,2)</f>
        <v>0</v>
      </c>
      <c r="K259" s="212" t="s">
        <v>21</v>
      </c>
      <c r="L259" s="70"/>
      <c r="M259" s="217" t="s">
        <v>21</v>
      </c>
      <c r="N259" s="218" t="s">
        <v>44</v>
      </c>
      <c r="O259" s="45"/>
      <c r="P259" s="219">
        <f>O259*H259</f>
        <v>0</v>
      </c>
      <c r="Q259" s="219">
        <v>0</v>
      </c>
      <c r="R259" s="219">
        <f>Q259*H259</f>
        <v>0</v>
      </c>
      <c r="S259" s="219">
        <v>0</v>
      </c>
      <c r="T259" s="220">
        <f>S259*H259</f>
        <v>0</v>
      </c>
      <c r="AR259" s="22" t="s">
        <v>183</v>
      </c>
      <c r="AT259" s="22" t="s">
        <v>156</v>
      </c>
      <c r="AU259" s="22" t="s">
        <v>83</v>
      </c>
      <c r="AY259" s="22" t="s">
        <v>155</v>
      </c>
      <c r="BE259" s="221">
        <f>IF(N259="základní",J259,0)</f>
        <v>0</v>
      </c>
      <c r="BF259" s="221">
        <f>IF(N259="snížená",J259,0)</f>
        <v>0</v>
      </c>
      <c r="BG259" s="221">
        <f>IF(N259="zákl. přenesená",J259,0)</f>
        <v>0</v>
      </c>
      <c r="BH259" s="221">
        <f>IF(N259="sníž. přenesená",J259,0)</f>
        <v>0</v>
      </c>
      <c r="BI259" s="221">
        <f>IF(N259="nulová",J259,0)</f>
        <v>0</v>
      </c>
      <c r="BJ259" s="22" t="s">
        <v>81</v>
      </c>
      <c r="BK259" s="221">
        <f>ROUND(I259*H259,2)</f>
        <v>0</v>
      </c>
      <c r="BL259" s="22" t="s">
        <v>183</v>
      </c>
      <c r="BM259" s="22" t="s">
        <v>724</v>
      </c>
    </row>
    <row r="260" s="1" customFormat="1">
      <c r="B260" s="44"/>
      <c r="C260" s="72"/>
      <c r="D260" s="237" t="s">
        <v>615</v>
      </c>
      <c r="E260" s="72"/>
      <c r="F260" s="268" t="s">
        <v>3935</v>
      </c>
      <c r="G260" s="72"/>
      <c r="H260" s="72"/>
      <c r="I260" s="182"/>
      <c r="J260" s="72"/>
      <c r="K260" s="72"/>
      <c r="L260" s="70"/>
      <c r="M260" s="269"/>
      <c r="N260" s="45"/>
      <c r="O260" s="45"/>
      <c r="P260" s="45"/>
      <c r="Q260" s="45"/>
      <c r="R260" s="45"/>
      <c r="S260" s="45"/>
      <c r="T260" s="93"/>
      <c r="AT260" s="22" t="s">
        <v>615</v>
      </c>
      <c r="AU260" s="22" t="s">
        <v>83</v>
      </c>
    </row>
    <row r="261" s="1" customFormat="1" ht="16.5" customHeight="1">
      <c r="B261" s="44"/>
      <c r="C261" s="210" t="s">
        <v>73</v>
      </c>
      <c r="D261" s="210" t="s">
        <v>156</v>
      </c>
      <c r="E261" s="211" t="s">
        <v>3936</v>
      </c>
      <c r="F261" s="212" t="s">
        <v>273</v>
      </c>
      <c r="G261" s="213" t="s">
        <v>21</v>
      </c>
      <c r="H261" s="214">
        <v>39.700000000000003</v>
      </c>
      <c r="I261" s="215"/>
      <c r="J261" s="216">
        <f>ROUND(I261*H261,2)</f>
        <v>0</v>
      </c>
      <c r="K261" s="212" t="s">
        <v>21</v>
      </c>
      <c r="L261" s="70"/>
      <c r="M261" s="217" t="s">
        <v>21</v>
      </c>
      <c r="N261" s="218" t="s">
        <v>44</v>
      </c>
      <c r="O261" s="45"/>
      <c r="P261" s="219">
        <f>O261*H261</f>
        <v>0</v>
      </c>
      <c r="Q261" s="219">
        <v>0</v>
      </c>
      <c r="R261" s="219">
        <f>Q261*H261</f>
        <v>0</v>
      </c>
      <c r="S261" s="219">
        <v>0</v>
      </c>
      <c r="T261" s="220">
        <f>S261*H261</f>
        <v>0</v>
      </c>
      <c r="AR261" s="22" t="s">
        <v>183</v>
      </c>
      <c r="AT261" s="22" t="s">
        <v>156</v>
      </c>
      <c r="AU261" s="22" t="s">
        <v>83</v>
      </c>
      <c r="AY261" s="22" t="s">
        <v>155</v>
      </c>
      <c r="BE261" s="221">
        <f>IF(N261="základní",J261,0)</f>
        <v>0</v>
      </c>
      <c r="BF261" s="221">
        <f>IF(N261="snížená",J261,0)</f>
        <v>0</v>
      </c>
      <c r="BG261" s="221">
        <f>IF(N261="zákl. přenesená",J261,0)</f>
        <v>0</v>
      </c>
      <c r="BH261" s="221">
        <f>IF(N261="sníž. přenesená",J261,0)</f>
        <v>0</v>
      </c>
      <c r="BI261" s="221">
        <f>IF(N261="nulová",J261,0)</f>
        <v>0</v>
      </c>
      <c r="BJ261" s="22" t="s">
        <v>81</v>
      </c>
      <c r="BK261" s="221">
        <f>ROUND(I261*H261,2)</f>
        <v>0</v>
      </c>
      <c r="BL261" s="22" t="s">
        <v>183</v>
      </c>
      <c r="BM261" s="22" t="s">
        <v>726</v>
      </c>
    </row>
    <row r="262" s="1" customFormat="1">
      <c r="B262" s="44"/>
      <c r="C262" s="72"/>
      <c r="D262" s="237" t="s">
        <v>615</v>
      </c>
      <c r="E262" s="72"/>
      <c r="F262" s="268" t="s">
        <v>3935</v>
      </c>
      <c r="G262" s="72"/>
      <c r="H262" s="72"/>
      <c r="I262" s="182"/>
      <c r="J262" s="72"/>
      <c r="K262" s="72"/>
      <c r="L262" s="70"/>
      <c r="M262" s="269"/>
      <c r="N262" s="45"/>
      <c r="O262" s="45"/>
      <c r="P262" s="45"/>
      <c r="Q262" s="45"/>
      <c r="R262" s="45"/>
      <c r="S262" s="45"/>
      <c r="T262" s="93"/>
      <c r="AT262" s="22" t="s">
        <v>615</v>
      </c>
      <c r="AU262" s="22" t="s">
        <v>83</v>
      </c>
    </row>
    <row r="263" s="1" customFormat="1" ht="16.5" customHeight="1">
      <c r="B263" s="44"/>
      <c r="C263" s="210" t="s">
        <v>73</v>
      </c>
      <c r="D263" s="210" t="s">
        <v>156</v>
      </c>
      <c r="E263" s="211" t="s">
        <v>3293</v>
      </c>
      <c r="F263" s="212" t="s">
        <v>4077</v>
      </c>
      <c r="G263" s="213" t="s">
        <v>21</v>
      </c>
      <c r="H263" s="214">
        <v>0</v>
      </c>
      <c r="I263" s="215"/>
      <c r="J263" s="216">
        <f>ROUND(I263*H263,2)</f>
        <v>0</v>
      </c>
      <c r="K263" s="212" t="s">
        <v>21</v>
      </c>
      <c r="L263" s="70"/>
      <c r="M263" s="217" t="s">
        <v>21</v>
      </c>
      <c r="N263" s="218" t="s">
        <v>44</v>
      </c>
      <c r="O263" s="45"/>
      <c r="P263" s="219">
        <f>O263*H263</f>
        <v>0</v>
      </c>
      <c r="Q263" s="219">
        <v>0</v>
      </c>
      <c r="R263" s="219">
        <f>Q263*H263</f>
        <v>0</v>
      </c>
      <c r="S263" s="219">
        <v>0</v>
      </c>
      <c r="T263" s="220">
        <f>S263*H263</f>
        <v>0</v>
      </c>
      <c r="AR263" s="22" t="s">
        <v>183</v>
      </c>
      <c r="AT263" s="22" t="s">
        <v>156</v>
      </c>
      <c r="AU263" s="22" t="s">
        <v>83</v>
      </c>
      <c r="AY263" s="22" t="s">
        <v>155</v>
      </c>
      <c r="BE263" s="221">
        <f>IF(N263="základní",J263,0)</f>
        <v>0</v>
      </c>
      <c r="BF263" s="221">
        <f>IF(N263="snížená",J263,0)</f>
        <v>0</v>
      </c>
      <c r="BG263" s="221">
        <f>IF(N263="zákl. přenesená",J263,0)</f>
        <v>0</v>
      </c>
      <c r="BH263" s="221">
        <f>IF(N263="sníž. přenesená",J263,0)</f>
        <v>0</v>
      </c>
      <c r="BI263" s="221">
        <f>IF(N263="nulová",J263,0)</f>
        <v>0</v>
      </c>
      <c r="BJ263" s="22" t="s">
        <v>81</v>
      </c>
      <c r="BK263" s="221">
        <f>ROUND(I263*H263,2)</f>
        <v>0</v>
      </c>
      <c r="BL263" s="22" t="s">
        <v>183</v>
      </c>
      <c r="BM263" s="22" t="s">
        <v>729</v>
      </c>
    </row>
    <row r="264" s="1" customFormat="1">
      <c r="B264" s="44"/>
      <c r="C264" s="72"/>
      <c r="D264" s="237" t="s">
        <v>615</v>
      </c>
      <c r="E264" s="72"/>
      <c r="F264" s="268" t="s">
        <v>4026</v>
      </c>
      <c r="G264" s="72"/>
      <c r="H264" s="72"/>
      <c r="I264" s="182"/>
      <c r="J264" s="72"/>
      <c r="K264" s="72"/>
      <c r="L264" s="70"/>
      <c r="M264" s="269"/>
      <c r="N264" s="45"/>
      <c r="O264" s="45"/>
      <c r="P264" s="45"/>
      <c r="Q264" s="45"/>
      <c r="R264" s="45"/>
      <c r="S264" s="45"/>
      <c r="T264" s="93"/>
      <c r="AT264" s="22" t="s">
        <v>615</v>
      </c>
      <c r="AU264" s="22" t="s">
        <v>83</v>
      </c>
    </row>
    <row r="265" s="1" customFormat="1" ht="16.5" customHeight="1">
      <c r="B265" s="44"/>
      <c r="C265" s="210" t="s">
        <v>382</v>
      </c>
      <c r="D265" s="210" t="s">
        <v>156</v>
      </c>
      <c r="E265" s="211" t="s">
        <v>4078</v>
      </c>
      <c r="F265" s="212" t="s">
        <v>4079</v>
      </c>
      <c r="G265" s="213" t="s">
        <v>1936</v>
      </c>
      <c r="H265" s="214">
        <v>49.265000000000001</v>
      </c>
      <c r="I265" s="215"/>
      <c r="J265" s="216">
        <f>ROUND(I265*H265,2)</f>
        <v>0</v>
      </c>
      <c r="K265" s="212" t="s">
        <v>21</v>
      </c>
      <c r="L265" s="70"/>
      <c r="M265" s="217" t="s">
        <v>21</v>
      </c>
      <c r="N265" s="218" t="s">
        <v>44</v>
      </c>
      <c r="O265" s="45"/>
      <c r="P265" s="219">
        <f>O265*H265</f>
        <v>0</v>
      </c>
      <c r="Q265" s="219">
        <v>0</v>
      </c>
      <c r="R265" s="219">
        <f>Q265*H265</f>
        <v>0</v>
      </c>
      <c r="S265" s="219">
        <v>0</v>
      </c>
      <c r="T265" s="220">
        <f>S265*H265</f>
        <v>0</v>
      </c>
      <c r="AR265" s="22" t="s">
        <v>183</v>
      </c>
      <c r="AT265" s="22" t="s">
        <v>156</v>
      </c>
      <c r="AU265" s="22" t="s">
        <v>83</v>
      </c>
      <c r="AY265" s="22" t="s">
        <v>155</v>
      </c>
      <c r="BE265" s="221">
        <f>IF(N265="základní",J265,0)</f>
        <v>0</v>
      </c>
      <c r="BF265" s="221">
        <f>IF(N265="snížená",J265,0)</f>
        <v>0</v>
      </c>
      <c r="BG265" s="221">
        <f>IF(N265="zákl. přenesená",J265,0)</f>
        <v>0</v>
      </c>
      <c r="BH265" s="221">
        <f>IF(N265="sníž. přenesená",J265,0)</f>
        <v>0</v>
      </c>
      <c r="BI265" s="221">
        <f>IF(N265="nulová",J265,0)</f>
        <v>0</v>
      </c>
      <c r="BJ265" s="22" t="s">
        <v>81</v>
      </c>
      <c r="BK265" s="221">
        <f>ROUND(I265*H265,2)</f>
        <v>0</v>
      </c>
      <c r="BL265" s="22" t="s">
        <v>183</v>
      </c>
      <c r="BM265" s="22" t="s">
        <v>731</v>
      </c>
    </row>
    <row r="266" s="1" customFormat="1">
      <c r="B266" s="44"/>
      <c r="C266" s="72"/>
      <c r="D266" s="237" t="s">
        <v>615</v>
      </c>
      <c r="E266" s="72"/>
      <c r="F266" s="268" t="s">
        <v>3940</v>
      </c>
      <c r="G266" s="72"/>
      <c r="H266" s="72"/>
      <c r="I266" s="182"/>
      <c r="J266" s="72"/>
      <c r="K266" s="72"/>
      <c r="L266" s="70"/>
      <c r="M266" s="269"/>
      <c r="N266" s="45"/>
      <c r="O266" s="45"/>
      <c r="P266" s="45"/>
      <c r="Q266" s="45"/>
      <c r="R266" s="45"/>
      <c r="S266" s="45"/>
      <c r="T266" s="93"/>
      <c r="AT266" s="22" t="s">
        <v>615</v>
      </c>
      <c r="AU266" s="22" t="s">
        <v>83</v>
      </c>
    </row>
    <row r="267" s="1" customFormat="1" ht="16.5" customHeight="1">
      <c r="B267" s="44"/>
      <c r="C267" s="210" t="s">
        <v>73</v>
      </c>
      <c r="D267" s="210" t="s">
        <v>156</v>
      </c>
      <c r="E267" s="211" t="s">
        <v>1619</v>
      </c>
      <c r="F267" s="212" t="s">
        <v>4080</v>
      </c>
      <c r="G267" s="213" t="s">
        <v>21</v>
      </c>
      <c r="H267" s="214">
        <v>0</v>
      </c>
      <c r="I267" s="215"/>
      <c r="J267" s="216">
        <f>ROUND(I267*H267,2)</f>
        <v>0</v>
      </c>
      <c r="K267" s="212" t="s">
        <v>21</v>
      </c>
      <c r="L267" s="70"/>
      <c r="M267" s="217" t="s">
        <v>21</v>
      </c>
      <c r="N267" s="218" t="s">
        <v>44</v>
      </c>
      <c r="O267" s="45"/>
      <c r="P267" s="219">
        <f>O267*H267</f>
        <v>0</v>
      </c>
      <c r="Q267" s="219">
        <v>0</v>
      </c>
      <c r="R267" s="219">
        <f>Q267*H267</f>
        <v>0</v>
      </c>
      <c r="S267" s="219">
        <v>0</v>
      </c>
      <c r="T267" s="220">
        <f>S267*H267</f>
        <v>0</v>
      </c>
      <c r="AR267" s="22" t="s">
        <v>183</v>
      </c>
      <c r="AT267" s="22" t="s">
        <v>156</v>
      </c>
      <c r="AU267" s="22" t="s">
        <v>83</v>
      </c>
      <c r="AY267" s="22" t="s">
        <v>155</v>
      </c>
      <c r="BE267" s="221">
        <f>IF(N267="základní",J267,0)</f>
        <v>0</v>
      </c>
      <c r="BF267" s="221">
        <f>IF(N267="snížená",J267,0)</f>
        <v>0</v>
      </c>
      <c r="BG267" s="221">
        <f>IF(N267="zákl. přenesená",J267,0)</f>
        <v>0</v>
      </c>
      <c r="BH267" s="221">
        <f>IF(N267="sníž. přenesená",J267,0)</f>
        <v>0</v>
      </c>
      <c r="BI267" s="221">
        <f>IF(N267="nulová",J267,0)</f>
        <v>0</v>
      </c>
      <c r="BJ267" s="22" t="s">
        <v>81</v>
      </c>
      <c r="BK267" s="221">
        <f>ROUND(I267*H267,2)</f>
        <v>0</v>
      </c>
      <c r="BL267" s="22" t="s">
        <v>183</v>
      </c>
      <c r="BM267" s="22" t="s">
        <v>734</v>
      </c>
    </row>
    <row r="268" s="1" customFormat="1">
      <c r="B268" s="44"/>
      <c r="C268" s="72"/>
      <c r="D268" s="237" t="s">
        <v>615</v>
      </c>
      <c r="E268" s="72"/>
      <c r="F268" s="268" t="s">
        <v>4026</v>
      </c>
      <c r="G268" s="72"/>
      <c r="H268" s="72"/>
      <c r="I268" s="182"/>
      <c r="J268" s="72"/>
      <c r="K268" s="72"/>
      <c r="L268" s="70"/>
      <c r="M268" s="269"/>
      <c r="N268" s="45"/>
      <c r="O268" s="45"/>
      <c r="P268" s="45"/>
      <c r="Q268" s="45"/>
      <c r="R268" s="45"/>
      <c r="S268" s="45"/>
      <c r="T268" s="93"/>
      <c r="AT268" s="22" t="s">
        <v>615</v>
      </c>
      <c r="AU268" s="22" t="s">
        <v>83</v>
      </c>
    </row>
    <row r="269" s="1" customFormat="1" ht="16.5" customHeight="1">
      <c r="B269" s="44"/>
      <c r="C269" s="210" t="s">
        <v>73</v>
      </c>
      <c r="D269" s="210" t="s">
        <v>156</v>
      </c>
      <c r="E269" s="211" t="s">
        <v>2900</v>
      </c>
      <c r="F269" s="212" t="s">
        <v>4081</v>
      </c>
      <c r="G269" s="213" t="s">
        <v>21</v>
      </c>
      <c r="H269" s="214">
        <v>0</v>
      </c>
      <c r="I269" s="215"/>
      <c r="J269" s="216">
        <f>ROUND(I269*H269,2)</f>
        <v>0</v>
      </c>
      <c r="K269" s="212" t="s">
        <v>21</v>
      </c>
      <c r="L269" s="70"/>
      <c r="M269" s="217" t="s">
        <v>21</v>
      </c>
      <c r="N269" s="218" t="s">
        <v>44</v>
      </c>
      <c r="O269" s="45"/>
      <c r="P269" s="219">
        <f>O269*H269</f>
        <v>0</v>
      </c>
      <c r="Q269" s="219">
        <v>0</v>
      </c>
      <c r="R269" s="219">
        <f>Q269*H269</f>
        <v>0</v>
      </c>
      <c r="S269" s="219">
        <v>0</v>
      </c>
      <c r="T269" s="220">
        <f>S269*H269</f>
        <v>0</v>
      </c>
      <c r="AR269" s="22" t="s">
        <v>183</v>
      </c>
      <c r="AT269" s="22" t="s">
        <v>156</v>
      </c>
      <c r="AU269" s="22" t="s">
        <v>83</v>
      </c>
      <c r="AY269" s="22" t="s">
        <v>155</v>
      </c>
      <c r="BE269" s="221">
        <f>IF(N269="základní",J269,0)</f>
        <v>0</v>
      </c>
      <c r="BF269" s="221">
        <f>IF(N269="snížená",J269,0)</f>
        <v>0</v>
      </c>
      <c r="BG269" s="221">
        <f>IF(N269="zákl. přenesená",J269,0)</f>
        <v>0</v>
      </c>
      <c r="BH269" s="221">
        <f>IF(N269="sníž. přenesená",J269,0)</f>
        <v>0</v>
      </c>
      <c r="BI269" s="221">
        <f>IF(N269="nulová",J269,0)</f>
        <v>0</v>
      </c>
      <c r="BJ269" s="22" t="s">
        <v>81</v>
      </c>
      <c r="BK269" s="221">
        <f>ROUND(I269*H269,2)</f>
        <v>0</v>
      </c>
      <c r="BL269" s="22" t="s">
        <v>183</v>
      </c>
      <c r="BM269" s="22" t="s">
        <v>736</v>
      </c>
    </row>
    <row r="270" s="1" customFormat="1">
      <c r="B270" s="44"/>
      <c r="C270" s="72"/>
      <c r="D270" s="237" t="s">
        <v>615</v>
      </c>
      <c r="E270" s="72"/>
      <c r="F270" s="268" t="s">
        <v>4026</v>
      </c>
      <c r="G270" s="72"/>
      <c r="H270" s="72"/>
      <c r="I270" s="182"/>
      <c r="J270" s="72"/>
      <c r="K270" s="72"/>
      <c r="L270" s="70"/>
      <c r="M270" s="269"/>
      <c r="N270" s="45"/>
      <c r="O270" s="45"/>
      <c r="P270" s="45"/>
      <c r="Q270" s="45"/>
      <c r="R270" s="45"/>
      <c r="S270" s="45"/>
      <c r="T270" s="93"/>
      <c r="AT270" s="22" t="s">
        <v>615</v>
      </c>
      <c r="AU270" s="22" t="s">
        <v>83</v>
      </c>
    </row>
    <row r="271" s="1" customFormat="1" ht="16.5" customHeight="1">
      <c r="B271" s="44"/>
      <c r="C271" s="210" t="s">
        <v>217</v>
      </c>
      <c r="D271" s="210" t="s">
        <v>156</v>
      </c>
      <c r="E271" s="211" t="s">
        <v>4082</v>
      </c>
      <c r="F271" s="212" t="s">
        <v>4083</v>
      </c>
      <c r="G271" s="213" t="s">
        <v>1667</v>
      </c>
      <c r="H271" s="214">
        <v>62</v>
      </c>
      <c r="I271" s="215"/>
      <c r="J271" s="216">
        <f>ROUND(I271*H271,2)</f>
        <v>0</v>
      </c>
      <c r="K271" s="212" t="s">
        <v>21</v>
      </c>
      <c r="L271" s="70"/>
      <c r="M271" s="217" t="s">
        <v>21</v>
      </c>
      <c r="N271" s="218" t="s">
        <v>44</v>
      </c>
      <c r="O271" s="45"/>
      <c r="P271" s="219">
        <f>O271*H271</f>
        <v>0</v>
      </c>
      <c r="Q271" s="219">
        <v>0</v>
      </c>
      <c r="R271" s="219">
        <f>Q271*H271</f>
        <v>0</v>
      </c>
      <c r="S271" s="219">
        <v>0</v>
      </c>
      <c r="T271" s="220">
        <f>S271*H271</f>
        <v>0</v>
      </c>
      <c r="AR271" s="22" t="s">
        <v>183</v>
      </c>
      <c r="AT271" s="22" t="s">
        <v>156</v>
      </c>
      <c r="AU271" s="22" t="s">
        <v>83</v>
      </c>
      <c r="AY271" s="22" t="s">
        <v>155</v>
      </c>
      <c r="BE271" s="221">
        <f>IF(N271="základní",J271,0)</f>
        <v>0</v>
      </c>
      <c r="BF271" s="221">
        <f>IF(N271="snížená",J271,0)</f>
        <v>0</v>
      </c>
      <c r="BG271" s="221">
        <f>IF(N271="zákl. přenesená",J271,0)</f>
        <v>0</v>
      </c>
      <c r="BH271" s="221">
        <f>IF(N271="sníž. přenesená",J271,0)</f>
        <v>0</v>
      </c>
      <c r="BI271" s="221">
        <f>IF(N271="nulová",J271,0)</f>
        <v>0</v>
      </c>
      <c r="BJ271" s="22" t="s">
        <v>81</v>
      </c>
      <c r="BK271" s="221">
        <f>ROUND(I271*H271,2)</f>
        <v>0</v>
      </c>
      <c r="BL271" s="22" t="s">
        <v>183</v>
      </c>
      <c r="BM271" s="22" t="s">
        <v>739</v>
      </c>
    </row>
    <row r="272" s="1" customFormat="1">
      <c r="B272" s="44"/>
      <c r="C272" s="72"/>
      <c r="D272" s="237" t="s">
        <v>615</v>
      </c>
      <c r="E272" s="72"/>
      <c r="F272" s="268" t="s">
        <v>3940</v>
      </c>
      <c r="G272" s="72"/>
      <c r="H272" s="72"/>
      <c r="I272" s="182"/>
      <c r="J272" s="72"/>
      <c r="K272" s="72"/>
      <c r="L272" s="70"/>
      <c r="M272" s="269"/>
      <c r="N272" s="45"/>
      <c r="O272" s="45"/>
      <c r="P272" s="45"/>
      <c r="Q272" s="45"/>
      <c r="R272" s="45"/>
      <c r="S272" s="45"/>
      <c r="T272" s="93"/>
      <c r="AT272" s="22" t="s">
        <v>615</v>
      </c>
      <c r="AU272" s="22" t="s">
        <v>83</v>
      </c>
    </row>
    <row r="273" s="1" customFormat="1" ht="16.5" customHeight="1">
      <c r="B273" s="44"/>
      <c r="C273" s="210" t="s">
        <v>73</v>
      </c>
      <c r="D273" s="210" t="s">
        <v>156</v>
      </c>
      <c r="E273" s="211" t="s">
        <v>78</v>
      </c>
      <c r="F273" s="212" t="s">
        <v>78</v>
      </c>
      <c r="G273" s="213" t="s">
        <v>21</v>
      </c>
      <c r="H273" s="214">
        <v>0</v>
      </c>
      <c r="I273" s="215"/>
      <c r="J273" s="216">
        <f>ROUND(I273*H273,2)</f>
        <v>0</v>
      </c>
      <c r="K273" s="212" t="s">
        <v>21</v>
      </c>
      <c r="L273" s="70"/>
      <c r="M273" s="217" t="s">
        <v>21</v>
      </c>
      <c r="N273" s="218" t="s">
        <v>44</v>
      </c>
      <c r="O273" s="45"/>
      <c r="P273" s="219">
        <f>O273*H273</f>
        <v>0</v>
      </c>
      <c r="Q273" s="219">
        <v>0</v>
      </c>
      <c r="R273" s="219">
        <f>Q273*H273</f>
        <v>0</v>
      </c>
      <c r="S273" s="219">
        <v>0</v>
      </c>
      <c r="T273" s="220">
        <f>S273*H273</f>
        <v>0</v>
      </c>
      <c r="AR273" s="22" t="s">
        <v>163</v>
      </c>
      <c r="AT273" s="22" t="s">
        <v>156</v>
      </c>
      <c r="AU273" s="22" t="s">
        <v>83</v>
      </c>
      <c r="AY273" s="22" t="s">
        <v>155</v>
      </c>
      <c r="BE273" s="221">
        <f>IF(N273="základní",J273,0)</f>
        <v>0</v>
      </c>
      <c r="BF273" s="221">
        <f>IF(N273="snížená",J273,0)</f>
        <v>0</v>
      </c>
      <c r="BG273" s="221">
        <f>IF(N273="zákl. přenesená",J273,0)</f>
        <v>0</v>
      </c>
      <c r="BH273" s="221">
        <f>IF(N273="sníž. přenesená",J273,0)</f>
        <v>0</v>
      </c>
      <c r="BI273" s="221">
        <f>IF(N273="nulová",J273,0)</f>
        <v>0</v>
      </c>
      <c r="BJ273" s="22" t="s">
        <v>81</v>
      </c>
      <c r="BK273" s="221">
        <f>ROUND(I273*H273,2)</f>
        <v>0</v>
      </c>
      <c r="BL273" s="22" t="s">
        <v>163</v>
      </c>
      <c r="BM273" s="22" t="s">
        <v>741</v>
      </c>
    </row>
    <row r="274" s="1" customFormat="1">
      <c r="B274" s="44"/>
      <c r="C274" s="72"/>
      <c r="D274" s="237" t="s">
        <v>615</v>
      </c>
      <c r="E274" s="72"/>
      <c r="F274" s="268" t="s">
        <v>4026</v>
      </c>
      <c r="G274" s="72"/>
      <c r="H274" s="72"/>
      <c r="I274" s="182"/>
      <c r="J274" s="72"/>
      <c r="K274" s="72"/>
      <c r="L274" s="70"/>
      <c r="M274" s="269"/>
      <c r="N274" s="45"/>
      <c r="O274" s="45"/>
      <c r="P274" s="45"/>
      <c r="Q274" s="45"/>
      <c r="R274" s="45"/>
      <c r="S274" s="45"/>
      <c r="T274" s="93"/>
      <c r="AT274" s="22" t="s">
        <v>615</v>
      </c>
      <c r="AU274" s="22" t="s">
        <v>83</v>
      </c>
    </row>
    <row r="275" s="1" customFormat="1" ht="16.5" customHeight="1">
      <c r="B275" s="44"/>
      <c r="C275" s="210" t="s">
        <v>73</v>
      </c>
      <c r="D275" s="210" t="s">
        <v>156</v>
      </c>
      <c r="E275" s="211" t="s">
        <v>4084</v>
      </c>
      <c r="F275" s="212" t="s">
        <v>4085</v>
      </c>
      <c r="G275" s="213" t="s">
        <v>21</v>
      </c>
      <c r="H275" s="214">
        <v>0</v>
      </c>
      <c r="I275" s="215"/>
      <c r="J275" s="216">
        <f>ROUND(I275*H275,2)</f>
        <v>0</v>
      </c>
      <c r="K275" s="212" t="s">
        <v>21</v>
      </c>
      <c r="L275" s="70"/>
      <c r="M275" s="217" t="s">
        <v>21</v>
      </c>
      <c r="N275" s="218" t="s">
        <v>44</v>
      </c>
      <c r="O275" s="45"/>
      <c r="P275" s="219">
        <f>O275*H275</f>
        <v>0</v>
      </c>
      <c r="Q275" s="219">
        <v>0</v>
      </c>
      <c r="R275" s="219">
        <f>Q275*H275</f>
        <v>0</v>
      </c>
      <c r="S275" s="219">
        <v>0</v>
      </c>
      <c r="T275" s="220">
        <f>S275*H275</f>
        <v>0</v>
      </c>
      <c r="AR275" s="22" t="s">
        <v>163</v>
      </c>
      <c r="AT275" s="22" t="s">
        <v>156</v>
      </c>
      <c r="AU275" s="22" t="s">
        <v>83</v>
      </c>
      <c r="AY275" s="22" t="s">
        <v>155</v>
      </c>
      <c r="BE275" s="221">
        <f>IF(N275="základní",J275,0)</f>
        <v>0</v>
      </c>
      <c r="BF275" s="221">
        <f>IF(N275="snížená",J275,0)</f>
        <v>0</v>
      </c>
      <c r="BG275" s="221">
        <f>IF(N275="zákl. přenesená",J275,0)</f>
        <v>0</v>
      </c>
      <c r="BH275" s="221">
        <f>IF(N275="sníž. přenesená",J275,0)</f>
        <v>0</v>
      </c>
      <c r="BI275" s="221">
        <f>IF(N275="nulová",J275,0)</f>
        <v>0</v>
      </c>
      <c r="BJ275" s="22" t="s">
        <v>81</v>
      </c>
      <c r="BK275" s="221">
        <f>ROUND(I275*H275,2)</f>
        <v>0</v>
      </c>
      <c r="BL275" s="22" t="s">
        <v>163</v>
      </c>
      <c r="BM275" s="22" t="s">
        <v>744</v>
      </c>
    </row>
    <row r="276" s="1" customFormat="1">
      <c r="B276" s="44"/>
      <c r="C276" s="72"/>
      <c r="D276" s="237" t="s">
        <v>615</v>
      </c>
      <c r="E276" s="72"/>
      <c r="F276" s="268" t="s">
        <v>4026</v>
      </c>
      <c r="G276" s="72"/>
      <c r="H276" s="72"/>
      <c r="I276" s="182"/>
      <c r="J276" s="72"/>
      <c r="K276" s="72"/>
      <c r="L276" s="70"/>
      <c r="M276" s="269"/>
      <c r="N276" s="45"/>
      <c r="O276" s="45"/>
      <c r="P276" s="45"/>
      <c r="Q276" s="45"/>
      <c r="R276" s="45"/>
      <c r="S276" s="45"/>
      <c r="T276" s="93"/>
      <c r="AT276" s="22" t="s">
        <v>615</v>
      </c>
      <c r="AU276" s="22" t="s">
        <v>83</v>
      </c>
    </row>
    <row r="277" s="1" customFormat="1" ht="16.5" customHeight="1">
      <c r="B277" s="44"/>
      <c r="C277" s="210" t="s">
        <v>389</v>
      </c>
      <c r="D277" s="210" t="s">
        <v>156</v>
      </c>
      <c r="E277" s="211" t="s">
        <v>4086</v>
      </c>
      <c r="F277" s="212" t="s">
        <v>4087</v>
      </c>
      <c r="G277" s="213" t="s">
        <v>4058</v>
      </c>
      <c r="H277" s="214">
        <v>1</v>
      </c>
      <c r="I277" s="215"/>
      <c r="J277" s="216">
        <f>ROUND(I277*H277,2)</f>
        <v>0</v>
      </c>
      <c r="K277" s="212" t="s">
        <v>21</v>
      </c>
      <c r="L277" s="70"/>
      <c r="M277" s="217" t="s">
        <v>21</v>
      </c>
      <c r="N277" s="218" t="s">
        <v>44</v>
      </c>
      <c r="O277" s="45"/>
      <c r="P277" s="219">
        <f>O277*H277</f>
        <v>0</v>
      </c>
      <c r="Q277" s="219">
        <v>0</v>
      </c>
      <c r="R277" s="219">
        <f>Q277*H277</f>
        <v>0</v>
      </c>
      <c r="S277" s="219">
        <v>0</v>
      </c>
      <c r="T277" s="220">
        <f>S277*H277</f>
        <v>0</v>
      </c>
      <c r="AR277" s="22" t="s">
        <v>160</v>
      </c>
      <c r="AT277" s="22" t="s">
        <v>156</v>
      </c>
      <c r="AU277" s="22" t="s">
        <v>83</v>
      </c>
      <c r="AY277" s="22" t="s">
        <v>155</v>
      </c>
      <c r="BE277" s="221">
        <f>IF(N277="základní",J277,0)</f>
        <v>0</v>
      </c>
      <c r="BF277" s="221">
        <f>IF(N277="snížená",J277,0)</f>
        <v>0</v>
      </c>
      <c r="BG277" s="221">
        <f>IF(N277="zákl. přenesená",J277,0)</f>
        <v>0</v>
      </c>
      <c r="BH277" s="221">
        <f>IF(N277="sníž. přenesená",J277,0)</f>
        <v>0</v>
      </c>
      <c r="BI277" s="221">
        <f>IF(N277="nulová",J277,0)</f>
        <v>0</v>
      </c>
      <c r="BJ277" s="22" t="s">
        <v>81</v>
      </c>
      <c r="BK277" s="221">
        <f>ROUND(I277*H277,2)</f>
        <v>0</v>
      </c>
      <c r="BL277" s="22" t="s">
        <v>160</v>
      </c>
      <c r="BM277" s="22" t="s">
        <v>746</v>
      </c>
    </row>
    <row r="278" s="1" customFormat="1">
      <c r="B278" s="44"/>
      <c r="C278" s="72"/>
      <c r="D278" s="237" t="s">
        <v>615</v>
      </c>
      <c r="E278" s="72"/>
      <c r="F278" s="268" t="s">
        <v>3940</v>
      </c>
      <c r="G278" s="72"/>
      <c r="H278" s="72"/>
      <c r="I278" s="182"/>
      <c r="J278" s="72"/>
      <c r="K278" s="72"/>
      <c r="L278" s="70"/>
      <c r="M278" s="274"/>
      <c r="N278" s="271"/>
      <c r="O278" s="271"/>
      <c r="P278" s="271"/>
      <c r="Q278" s="271"/>
      <c r="R278" s="271"/>
      <c r="S278" s="271"/>
      <c r="T278" s="275"/>
      <c r="AT278" s="22" t="s">
        <v>615</v>
      </c>
      <c r="AU278" s="22" t="s">
        <v>83</v>
      </c>
    </row>
    <row r="279" s="1" customFormat="1" ht="6.96" customHeight="1">
      <c r="B279" s="65"/>
      <c r="C279" s="66"/>
      <c r="D279" s="66"/>
      <c r="E279" s="66"/>
      <c r="F279" s="66"/>
      <c r="G279" s="66"/>
      <c r="H279" s="66"/>
      <c r="I279" s="164"/>
      <c r="J279" s="66"/>
      <c r="K279" s="66"/>
      <c r="L279" s="70"/>
    </row>
  </sheetData>
  <sheetProtection sheet="1" autoFilter="0" formatColumns="0" formatRows="0" objects="1" scenarios="1" spinCount="100000" saltValue="Xlg2VznvN/ZNVZVcyuToOc+6dO5l2cPWYFIOS+iBsVr8w+W6y5FfzISxTHfVSrgEu8OaVm0eVG6oN9S6bMRKzQ==" hashValue="nqet06KWPJT0lIEn75o8bAzt0TFgBbeEP3DS2OPcuqLAFicEPOE4ec0LAwxGbNdIqVgvI/5UHodhnbGy98641A==" algorithmName="SHA-512" password="CC35"/>
  <autoFilter ref="C78:K278"/>
  <mergeCells count="10">
    <mergeCell ref="E7:H7"/>
    <mergeCell ref="E9:H9"/>
    <mergeCell ref="E24:H24"/>
    <mergeCell ref="E45:H45"/>
    <mergeCell ref="E47:H47"/>
    <mergeCell ref="J51:J52"/>
    <mergeCell ref="E69:H69"/>
    <mergeCell ref="E71:H71"/>
    <mergeCell ref="G1:H1"/>
    <mergeCell ref="L2:V2"/>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113</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4088</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ROUND(J78,2)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ROUND(SUM(BE78:BE248), 2)</f>
        <v>0</v>
      </c>
      <c r="G30" s="45"/>
      <c r="H30" s="45"/>
      <c r="I30" s="156">
        <v>0.20999999999999999</v>
      </c>
      <c r="J30" s="155">
        <f>ROUND(ROUND((SUM(BE78:BE248)), 2)*I30, 2)</f>
        <v>0</v>
      </c>
      <c r="K30" s="49"/>
    </row>
    <row r="31" s="1" customFormat="1" ht="14.4" customHeight="1">
      <c r="B31" s="44"/>
      <c r="C31" s="45"/>
      <c r="D31" s="45"/>
      <c r="E31" s="53" t="s">
        <v>45</v>
      </c>
      <c r="F31" s="155">
        <f>ROUND(SUM(BF78:BF248), 2)</f>
        <v>0</v>
      </c>
      <c r="G31" s="45"/>
      <c r="H31" s="45"/>
      <c r="I31" s="156">
        <v>0.14999999999999999</v>
      </c>
      <c r="J31" s="155">
        <f>ROUND(ROUND((SUM(BF78:BF248)), 2)*I31, 2)</f>
        <v>0</v>
      </c>
      <c r="K31" s="49"/>
    </row>
    <row r="32" hidden="1" s="1" customFormat="1" ht="14.4" customHeight="1">
      <c r="B32" s="44"/>
      <c r="C32" s="45"/>
      <c r="D32" s="45"/>
      <c r="E32" s="53" t="s">
        <v>46</v>
      </c>
      <c r="F32" s="155">
        <f>ROUND(SUM(BG78:BG248), 2)</f>
        <v>0</v>
      </c>
      <c r="G32" s="45"/>
      <c r="H32" s="45"/>
      <c r="I32" s="156">
        <v>0.20999999999999999</v>
      </c>
      <c r="J32" s="155">
        <v>0</v>
      </c>
      <c r="K32" s="49"/>
    </row>
    <row r="33" hidden="1" s="1" customFormat="1" ht="14.4" customHeight="1">
      <c r="B33" s="44"/>
      <c r="C33" s="45"/>
      <c r="D33" s="45"/>
      <c r="E33" s="53" t="s">
        <v>47</v>
      </c>
      <c r="F33" s="155">
        <f>ROUND(SUM(BH78:BH248), 2)</f>
        <v>0</v>
      </c>
      <c r="G33" s="45"/>
      <c r="H33" s="45"/>
      <c r="I33" s="156">
        <v>0.14999999999999999</v>
      </c>
      <c r="J33" s="155">
        <v>0</v>
      </c>
      <c r="K33" s="49"/>
    </row>
    <row r="34" hidden="1" s="1" customFormat="1" ht="14.4" customHeight="1">
      <c r="B34" s="44"/>
      <c r="C34" s="45"/>
      <c r="D34" s="45"/>
      <c r="E34" s="53" t="s">
        <v>48</v>
      </c>
      <c r="F34" s="155">
        <f>ROUND(SUM(BI78:BI248),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04 - 10 - PŘELOŽKA PLYNU STL</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J78</f>
        <v>0</v>
      </c>
      <c r="K56" s="49"/>
      <c r="AU56" s="22" t="s">
        <v>136</v>
      </c>
    </row>
    <row r="57" s="7" customFormat="1" ht="24.96" customHeight="1">
      <c r="B57" s="175"/>
      <c r="C57" s="176"/>
      <c r="D57" s="177" t="s">
        <v>3923</v>
      </c>
      <c r="E57" s="178"/>
      <c r="F57" s="178"/>
      <c r="G57" s="178"/>
      <c r="H57" s="178"/>
      <c r="I57" s="179"/>
      <c r="J57" s="180">
        <f>J79</f>
        <v>0</v>
      </c>
      <c r="K57" s="181"/>
    </row>
    <row r="58" s="10" customFormat="1" ht="19.92" customHeight="1">
      <c r="B58" s="226"/>
      <c r="C58" s="227"/>
      <c r="D58" s="228" t="s">
        <v>3924</v>
      </c>
      <c r="E58" s="229"/>
      <c r="F58" s="229"/>
      <c r="G58" s="229"/>
      <c r="H58" s="229"/>
      <c r="I58" s="230"/>
      <c r="J58" s="231">
        <f>J80</f>
        <v>0</v>
      </c>
      <c r="K58" s="232"/>
    </row>
    <row r="59" s="1" customFormat="1" ht="21.84" customHeight="1">
      <c r="B59" s="44"/>
      <c r="C59" s="45"/>
      <c r="D59" s="45"/>
      <c r="E59" s="45"/>
      <c r="F59" s="45"/>
      <c r="G59" s="45"/>
      <c r="H59" s="45"/>
      <c r="I59" s="142"/>
      <c r="J59" s="45"/>
      <c r="K59" s="49"/>
    </row>
    <row r="60" s="1" customFormat="1" ht="6.96" customHeight="1">
      <c r="B60" s="65"/>
      <c r="C60" s="66"/>
      <c r="D60" s="66"/>
      <c r="E60" s="66"/>
      <c r="F60" s="66"/>
      <c r="G60" s="66"/>
      <c r="H60" s="66"/>
      <c r="I60" s="164"/>
      <c r="J60" s="66"/>
      <c r="K60" s="67"/>
    </row>
    <row r="64" s="1" customFormat="1" ht="6.96" customHeight="1">
      <c r="B64" s="68"/>
      <c r="C64" s="69"/>
      <c r="D64" s="69"/>
      <c r="E64" s="69"/>
      <c r="F64" s="69"/>
      <c r="G64" s="69"/>
      <c r="H64" s="69"/>
      <c r="I64" s="167"/>
      <c r="J64" s="69"/>
      <c r="K64" s="69"/>
      <c r="L64" s="70"/>
    </row>
    <row r="65" s="1" customFormat="1" ht="36.96" customHeight="1">
      <c r="B65" s="44"/>
      <c r="C65" s="71" t="s">
        <v>139</v>
      </c>
      <c r="D65" s="72"/>
      <c r="E65" s="72"/>
      <c r="F65" s="72"/>
      <c r="G65" s="72"/>
      <c r="H65" s="72"/>
      <c r="I65" s="182"/>
      <c r="J65" s="72"/>
      <c r="K65" s="72"/>
      <c r="L65" s="70"/>
    </row>
    <row r="66" s="1" customFormat="1" ht="6.96" customHeight="1">
      <c r="B66" s="44"/>
      <c r="C66" s="72"/>
      <c r="D66" s="72"/>
      <c r="E66" s="72"/>
      <c r="F66" s="72"/>
      <c r="G66" s="72"/>
      <c r="H66" s="72"/>
      <c r="I66" s="182"/>
      <c r="J66" s="72"/>
      <c r="K66" s="72"/>
      <c r="L66" s="70"/>
    </row>
    <row r="67" s="1" customFormat="1" ht="14.4" customHeight="1">
      <c r="B67" s="44"/>
      <c r="C67" s="74" t="s">
        <v>18</v>
      </c>
      <c r="D67" s="72"/>
      <c r="E67" s="72"/>
      <c r="F67" s="72"/>
      <c r="G67" s="72"/>
      <c r="H67" s="72"/>
      <c r="I67" s="182"/>
      <c r="J67" s="72"/>
      <c r="K67" s="72"/>
      <c r="L67" s="70"/>
    </row>
    <row r="68" s="1" customFormat="1" ht="16.5" customHeight="1">
      <c r="B68" s="44"/>
      <c r="C68" s="72"/>
      <c r="D68" s="72"/>
      <c r="E68" s="183" t="str">
        <f>E7</f>
        <v>STAVEBNÍ ÚPRAVY HASIČSKÉ ZBROJNICE HEŘMANICE - SLEZSKÁ OSTRAVA</v>
      </c>
      <c r="F68" s="74"/>
      <c r="G68" s="74"/>
      <c r="H68" s="74"/>
      <c r="I68" s="182"/>
      <c r="J68" s="72"/>
      <c r="K68" s="72"/>
      <c r="L68" s="70"/>
    </row>
    <row r="69" s="1" customFormat="1" ht="14.4" customHeight="1">
      <c r="B69" s="44"/>
      <c r="C69" s="74" t="s">
        <v>129</v>
      </c>
      <c r="D69" s="72"/>
      <c r="E69" s="72"/>
      <c r="F69" s="72"/>
      <c r="G69" s="72"/>
      <c r="H69" s="72"/>
      <c r="I69" s="182"/>
      <c r="J69" s="72"/>
      <c r="K69" s="72"/>
      <c r="L69" s="70"/>
    </row>
    <row r="70" s="1" customFormat="1" ht="17.25" customHeight="1">
      <c r="B70" s="44"/>
      <c r="C70" s="72"/>
      <c r="D70" s="72"/>
      <c r="E70" s="80" t="str">
        <f>E9</f>
        <v>SO 04 - 10 - PŘELOŽKA PLYNU STL</v>
      </c>
      <c r="F70" s="72"/>
      <c r="G70" s="72"/>
      <c r="H70" s="72"/>
      <c r="I70" s="182"/>
      <c r="J70" s="72"/>
      <c r="K70" s="72"/>
      <c r="L70" s="70"/>
    </row>
    <row r="71" s="1" customFormat="1" ht="6.96" customHeight="1">
      <c r="B71" s="44"/>
      <c r="C71" s="72"/>
      <c r="D71" s="72"/>
      <c r="E71" s="72"/>
      <c r="F71" s="72"/>
      <c r="G71" s="72"/>
      <c r="H71" s="72"/>
      <c r="I71" s="182"/>
      <c r="J71" s="72"/>
      <c r="K71" s="72"/>
      <c r="L71" s="70"/>
    </row>
    <row r="72" s="1" customFormat="1" ht="18" customHeight="1">
      <c r="B72" s="44"/>
      <c r="C72" s="74" t="s">
        <v>23</v>
      </c>
      <c r="D72" s="72"/>
      <c r="E72" s="72"/>
      <c r="F72" s="184" t="str">
        <f>F12</f>
        <v>SLEZSKÁ OSTRAVA</v>
      </c>
      <c r="G72" s="72"/>
      <c r="H72" s="72"/>
      <c r="I72" s="185" t="s">
        <v>25</v>
      </c>
      <c r="J72" s="83" t="str">
        <f>IF(J12="","",J12)</f>
        <v>25. 2. 2023</v>
      </c>
      <c r="K72" s="72"/>
      <c r="L72" s="70"/>
    </row>
    <row r="73" s="1" customFormat="1" ht="6.96" customHeight="1">
      <c r="B73" s="44"/>
      <c r="C73" s="72"/>
      <c r="D73" s="72"/>
      <c r="E73" s="72"/>
      <c r="F73" s="72"/>
      <c r="G73" s="72"/>
      <c r="H73" s="72"/>
      <c r="I73" s="182"/>
      <c r="J73" s="72"/>
      <c r="K73" s="72"/>
      <c r="L73" s="70"/>
    </row>
    <row r="74" s="1" customFormat="1">
      <c r="B74" s="44"/>
      <c r="C74" s="74" t="s">
        <v>27</v>
      </c>
      <c r="D74" s="72"/>
      <c r="E74" s="72"/>
      <c r="F74" s="184" t="str">
        <f>E15</f>
        <v>SMO - SLEZSKÁ OSTRAVA</v>
      </c>
      <c r="G74" s="72"/>
      <c r="H74" s="72"/>
      <c r="I74" s="185" t="s">
        <v>33</v>
      </c>
      <c r="J74" s="184" t="str">
        <f>E21</f>
        <v>SPAN</v>
      </c>
      <c r="K74" s="72"/>
      <c r="L74" s="70"/>
    </row>
    <row r="75" s="1" customFormat="1" ht="14.4" customHeight="1">
      <c r="B75" s="44"/>
      <c r="C75" s="74" t="s">
        <v>31</v>
      </c>
      <c r="D75" s="72"/>
      <c r="E75" s="72"/>
      <c r="F75" s="184" t="str">
        <f>IF(E18="","",E18)</f>
        <v/>
      </c>
      <c r="G75" s="72"/>
      <c r="H75" s="72"/>
      <c r="I75" s="182"/>
      <c r="J75" s="72"/>
      <c r="K75" s="72"/>
      <c r="L75" s="70"/>
    </row>
    <row r="76" s="1" customFormat="1" ht="10.32" customHeight="1">
      <c r="B76" s="44"/>
      <c r="C76" s="72"/>
      <c r="D76" s="72"/>
      <c r="E76" s="72"/>
      <c r="F76" s="72"/>
      <c r="G76" s="72"/>
      <c r="H76" s="72"/>
      <c r="I76" s="182"/>
      <c r="J76" s="72"/>
      <c r="K76" s="72"/>
      <c r="L76" s="70"/>
    </row>
    <row r="77" s="8" customFormat="1" ht="29.28" customHeight="1">
      <c r="B77" s="186"/>
      <c r="C77" s="187" t="s">
        <v>140</v>
      </c>
      <c r="D77" s="188" t="s">
        <v>58</v>
      </c>
      <c r="E77" s="188" t="s">
        <v>54</v>
      </c>
      <c r="F77" s="188" t="s">
        <v>141</v>
      </c>
      <c r="G77" s="188" t="s">
        <v>142</v>
      </c>
      <c r="H77" s="188" t="s">
        <v>143</v>
      </c>
      <c r="I77" s="189" t="s">
        <v>144</v>
      </c>
      <c r="J77" s="188" t="s">
        <v>134</v>
      </c>
      <c r="K77" s="190" t="s">
        <v>145</v>
      </c>
      <c r="L77" s="191"/>
      <c r="M77" s="100" t="s">
        <v>146</v>
      </c>
      <c r="N77" s="101" t="s">
        <v>43</v>
      </c>
      <c r="O77" s="101" t="s">
        <v>147</v>
      </c>
      <c r="P77" s="101" t="s">
        <v>148</v>
      </c>
      <c r="Q77" s="101" t="s">
        <v>149</v>
      </c>
      <c r="R77" s="101" t="s">
        <v>150</v>
      </c>
      <c r="S77" s="101" t="s">
        <v>151</v>
      </c>
      <c r="T77" s="102" t="s">
        <v>152</v>
      </c>
    </row>
    <row r="78" s="1" customFormat="1" ht="29.28" customHeight="1">
      <c r="B78" s="44"/>
      <c r="C78" s="106" t="s">
        <v>135</v>
      </c>
      <c r="D78" s="72"/>
      <c r="E78" s="72"/>
      <c r="F78" s="72"/>
      <c r="G78" s="72"/>
      <c r="H78" s="72"/>
      <c r="I78" s="182"/>
      <c r="J78" s="192">
        <f>BK78</f>
        <v>0</v>
      </c>
      <c r="K78" s="72"/>
      <c r="L78" s="70"/>
      <c r="M78" s="103"/>
      <c r="N78" s="104"/>
      <c r="O78" s="104"/>
      <c r="P78" s="193">
        <f>P79</f>
        <v>0</v>
      </c>
      <c r="Q78" s="104"/>
      <c r="R78" s="193">
        <f>R79</f>
        <v>0</v>
      </c>
      <c r="S78" s="104"/>
      <c r="T78" s="194">
        <f>T79</f>
        <v>0</v>
      </c>
      <c r="AT78" s="22" t="s">
        <v>72</v>
      </c>
      <c r="AU78" s="22" t="s">
        <v>136</v>
      </c>
      <c r="BK78" s="195">
        <f>BK79</f>
        <v>0</v>
      </c>
    </row>
    <row r="79" s="9" customFormat="1" ht="37.44" customHeight="1">
      <c r="B79" s="196"/>
      <c r="C79" s="197"/>
      <c r="D79" s="198" t="s">
        <v>72</v>
      </c>
      <c r="E79" s="199" t="s">
        <v>3926</v>
      </c>
      <c r="F79" s="199" t="s">
        <v>3927</v>
      </c>
      <c r="G79" s="197"/>
      <c r="H79" s="197"/>
      <c r="I79" s="200"/>
      <c r="J79" s="201">
        <f>BK79</f>
        <v>0</v>
      </c>
      <c r="K79" s="197"/>
      <c r="L79" s="202"/>
      <c r="M79" s="203"/>
      <c r="N79" s="204"/>
      <c r="O79" s="204"/>
      <c r="P79" s="205">
        <f>P80</f>
        <v>0</v>
      </c>
      <c r="Q79" s="204"/>
      <c r="R79" s="205">
        <f>R80</f>
        <v>0</v>
      </c>
      <c r="S79" s="204"/>
      <c r="T79" s="206">
        <f>T80</f>
        <v>0</v>
      </c>
      <c r="AR79" s="207" t="s">
        <v>81</v>
      </c>
      <c r="AT79" s="208" t="s">
        <v>72</v>
      </c>
      <c r="AU79" s="208" t="s">
        <v>73</v>
      </c>
      <c r="AY79" s="207" t="s">
        <v>155</v>
      </c>
      <c r="BK79" s="209">
        <f>BK80</f>
        <v>0</v>
      </c>
    </row>
    <row r="80" s="9" customFormat="1" ht="19.92" customHeight="1">
      <c r="B80" s="196"/>
      <c r="C80" s="197"/>
      <c r="D80" s="198" t="s">
        <v>72</v>
      </c>
      <c r="E80" s="233" t="s">
        <v>81</v>
      </c>
      <c r="F80" s="233" t="s">
        <v>3928</v>
      </c>
      <c r="G80" s="197"/>
      <c r="H80" s="197"/>
      <c r="I80" s="200"/>
      <c r="J80" s="234">
        <f>BK80</f>
        <v>0</v>
      </c>
      <c r="K80" s="197"/>
      <c r="L80" s="202"/>
      <c r="M80" s="203"/>
      <c r="N80" s="204"/>
      <c r="O80" s="204"/>
      <c r="P80" s="205">
        <f>SUM(P81:P248)</f>
        <v>0</v>
      </c>
      <c r="Q80" s="204"/>
      <c r="R80" s="205">
        <f>SUM(R81:R248)</f>
        <v>0</v>
      </c>
      <c r="S80" s="204"/>
      <c r="T80" s="206">
        <f>SUM(T81:T248)</f>
        <v>0</v>
      </c>
      <c r="AR80" s="207" t="s">
        <v>81</v>
      </c>
      <c r="AT80" s="208" t="s">
        <v>72</v>
      </c>
      <c r="AU80" s="208" t="s">
        <v>81</v>
      </c>
      <c r="AY80" s="207" t="s">
        <v>155</v>
      </c>
      <c r="BK80" s="209">
        <f>SUM(BK81:BK248)</f>
        <v>0</v>
      </c>
    </row>
    <row r="81" s="1" customFormat="1" ht="16.5" customHeight="1">
      <c r="B81" s="44"/>
      <c r="C81" s="210" t="s">
        <v>81</v>
      </c>
      <c r="D81" s="210" t="s">
        <v>156</v>
      </c>
      <c r="E81" s="211" t="s">
        <v>3929</v>
      </c>
      <c r="F81" s="212" t="s">
        <v>3930</v>
      </c>
      <c r="G81" s="213" t="s">
        <v>3931</v>
      </c>
      <c r="H81" s="214">
        <v>36</v>
      </c>
      <c r="I81" s="215"/>
      <c r="J81" s="216">
        <f>ROUND(I81*H81,2)</f>
        <v>0</v>
      </c>
      <c r="K81" s="212" t="s">
        <v>21</v>
      </c>
      <c r="L81" s="70"/>
      <c r="M81" s="217" t="s">
        <v>21</v>
      </c>
      <c r="N81" s="218" t="s">
        <v>44</v>
      </c>
      <c r="O81" s="45"/>
      <c r="P81" s="219">
        <f>O81*H81</f>
        <v>0</v>
      </c>
      <c r="Q81" s="219">
        <v>0</v>
      </c>
      <c r="R81" s="219">
        <f>Q81*H81</f>
        <v>0</v>
      </c>
      <c r="S81" s="219">
        <v>0</v>
      </c>
      <c r="T81" s="220">
        <f>S81*H81</f>
        <v>0</v>
      </c>
      <c r="AR81" s="22" t="s">
        <v>163</v>
      </c>
      <c r="AT81" s="22" t="s">
        <v>156</v>
      </c>
      <c r="AU81" s="22" t="s">
        <v>83</v>
      </c>
      <c r="AY81" s="22" t="s">
        <v>155</v>
      </c>
      <c r="BE81" s="221">
        <f>IF(N81="základní",J81,0)</f>
        <v>0</v>
      </c>
      <c r="BF81" s="221">
        <f>IF(N81="snížená",J81,0)</f>
        <v>0</v>
      </c>
      <c r="BG81" s="221">
        <f>IF(N81="zákl. přenesená",J81,0)</f>
        <v>0</v>
      </c>
      <c r="BH81" s="221">
        <f>IF(N81="sníž. přenesená",J81,0)</f>
        <v>0</v>
      </c>
      <c r="BI81" s="221">
        <f>IF(N81="nulová",J81,0)</f>
        <v>0</v>
      </c>
      <c r="BJ81" s="22" t="s">
        <v>81</v>
      </c>
      <c r="BK81" s="221">
        <f>ROUND(I81*H81,2)</f>
        <v>0</v>
      </c>
      <c r="BL81" s="22" t="s">
        <v>163</v>
      </c>
      <c r="BM81" s="22" t="s">
        <v>83</v>
      </c>
    </row>
    <row r="82" s="1" customFormat="1">
      <c r="B82" s="44"/>
      <c r="C82" s="72"/>
      <c r="D82" s="237" t="s">
        <v>615</v>
      </c>
      <c r="E82" s="72"/>
      <c r="F82" s="268" t="s">
        <v>3932</v>
      </c>
      <c r="G82" s="72"/>
      <c r="H82" s="72"/>
      <c r="I82" s="182"/>
      <c r="J82" s="72"/>
      <c r="K82" s="72"/>
      <c r="L82" s="70"/>
      <c r="M82" s="269"/>
      <c r="N82" s="45"/>
      <c r="O82" s="45"/>
      <c r="P82" s="45"/>
      <c r="Q82" s="45"/>
      <c r="R82" s="45"/>
      <c r="S82" s="45"/>
      <c r="T82" s="93"/>
      <c r="AT82" s="22" t="s">
        <v>615</v>
      </c>
      <c r="AU82" s="22" t="s">
        <v>83</v>
      </c>
    </row>
    <row r="83" s="1" customFormat="1" ht="16.5" customHeight="1">
      <c r="B83" s="44"/>
      <c r="C83" s="210" t="s">
        <v>73</v>
      </c>
      <c r="D83" s="210" t="s">
        <v>156</v>
      </c>
      <c r="E83" s="211" t="s">
        <v>3933</v>
      </c>
      <c r="F83" s="212" t="s">
        <v>3934</v>
      </c>
      <c r="G83" s="213" t="s">
        <v>21</v>
      </c>
      <c r="H83" s="214">
        <v>36</v>
      </c>
      <c r="I83" s="215"/>
      <c r="J83" s="216">
        <f>ROUND(I83*H83,2)</f>
        <v>0</v>
      </c>
      <c r="K83" s="212" t="s">
        <v>21</v>
      </c>
      <c r="L83" s="70"/>
      <c r="M83" s="217" t="s">
        <v>21</v>
      </c>
      <c r="N83" s="218" t="s">
        <v>44</v>
      </c>
      <c r="O83" s="45"/>
      <c r="P83" s="219">
        <f>O83*H83</f>
        <v>0</v>
      </c>
      <c r="Q83" s="219">
        <v>0</v>
      </c>
      <c r="R83" s="219">
        <f>Q83*H83</f>
        <v>0</v>
      </c>
      <c r="S83" s="219">
        <v>0</v>
      </c>
      <c r="T83" s="220">
        <f>S83*H83</f>
        <v>0</v>
      </c>
      <c r="AR83" s="22" t="s">
        <v>163</v>
      </c>
      <c r="AT83" s="22" t="s">
        <v>156</v>
      </c>
      <c r="AU83" s="22" t="s">
        <v>83</v>
      </c>
      <c r="AY83" s="22" t="s">
        <v>155</v>
      </c>
      <c r="BE83" s="221">
        <f>IF(N83="základní",J83,0)</f>
        <v>0</v>
      </c>
      <c r="BF83" s="221">
        <f>IF(N83="snížená",J83,0)</f>
        <v>0</v>
      </c>
      <c r="BG83" s="221">
        <f>IF(N83="zákl. přenesená",J83,0)</f>
        <v>0</v>
      </c>
      <c r="BH83" s="221">
        <f>IF(N83="sníž. přenesená",J83,0)</f>
        <v>0</v>
      </c>
      <c r="BI83" s="221">
        <f>IF(N83="nulová",J83,0)</f>
        <v>0</v>
      </c>
      <c r="BJ83" s="22" t="s">
        <v>81</v>
      </c>
      <c r="BK83" s="221">
        <f>ROUND(I83*H83,2)</f>
        <v>0</v>
      </c>
      <c r="BL83" s="22" t="s">
        <v>163</v>
      </c>
      <c r="BM83" s="22" t="s">
        <v>163</v>
      </c>
    </row>
    <row r="84" s="1" customFormat="1">
      <c r="B84" s="44"/>
      <c r="C84" s="72"/>
      <c r="D84" s="237" t="s">
        <v>615</v>
      </c>
      <c r="E84" s="72"/>
      <c r="F84" s="268" t="s">
        <v>3935</v>
      </c>
      <c r="G84" s="72"/>
      <c r="H84" s="72"/>
      <c r="I84" s="182"/>
      <c r="J84" s="72"/>
      <c r="K84" s="72"/>
      <c r="L84" s="70"/>
      <c r="M84" s="269"/>
      <c r="N84" s="45"/>
      <c r="O84" s="45"/>
      <c r="P84" s="45"/>
      <c r="Q84" s="45"/>
      <c r="R84" s="45"/>
      <c r="S84" s="45"/>
      <c r="T84" s="93"/>
      <c r="AT84" s="22" t="s">
        <v>615</v>
      </c>
      <c r="AU84" s="22" t="s">
        <v>83</v>
      </c>
    </row>
    <row r="85" s="1" customFormat="1" ht="16.5" customHeight="1">
      <c r="B85" s="44"/>
      <c r="C85" s="210" t="s">
        <v>73</v>
      </c>
      <c r="D85" s="210" t="s">
        <v>156</v>
      </c>
      <c r="E85" s="211" t="s">
        <v>3936</v>
      </c>
      <c r="F85" s="212" t="s">
        <v>273</v>
      </c>
      <c r="G85" s="213" t="s">
        <v>21</v>
      </c>
      <c r="H85" s="214">
        <v>36</v>
      </c>
      <c r="I85" s="215"/>
      <c r="J85" s="216">
        <f>ROUND(I85*H85,2)</f>
        <v>0</v>
      </c>
      <c r="K85" s="212" t="s">
        <v>21</v>
      </c>
      <c r="L85" s="70"/>
      <c r="M85" s="217" t="s">
        <v>21</v>
      </c>
      <c r="N85" s="218" t="s">
        <v>44</v>
      </c>
      <c r="O85" s="45"/>
      <c r="P85" s="219">
        <f>O85*H85</f>
        <v>0</v>
      </c>
      <c r="Q85" s="219">
        <v>0</v>
      </c>
      <c r="R85" s="219">
        <f>Q85*H85</f>
        <v>0</v>
      </c>
      <c r="S85" s="219">
        <v>0</v>
      </c>
      <c r="T85" s="220">
        <f>S85*H85</f>
        <v>0</v>
      </c>
      <c r="AR85" s="22" t="s">
        <v>163</v>
      </c>
      <c r="AT85" s="22" t="s">
        <v>156</v>
      </c>
      <c r="AU85" s="22" t="s">
        <v>83</v>
      </c>
      <c r="AY85" s="22" t="s">
        <v>155</v>
      </c>
      <c r="BE85" s="221">
        <f>IF(N85="základní",J85,0)</f>
        <v>0</v>
      </c>
      <c r="BF85" s="221">
        <f>IF(N85="snížená",J85,0)</f>
        <v>0</v>
      </c>
      <c r="BG85" s="221">
        <f>IF(N85="zákl. přenesená",J85,0)</f>
        <v>0</v>
      </c>
      <c r="BH85" s="221">
        <f>IF(N85="sníž. přenesená",J85,0)</f>
        <v>0</v>
      </c>
      <c r="BI85" s="221">
        <f>IF(N85="nulová",J85,0)</f>
        <v>0</v>
      </c>
      <c r="BJ85" s="22" t="s">
        <v>81</v>
      </c>
      <c r="BK85" s="221">
        <f>ROUND(I85*H85,2)</f>
        <v>0</v>
      </c>
      <c r="BL85" s="22" t="s">
        <v>163</v>
      </c>
      <c r="BM85" s="22" t="s">
        <v>166</v>
      </c>
    </row>
    <row r="86" s="1" customFormat="1">
      <c r="B86" s="44"/>
      <c r="C86" s="72"/>
      <c r="D86" s="237" t="s">
        <v>615</v>
      </c>
      <c r="E86" s="72"/>
      <c r="F86" s="268" t="s">
        <v>3935</v>
      </c>
      <c r="G86" s="72"/>
      <c r="H86" s="72"/>
      <c r="I86" s="182"/>
      <c r="J86" s="72"/>
      <c r="K86" s="72"/>
      <c r="L86" s="70"/>
      <c r="M86" s="269"/>
      <c r="N86" s="45"/>
      <c r="O86" s="45"/>
      <c r="P86" s="45"/>
      <c r="Q86" s="45"/>
      <c r="R86" s="45"/>
      <c r="S86" s="45"/>
      <c r="T86" s="93"/>
      <c r="AT86" s="22" t="s">
        <v>615</v>
      </c>
      <c r="AU86" s="22" t="s">
        <v>83</v>
      </c>
    </row>
    <row r="87" s="1" customFormat="1" ht="16.5" customHeight="1">
      <c r="B87" s="44"/>
      <c r="C87" s="210" t="s">
        <v>83</v>
      </c>
      <c r="D87" s="210" t="s">
        <v>156</v>
      </c>
      <c r="E87" s="211" t="s">
        <v>3937</v>
      </c>
      <c r="F87" s="212" t="s">
        <v>3938</v>
      </c>
      <c r="G87" s="213" t="s">
        <v>3939</v>
      </c>
      <c r="H87" s="214">
        <v>5.4000000000000004</v>
      </c>
      <c r="I87" s="215"/>
      <c r="J87" s="216">
        <f>ROUND(I87*H87,2)</f>
        <v>0</v>
      </c>
      <c r="K87" s="212" t="s">
        <v>21</v>
      </c>
      <c r="L87" s="70"/>
      <c r="M87" s="217" t="s">
        <v>21</v>
      </c>
      <c r="N87" s="218" t="s">
        <v>44</v>
      </c>
      <c r="O87" s="45"/>
      <c r="P87" s="219">
        <f>O87*H87</f>
        <v>0</v>
      </c>
      <c r="Q87" s="219">
        <v>0</v>
      </c>
      <c r="R87" s="219">
        <f>Q87*H87</f>
        <v>0</v>
      </c>
      <c r="S87" s="219">
        <v>0</v>
      </c>
      <c r="T87" s="220">
        <f>S87*H87</f>
        <v>0</v>
      </c>
      <c r="AR87" s="22" t="s">
        <v>163</v>
      </c>
      <c r="AT87" s="22" t="s">
        <v>156</v>
      </c>
      <c r="AU87" s="22" t="s">
        <v>83</v>
      </c>
      <c r="AY87" s="22" t="s">
        <v>155</v>
      </c>
      <c r="BE87" s="221">
        <f>IF(N87="základní",J87,0)</f>
        <v>0</v>
      </c>
      <c r="BF87" s="221">
        <f>IF(N87="snížená",J87,0)</f>
        <v>0</v>
      </c>
      <c r="BG87" s="221">
        <f>IF(N87="zákl. přenesená",J87,0)</f>
        <v>0</v>
      </c>
      <c r="BH87" s="221">
        <f>IF(N87="sníž. přenesená",J87,0)</f>
        <v>0</v>
      </c>
      <c r="BI87" s="221">
        <f>IF(N87="nulová",J87,0)</f>
        <v>0</v>
      </c>
      <c r="BJ87" s="22" t="s">
        <v>81</v>
      </c>
      <c r="BK87" s="221">
        <f>ROUND(I87*H87,2)</f>
        <v>0</v>
      </c>
      <c r="BL87" s="22" t="s">
        <v>163</v>
      </c>
      <c r="BM87" s="22" t="s">
        <v>169</v>
      </c>
    </row>
    <row r="88" s="1" customFormat="1">
      <c r="B88" s="44"/>
      <c r="C88" s="72"/>
      <c r="D88" s="237" t="s">
        <v>615</v>
      </c>
      <c r="E88" s="72"/>
      <c r="F88" s="268" t="s">
        <v>3940</v>
      </c>
      <c r="G88" s="72"/>
      <c r="H88" s="72"/>
      <c r="I88" s="182"/>
      <c r="J88" s="72"/>
      <c r="K88" s="72"/>
      <c r="L88" s="70"/>
      <c r="M88" s="269"/>
      <c r="N88" s="45"/>
      <c r="O88" s="45"/>
      <c r="P88" s="45"/>
      <c r="Q88" s="45"/>
      <c r="R88" s="45"/>
      <c r="S88" s="45"/>
      <c r="T88" s="93"/>
      <c r="AT88" s="22" t="s">
        <v>615</v>
      </c>
      <c r="AU88" s="22" t="s">
        <v>83</v>
      </c>
    </row>
    <row r="89" s="1" customFormat="1" ht="16.5" customHeight="1">
      <c r="B89" s="44"/>
      <c r="C89" s="210" t="s">
        <v>73</v>
      </c>
      <c r="D89" s="210" t="s">
        <v>156</v>
      </c>
      <c r="E89" s="211" t="s">
        <v>3941</v>
      </c>
      <c r="F89" s="212" t="s">
        <v>3942</v>
      </c>
      <c r="G89" s="213" t="s">
        <v>21</v>
      </c>
      <c r="H89" s="214">
        <v>5.4000000000000004</v>
      </c>
      <c r="I89" s="215"/>
      <c r="J89" s="216">
        <f>ROUND(I89*H89,2)</f>
        <v>0</v>
      </c>
      <c r="K89" s="212" t="s">
        <v>21</v>
      </c>
      <c r="L89" s="70"/>
      <c r="M89" s="217" t="s">
        <v>21</v>
      </c>
      <c r="N89" s="218" t="s">
        <v>44</v>
      </c>
      <c r="O89" s="45"/>
      <c r="P89" s="219">
        <f>O89*H89</f>
        <v>0</v>
      </c>
      <c r="Q89" s="219">
        <v>0</v>
      </c>
      <c r="R89" s="219">
        <f>Q89*H89</f>
        <v>0</v>
      </c>
      <c r="S89" s="219">
        <v>0</v>
      </c>
      <c r="T89" s="220">
        <f>S89*H89</f>
        <v>0</v>
      </c>
      <c r="AR89" s="22" t="s">
        <v>163</v>
      </c>
      <c r="AT89" s="22" t="s">
        <v>156</v>
      </c>
      <c r="AU89" s="22" t="s">
        <v>83</v>
      </c>
      <c r="AY89" s="22" t="s">
        <v>155</v>
      </c>
      <c r="BE89" s="221">
        <f>IF(N89="základní",J89,0)</f>
        <v>0</v>
      </c>
      <c r="BF89" s="221">
        <f>IF(N89="snížená",J89,0)</f>
        <v>0</v>
      </c>
      <c r="BG89" s="221">
        <f>IF(N89="zákl. přenesená",J89,0)</f>
        <v>0</v>
      </c>
      <c r="BH89" s="221">
        <f>IF(N89="sníž. přenesená",J89,0)</f>
        <v>0</v>
      </c>
      <c r="BI89" s="221">
        <f>IF(N89="nulová",J89,0)</f>
        <v>0</v>
      </c>
      <c r="BJ89" s="22" t="s">
        <v>81</v>
      </c>
      <c r="BK89" s="221">
        <f>ROUND(I89*H89,2)</f>
        <v>0</v>
      </c>
      <c r="BL89" s="22" t="s">
        <v>163</v>
      </c>
      <c r="BM89" s="22" t="s">
        <v>173</v>
      </c>
    </row>
    <row r="90" s="1" customFormat="1">
      <c r="B90" s="44"/>
      <c r="C90" s="72"/>
      <c r="D90" s="237" t="s">
        <v>615</v>
      </c>
      <c r="E90" s="72"/>
      <c r="F90" s="268" t="s">
        <v>3935</v>
      </c>
      <c r="G90" s="72"/>
      <c r="H90" s="72"/>
      <c r="I90" s="182"/>
      <c r="J90" s="72"/>
      <c r="K90" s="72"/>
      <c r="L90" s="70"/>
      <c r="M90" s="269"/>
      <c r="N90" s="45"/>
      <c r="O90" s="45"/>
      <c r="P90" s="45"/>
      <c r="Q90" s="45"/>
      <c r="R90" s="45"/>
      <c r="S90" s="45"/>
      <c r="T90" s="93"/>
      <c r="AT90" s="22" t="s">
        <v>615</v>
      </c>
      <c r="AU90" s="22" t="s">
        <v>83</v>
      </c>
    </row>
    <row r="91" s="1" customFormat="1" ht="16.5" customHeight="1">
      <c r="B91" s="44"/>
      <c r="C91" s="210" t="s">
        <v>73</v>
      </c>
      <c r="D91" s="210" t="s">
        <v>156</v>
      </c>
      <c r="E91" s="211" t="s">
        <v>3936</v>
      </c>
      <c r="F91" s="212" t="s">
        <v>273</v>
      </c>
      <c r="G91" s="213" t="s">
        <v>21</v>
      </c>
      <c r="H91" s="214">
        <v>5.4000000000000004</v>
      </c>
      <c r="I91" s="215"/>
      <c r="J91" s="216">
        <f>ROUND(I91*H91,2)</f>
        <v>0</v>
      </c>
      <c r="K91" s="212" t="s">
        <v>21</v>
      </c>
      <c r="L91" s="70"/>
      <c r="M91" s="217" t="s">
        <v>21</v>
      </c>
      <c r="N91" s="218" t="s">
        <v>44</v>
      </c>
      <c r="O91" s="45"/>
      <c r="P91" s="219">
        <f>O91*H91</f>
        <v>0</v>
      </c>
      <c r="Q91" s="219">
        <v>0</v>
      </c>
      <c r="R91" s="219">
        <f>Q91*H91</f>
        <v>0</v>
      </c>
      <c r="S91" s="219">
        <v>0</v>
      </c>
      <c r="T91" s="220">
        <f>S91*H91</f>
        <v>0</v>
      </c>
      <c r="AR91" s="22" t="s">
        <v>163</v>
      </c>
      <c r="AT91" s="22" t="s">
        <v>156</v>
      </c>
      <c r="AU91" s="22" t="s">
        <v>83</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163</v>
      </c>
      <c r="BM91" s="22" t="s">
        <v>176</v>
      </c>
    </row>
    <row r="92" s="1" customFormat="1">
      <c r="B92" s="44"/>
      <c r="C92" s="72"/>
      <c r="D92" s="237" t="s">
        <v>615</v>
      </c>
      <c r="E92" s="72"/>
      <c r="F92" s="268" t="s">
        <v>3935</v>
      </c>
      <c r="G92" s="72"/>
      <c r="H92" s="72"/>
      <c r="I92" s="182"/>
      <c r="J92" s="72"/>
      <c r="K92" s="72"/>
      <c r="L92" s="70"/>
      <c r="M92" s="269"/>
      <c r="N92" s="45"/>
      <c r="O92" s="45"/>
      <c r="P92" s="45"/>
      <c r="Q92" s="45"/>
      <c r="R92" s="45"/>
      <c r="S92" s="45"/>
      <c r="T92" s="93"/>
      <c r="AT92" s="22" t="s">
        <v>615</v>
      </c>
      <c r="AU92" s="22" t="s">
        <v>83</v>
      </c>
    </row>
    <row r="93" s="1" customFormat="1" ht="25.5" customHeight="1">
      <c r="B93" s="44"/>
      <c r="C93" s="210" t="s">
        <v>154</v>
      </c>
      <c r="D93" s="210" t="s">
        <v>156</v>
      </c>
      <c r="E93" s="211" t="s">
        <v>3947</v>
      </c>
      <c r="F93" s="212" t="s">
        <v>3948</v>
      </c>
      <c r="G93" s="213" t="s">
        <v>3939</v>
      </c>
      <c r="H93" s="214">
        <v>25.920000000000002</v>
      </c>
      <c r="I93" s="215"/>
      <c r="J93" s="216">
        <f>ROUND(I93*H93,2)</f>
        <v>0</v>
      </c>
      <c r="K93" s="212" t="s">
        <v>21</v>
      </c>
      <c r="L93" s="70"/>
      <c r="M93" s="217" t="s">
        <v>21</v>
      </c>
      <c r="N93" s="218" t="s">
        <v>44</v>
      </c>
      <c r="O93" s="45"/>
      <c r="P93" s="219">
        <f>O93*H93</f>
        <v>0</v>
      </c>
      <c r="Q93" s="219">
        <v>0</v>
      </c>
      <c r="R93" s="219">
        <f>Q93*H93</f>
        <v>0</v>
      </c>
      <c r="S93" s="219">
        <v>0</v>
      </c>
      <c r="T93" s="220">
        <f>S93*H93</f>
        <v>0</v>
      </c>
      <c r="AR93" s="22" t="s">
        <v>163</v>
      </c>
      <c r="AT93" s="22" t="s">
        <v>156</v>
      </c>
      <c r="AU93" s="22" t="s">
        <v>83</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163</v>
      </c>
      <c r="BM93" s="22" t="s">
        <v>180</v>
      </c>
    </row>
    <row r="94" s="1" customFormat="1">
      <c r="B94" s="44"/>
      <c r="C94" s="72"/>
      <c r="D94" s="237" t="s">
        <v>615</v>
      </c>
      <c r="E94" s="72"/>
      <c r="F94" s="268" t="s">
        <v>3949</v>
      </c>
      <c r="G94" s="72"/>
      <c r="H94" s="72"/>
      <c r="I94" s="182"/>
      <c r="J94" s="72"/>
      <c r="K94" s="72"/>
      <c r="L94" s="70"/>
      <c r="M94" s="269"/>
      <c r="N94" s="45"/>
      <c r="O94" s="45"/>
      <c r="P94" s="45"/>
      <c r="Q94" s="45"/>
      <c r="R94" s="45"/>
      <c r="S94" s="45"/>
      <c r="T94" s="93"/>
      <c r="AT94" s="22" t="s">
        <v>615</v>
      </c>
      <c r="AU94" s="22" t="s">
        <v>83</v>
      </c>
    </row>
    <row r="95" s="1" customFormat="1" ht="16.5" customHeight="1">
      <c r="B95" s="44"/>
      <c r="C95" s="210" t="s">
        <v>73</v>
      </c>
      <c r="D95" s="210" t="s">
        <v>156</v>
      </c>
      <c r="E95" s="211" t="s">
        <v>4089</v>
      </c>
      <c r="F95" s="212" t="s">
        <v>4090</v>
      </c>
      <c r="G95" s="213" t="s">
        <v>21</v>
      </c>
      <c r="H95" s="214">
        <v>25.920000000000002</v>
      </c>
      <c r="I95" s="215"/>
      <c r="J95" s="216">
        <f>ROUND(I95*H95,2)</f>
        <v>0</v>
      </c>
      <c r="K95" s="212" t="s">
        <v>21</v>
      </c>
      <c r="L95" s="70"/>
      <c r="M95" s="217" t="s">
        <v>21</v>
      </c>
      <c r="N95" s="218" t="s">
        <v>44</v>
      </c>
      <c r="O95" s="45"/>
      <c r="P95" s="219">
        <f>O95*H95</f>
        <v>0</v>
      </c>
      <c r="Q95" s="219">
        <v>0</v>
      </c>
      <c r="R95" s="219">
        <f>Q95*H95</f>
        <v>0</v>
      </c>
      <c r="S95" s="219">
        <v>0</v>
      </c>
      <c r="T95" s="220">
        <f>S95*H95</f>
        <v>0</v>
      </c>
      <c r="AR95" s="22" t="s">
        <v>163</v>
      </c>
      <c r="AT95" s="22" t="s">
        <v>156</v>
      </c>
      <c r="AU95" s="22" t="s">
        <v>83</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163</v>
      </c>
      <c r="BM95" s="22" t="s">
        <v>183</v>
      </c>
    </row>
    <row r="96" s="1" customFormat="1">
      <c r="B96" s="44"/>
      <c r="C96" s="72"/>
      <c r="D96" s="237" t="s">
        <v>615</v>
      </c>
      <c r="E96" s="72"/>
      <c r="F96" s="268" t="s">
        <v>3935</v>
      </c>
      <c r="G96" s="72"/>
      <c r="H96" s="72"/>
      <c r="I96" s="182"/>
      <c r="J96" s="72"/>
      <c r="K96" s="72"/>
      <c r="L96" s="70"/>
      <c r="M96" s="269"/>
      <c r="N96" s="45"/>
      <c r="O96" s="45"/>
      <c r="P96" s="45"/>
      <c r="Q96" s="45"/>
      <c r="R96" s="45"/>
      <c r="S96" s="45"/>
      <c r="T96" s="93"/>
      <c r="AT96" s="22" t="s">
        <v>615</v>
      </c>
      <c r="AU96" s="22" t="s">
        <v>83</v>
      </c>
    </row>
    <row r="97" s="1" customFormat="1" ht="16.5" customHeight="1">
      <c r="B97" s="44"/>
      <c r="C97" s="210" t="s">
        <v>73</v>
      </c>
      <c r="D97" s="210" t="s">
        <v>156</v>
      </c>
      <c r="E97" s="211" t="s">
        <v>3936</v>
      </c>
      <c r="F97" s="212" t="s">
        <v>273</v>
      </c>
      <c r="G97" s="213" t="s">
        <v>21</v>
      </c>
      <c r="H97" s="214">
        <v>25.920000000000002</v>
      </c>
      <c r="I97" s="215"/>
      <c r="J97" s="216">
        <f>ROUND(I97*H97,2)</f>
        <v>0</v>
      </c>
      <c r="K97" s="212" t="s">
        <v>21</v>
      </c>
      <c r="L97" s="70"/>
      <c r="M97" s="217" t="s">
        <v>21</v>
      </c>
      <c r="N97" s="218" t="s">
        <v>44</v>
      </c>
      <c r="O97" s="45"/>
      <c r="P97" s="219">
        <f>O97*H97</f>
        <v>0</v>
      </c>
      <c r="Q97" s="219">
        <v>0</v>
      </c>
      <c r="R97" s="219">
        <f>Q97*H97</f>
        <v>0</v>
      </c>
      <c r="S97" s="219">
        <v>0</v>
      </c>
      <c r="T97" s="220">
        <f>S97*H97</f>
        <v>0</v>
      </c>
      <c r="AR97" s="22" t="s">
        <v>163</v>
      </c>
      <c r="AT97" s="22" t="s">
        <v>156</v>
      </c>
      <c r="AU97" s="22" t="s">
        <v>83</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163</v>
      </c>
      <c r="BM97" s="22" t="s">
        <v>187</v>
      </c>
    </row>
    <row r="98" s="1" customFormat="1">
      <c r="B98" s="44"/>
      <c r="C98" s="72"/>
      <c r="D98" s="237" t="s">
        <v>615</v>
      </c>
      <c r="E98" s="72"/>
      <c r="F98" s="268" t="s">
        <v>3935</v>
      </c>
      <c r="G98" s="72"/>
      <c r="H98" s="72"/>
      <c r="I98" s="182"/>
      <c r="J98" s="72"/>
      <c r="K98" s="72"/>
      <c r="L98" s="70"/>
      <c r="M98" s="269"/>
      <c r="N98" s="45"/>
      <c r="O98" s="45"/>
      <c r="P98" s="45"/>
      <c r="Q98" s="45"/>
      <c r="R98" s="45"/>
      <c r="S98" s="45"/>
      <c r="T98" s="93"/>
      <c r="AT98" s="22" t="s">
        <v>615</v>
      </c>
      <c r="AU98" s="22" t="s">
        <v>83</v>
      </c>
    </row>
    <row r="99" s="1" customFormat="1" ht="16.5" customHeight="1">
      <c r="B99" s="44"/>
      <c r="C99" s="210" t="s">
        <v>163</v>
      </c>
      <c r="D99" s="210" t="s">
        <v>156</v>
      </c>
      <c r="E99" s="211" t="s">
        <v>280</v>
      </c>
      <c r="F99" s="212" t="s">
        <v>3954</v>
      </c>
      <c r="G99" s="213" t="s">
        <v>1723</v>
      </c>
      <c r="H99" s="214">
        <v>64.799999999999997</v>
      </c>
      <c r="I99" s="215"/>
      <c r="J99" s="216">
        <f>ROUND(I99*H99,2)</f>
        <v>0</v>
      </c>
      <c r="K99" s="212" t="s">
        <v>21</v>
      </c>
      <c r="L99" s="70"/>
      <c r="M99" s="217" t="s">
        <v>21</v>
      </c>
      <c r="N99" s="218" t="s">
        <v>44</v>
      </c>
      <c r="O99" s="45"/>
      <c r="P99" s="219">
        <f>O99*H99</f>
        <v>0</v>
      </c>
      <c r="Q99" s="219">
        <v>0</v>
      </c>
      <c r="R99" s="219">
        <f>Q99*H99</f>
        <v>0</v>
      </c>
      <c r="S99" s="219">
        <v>0</v>
      </c>
      <c r="T99" s="220">
        <f>S99*H99</f>
        <v>0</v>
      </c>
      <c r="AR99" s="22" t="s">
        <v>163</v>
      </c>
      <c r="AT99" s="22" t="s">
        <v>156</v>
      </c>
      <c r="AU99" s="22" t="s">
        <v>83</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163</v>
      </c>
      <c r="BM99" s="22" t="s">
        <v>190</v>
      </c>
    </row>
    <row r="100" s="1" customFormat="1">
      <c r="B100" s="44"/>
      <c r="C100" s="72"/>
      <c r="D100" s="237" t="s">
        <v>615</v>
      </c>
      <c r="E100" s="72"/>
      <c r="F100" s="268" t="s">
        <v>3940</v>
      </c>
      <c r="G100" s="72"/>
      <c r="H100" s="72"/>
      <c r="I100" s="182"/>
      <c r="J100" s="72"/>
      <c r="K100" s="72"/>
      <c r="L100" s="70"/>
      <c r="M100" s="269"/>
      <c r="N100" s="45"/>
      <c r="O100" s="45"/>
      <c r="P100" s="45"/>
      <c r="Q100" s="45"/>
      <c r="R100" s="45"/>
      <c r="S100" s="45"/>
      <c r="T100" s="93"/>
      <c r="AT100" s="22" t="s">
        <v>615</v>
      </c>
      <c r="AU100" s="22" t="s">
        <v>83</v>
      </c>
    </row>
    <row r="101" s="1" customFormat="1" ht="16.5" customHeight="1">
      <c r="B101" s="44"/>
      <c r="C101" s="210" t="s">
        <v>73</v>
      </c>
      <c r="D101" s="210" t="s">
        <v>156</v>
      </c>
      <c r="E101" s="211" t="s">
        <v>4091</v>
      </c>
      <c r="F101" s="212" t="s">
        <v>4092</v>
      </c>
      <c r="G101" s="213" t="s">
        <v>21</v>
      </c>
      <c r="H101" s="214">
        <v>64.799999999999997</v>
      </c>
      <c r="I101" s="215"/>
      <c r="J101" s="216">
        <f>ROUND(I101*H101,2)</f>
        <v>0</v>
      </c>
      <c r="K101" s="212" t="s">
        <v>21</v>
      </c>
      <c r="L101" s="70"/>
      <c r="M101" s="217" t="s">
        <v>21</v>
      </c>
      <c r="N101" s="218" t="s">
        <v>44</v>
      </c>
      <c r="O101" s="45"/>
      <c r="P101" s="219">
        <f>O101*H101</f>
        <v>0</v>
      </c>
      <c r="Q101" s="219">
        <v>0</v>
      </c>
      <c r="R101" s="219">
        <f>Q101*H101</f>
        <v>0</v>
      </c>
      <c r="S101" s="219">
        <v>0</v>
      </c>
      <c r="T101" s="220">
        <f>S101*H101</f>
        <v>0</v>
      </c>
      <c r="AR101" s="22" t="s">
        <v>163</v>
      </c>
      <c r="AT101" s="22" t="s">
        <v>156</v>
      </c>
      <c r="AU101" s="22" t="s">
        <v>83</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163</v>
      </c>
      <c r="BM101" s="22" t="s">
        <v>194</v>
      </c>
    </row>
    <row r="102" s="1" customFormat="1">
      <c r="B102" s="44"/>
      <c r="C102" s="72"/>
      <c r="D102" s="237" t="s">
        <v>615</v>
      </c>
      <c r="E102" s="72"/>
      <c r="F102" s="268" t="s">
        <v>4093</v>
      </c>
      <c r="G102" s="72"/>
      <c r="H102" s="72"/>
      <c r="I102" s="182"/>
      <c r="J102" s="72"/>
      <c r="K102" s="72"/>
      <c r="L102" s="70"/>
      <c r="M102" s="269"/>
      <c r="N102" s="45"/>
      <c r="O102" s="45"/>
      <c r="P102" s="45"/>
      <c r="Q102" s="45"/>
      <c r="R102" s="45"/>
      <c r="S102" s="45"/>
      <c r="T102" s="93"/>
      <c r="AT102" s="22" t="s">
        <v>615</v>
      </c>
      <c r="AU102" s="22" t="s">
        <v>83</v>
      </c>
    </row>
    <row r="103" s="1" customFormat="1" ht="16.5" customHeight="1">
      <c r="B103" s="44"/>
      <c r="C103" s="210" t="s">
        <v>73</v>
      </c>
      <c r="D103" s="210" t="s">
        <v>156</v>
      </c>
      <c r="E103" s="211" t="s">
        <v>3936</v>
      </c>
      <c r="F103" s="212" t="s">
        <v>273</v>
      </c>
      <c r="G103" s="213" t="s">
        <v>21</v>
      </c>
      <c r="H103" s="214">
        <v>64.799999999999997</v>
      </c>
      <c r="I103" s="215"/>
      <c r="J103" s="216">
        <f>ROUND(I103*H103,2)</f>
        <v>0</v>
      </c>
      <c r="K103" s="212" t="s">
        <v>21</v>
      </c>
      <c r="L103" s="70"/>
      <c r="M103" s="217" t="s">
        <v>21</v>
      </c>
      <c r="N103" s="218" t="s">
        <v>44</v>
      </c>
      <c r="O103" s="45"/>
      <c r="P103" s="219">
        <f>O103*H103</f>
        <v>0</v>
      </c>
      <c r="Q103" s="219">
        <v>0</v>
      </c>
      <c r="R103" s="219">
        <f>Q103*H103</f>
        <v>0</v>
      </c>
      <c r="S103" s="219">
        <v>0</v>
      </c>
      <c r="T103" s="220">
        <f>S103*H103</f>
        <v>0</v>
      </c>
      <c r="AR103" s="22" t="s">
        <v>163</v>
      </c>
      <c r="AT103" s="22" t="s">
        <v>156</v>
      </c>
      <c r="AU103" s="22" t="s">
        <v>83</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163</v>
      </c>
      <c r="BM103" s="22" t="s">
        <v>197</v>
      </c>
    </row>
    <row r="104" s="1" customFormat="1">
      <c r="B104" s="44"/>
      <c r="C104" s="72"/>
      <c r="D104" s="237" t="s">
        <v>615</v>
      </c>
      <c r="E104" s="72"/>
      <c r="F104" s="268" t="s">
        <v>3935</v>
      </c>
      <c r="G104" s="72"/>
      <c r="H104" s="72"/>
      <c r="I104" s="182"/>
      <c r="J104" s="72"/>
      <c r="K104" s="72"/>
      <c r="L104" s="70"/>
      <c r="M104" s="269"/>
      <c r="N104" s="45"/>
      <c r="O104" s="45"/>
      <c r="P104" s="45"/>
      <c r="Q104" s="45"/>
      <c r="R104" s="45"/>
      <c r="S104" s="45"/>
      <c r="T104" s="93"/>
      <c r="AT104" s="22" t="s">
        <v>615</v>
      </c>
      <c r="AU104" s="22" t="s">
        <v>83</v>
      </c>
    </row>
    <row r="105" s="1" customFormat="1" ht="16.5" customHeight="1">
      <c r="B105" s="44"/>
      <c r="C105" s="210" t="s">
        <v>170</v>
      </c>
      <c r="D105" s="210" t="s">
        <v>156</v>
      </c>
      <c r="E105" s="211" t="s">
        <v>284</v>
      </c>
      <c r="F105" s="212" t="s">
        <v>3959</v>
      </c>
      <c r="G105" s="213" t="s">
        <v>1723</v>
      </c>
      <c r="H105" s="214">
        <v>64.799999999999997</v>
      </c>
      <c r="I105" s="215"/>
      <c r="J105" s="216">
        <f>ROUND(I105*H105,2)</f>
        <v>0</v>
      </c>
      <c r="K105" s="212" t="s">
        <v>21</v>
      </c>
      <c r="L105" s="70"/>
      <c r="M105" s="217" t="s">
        <v>21</v>
      </c>
      <c r="N105" s="218" t="s">
        <v>44</v>
      </c>
      <c r="O105" s="45"/>
      <c r="P105" s="219">
        <f>O105*H105</f>
        <v>0</v>
      </c>
      <c r="Q105" s="219">
        <v>0</v>
      </c>
      <c r="R105" s="219">
        <f>Q105*H105</f>
        <v>0</v>
      </c>
      <c r="S105" s="219">
        <v>0</v>
      </c>
      <c r="T105" s="220">
        <f>S105*H105</f>
        <v>0</v>
      </c>
      <c r="AR105" s="22" t="s">
        <v>163</v>
      </c>
      <c r="AT105" s="22" t="s">
        <v>156</v>
      </c>
      <c r="AU105" s="22" t="s">
        <v>83</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163</v>
      </c>
      <c r="BM105" s="22" t="s">
        <v>201</v>
      </c>
    </row>
    <row r="106" s="1" customFormat="1">
      <c r="B106" s="44"/>
      <c r="C106" s="72"/>
      <c r="D106" s="237" t="s">
        <v>615</v>
      </c>
      <c r="E106" s="72"/>
      <c r="F106" s="268" t="s">
        <v>3940</v>
      </c>
      <c r="G106" s="72"/>
      <c r="H106" s="72"/>
      <c r="I106" s="182"/>
      <c r="J106" s="72"/>
      <c r="K106" s="72"/>
      <c r="L106" s="70"/>
      <c r="M106" s="269"/>
      <c r="N106" s="45"/>
      <c r="O106" s="45"/>
      <c r="P106" s="45"/>
      <c r="Q106" s="45"/>
      <c r="R106" s="45"/>
      <c r="S106" s="45"/>
      <c r="T106" s="93"/>
      <c r="AT106" s="22" t="s">
        <v>615</v>
      </c>
      <c r="AU106" s="22" t="s">
        <v>83</v>
      </c>
    </row>
    <row r="107" s="1" customFormat="1" ht="25.5" customHeight="1">
      <c r="B107" s="44"/>
      <c r="C107" s="210" t="s">
        <v>166</v>
      </c>
      <c r="D107" s="210" t="s">
        <v>156</v>
      </c>
      <c r="E107" s="211" t="s">
        <v>3960</v>
      </c>
      <c r="F107" s="212" t="s">
        <v>3961</v>
      </c>
      <c r="G107" s="213" t="s">
        <v>3939</v>
      </c>
      <c r="H107" s="214">
        <v>25.920000000000002</v>
      </c>
      <c r="I107" s="215"/>
      <c r="J107" s="216">
        <f>ROUND(I107*H107,2)</f>
        <v>0</v>
      </c>
      <c r="K107" s="212" t="s">
        <v>21</v>
      </c>
      <c r="L107" s="70"/>
      <c r="M107" s="217" t="s">
        <v>21</v>
      </c>
      <c r="N107" s="218" t="s">
        <v>44</v>
      </c>
      <c r="O107" s="45"/>
      <c r="P107" s="219">
        <f>O107*H107</f>
        <v>0</v>
      </c>
      <c r="Q107" s="219">
        <v>0</v>
      </c>
      <c r="R107" s="219">
        <f>Q107*H107</f>
        <v>0</v>
      </c>
      <c r="S107" s="219">
        <v>0</v>
      </c>
      <c r="T107" s="220">
        <f>S107*H107</f>
        <v>0</v>
      </c>
      <c r="AR107" s="22" t="s">
        <v>163</v>
      </c>
      <c r="AT107" s="22" t="s">
        <v>156</v>
      </c>
      <c r="AU107" s="22" t="s">
        <v>83</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163</v>
      </c>
      <c r="BM107" s="22" t="s">
        <v>204</v>
      </c>
    </row>
    <row r="108" s="1" customFormat="1">
      <c r="B108" s="44"/>
      <c r="C108" s="72"/>
      <c r="D108" s="237" t="s">
        <v>615</v>
      </c>
      <c r="E108" s="72"/>
      <c r="F108" s="268" t="s">
        <v>3940</v>
      </c>
      <c r="G108" s="72"/>
      <c r="H108" s="72"/>
      <c r="I108" s="182"/>
      <c r="J108" s="72"/>
      <c r="K108" s="72"/>
      <c r="L108" s="70"/>
      <c r="M108" s="269"/>
      <c r="N108" s="45"/>
      <c r="O108" s="45"/>
      <c r="P108" s="45"/>
      <c r="Q108" s="45"/>
      <c r="R108" s="45"/>
      <c r="S108" s="45"/>
      <c r="T108" s="93"/>
      <c r="AT108" s="22" t="s">
        <v>615</v>
      </c>
      <c r="AU108" s="22" t="s">
        <v>83</v>
      </c>
    </row>
    <row r="109" s="1" customFormat="1" ht="25.5" customHeight="1">
      <c r="B109" s="44"/>
      <c r="C109" s="210" t="s">
        <v>177</v>
      </c>
      <c r="D109" s="210" t="s">
        <v>156</v>
      </c>
      <c r="E109" s="211" t="s">
        <v>3966</v>
      </c>
      <c r="F109" s="212" t="s">
        <v>3967</v>
      </c>
      <c r="G109" s="213" t="s">
        <v>3939</v>
      </c>
      <c r="H109" s="214">
        <v>40.478000000000002</v>
      </c>
      <c r="I109" s="215"/>
      <c r="J109" s="216">
        <f>ROUND(I109*H109,2)</f>
        <v>0</v>
      </c>
      <c r="K109" s="212" t="s">
        <v>21</v>
      </c>
      <c r="L109" s="70"/>
      <c r="M109" s="217" t="s">
        <v>21</v>
      </c>
      <c r="N109" s="218" t="s">
        <v>44</v>
      </c>
      <c r="O109" s="45"/>
      <c r="P109" s="219">
        <f>O109*H109</f>
        <v>0</v>
      </c>
      <c r="Q109" s="219">
        <v>0</v>
      </c>
      <c r="R109" s="219">
        <f>Q109*H109</f>
        <v>0</v>
      </c>
      <c r="S109" s="219">
        <v>0</v>
      </c>
      <c r="T109" s="220">
        <f>S109*H109</f>
        <v>0</v>
      </c>
      <c r="AR109" s="22" t="s">
        <v>163</v>
      </c>
      <c r="AT109" s="22" t="s">
        <v>156</v>
      </c>
      <c r="AU109" s="22" t="s">
        <v>83</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163</v>
      </c>
      <c r="BM109" s="22" t="s">
        <v>207</v>
      </c>
    </row>
    <row r="110" s="1" customFormat="1">
      <c r="B110" s="44"/>
      <c r="C110" s="72"/>
      <c r="D110" s="237" t="s">
        <v>615</v>
      </c>
      <c r="E110" s="72"/>
      <c r="F110" s="268" t="s">
        <v>3968</v>
      </c>
      <c r="G110" s="72"/>
      <c r="H110" s="72"/>
      <c r="I110" s="182"/>
      <c r="J110" s="72"/>
      <c r="K110" s="72"/>
      <c r="L110" s="70"/>
      <c r="M110" s="269"/>
      <c r="N110" s="45"/>
      <c r="O110" s="45"/>
      <c r="P110" s="45"/>
      <c r="Q110" s="45"/>
      <c r="R110" s="45"/>
      <c r="S110" s="45"/>
      <c r="T110" s="93"/>
      <c r="AT110" s="22" t="s">
        <v>615</v>
      </c>
      <c r="AU110" s="22" t="s">
        <v>83</v>
      </c>
    </row>
    <row r="111" s="1" customFormat="1" ht="16.5" customHeight="1">
      <c r="B111" s="44"/>
      <c r="C111" s="210" t="s">
        <v>73</v>
      </c>
      <c r="D111" s="210" t="s">
        <v>156</v>
      </c>
      <c r="E111" s="211" t="s">
        <v>4094</v>
      </c>
      <c r="F111" s="212" t="s">
        <v>4095</v>
      </c>
      <c r="G111" s="213" t="s">
        <v>21</v>
      </c>
      <c r="H111" s="214">
        <v>40.478000000000002</v>
      </c>
      <c r="I111" s="215"/>
      <c r="J111" s="216">
        <f>ROUND(I111*H111,2)</f>
        <v>0</v>
      </c>
      <c r="K111" s="212" t="s">
        <v>21</v>
      </c>
      <c r="L111" s="70"/>
      <c r="M111" s="217" t="s">
        <v>21</v>
      </c>
      <c r="N111" s="218" t="s">
        <v>44</v>
      </c>
      <c r="O111" s="45"/>
      <c r="P111" s="219">
        <f>O111*H111</f>
        <v>0</v>
      </c>
      <c r="Q111" s="219">
        <v>0</v>
      </c>
      <c r="R111" s="219">
        <f>Q111*H111</f>
        <v>0</v>
      </c>
      <c r="S111" s="219">
        <v>0</v>
      </c>
      <c r="T111" s="220">
        <f>S111*H111</f>
        <v>0</v>
      </c>
      <c r="AR111" s="22" t="s">
        <v>163</v>
      </c>
      <c r="AT111" s="22" t="s">
        <v>156</v>
      </c>
      <c r="AU111" s="22" t="s">
        <v>83</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163</v>
      </c>
      <c r="BM111" s="22" t="s">
        <v>210</v>
      </c>
    </row>
    <row r="112" s="1" customFormat="1">
      <c r="B112" s="44"/>
      <c r="C112" s="72"/>
      <c r="D112" s="237" t="s">
        <v>615</v>
      </c>
      <c r="E112" s="72"/>
      <c r="F112" s="268" t="s">
        <v>3935</v>
      </c>
      <c r="G112" s="72"/>
      <c r="H112" s="72"/>
      <c r="I112" s="182"/>
      <c r="J112" s="72"/>
      <c r="K112" s="72"/>
      <c r="L112" s="70"/>
      <c r="M112" s="269"/>
      <c r="N112" s="45"/>
      <c r="O112" s="45"/>
      <c r="P112" s="45"/>
      <c r="Q112" s="45"/>
      <c r="R112" s="45"/>
      <c r="S112" s="45"/>
      <c r="T112" s="93"/>
      <c r="AT112" s="22" t="s">
        <v>615</v>
      </c>
      <c r="AU112" s="22" t="s">
        <v>83</v>
      </c>
    </row>
    <row r="113" s="1" customFormat="1" ht="25.5" customHeight="1">
      <c r="B113" s="44"/>
      <c r="C113" s="210" t="s">
        <v>169</v>
      </c>
      <c r="D113" s="210" t="s">
        <v>156</v>
      </c>
      <c r="E113" s="211" t="s">
        <v>3971</v>
      </c>
      <c r="F113" s="212" t="s">
        <v>3972</v>
      </c>
      <c r="G113" s="213" t="s">
        <v>3939</v>
      </c>
      <c r="H113" s="214">
        <v>11.081</v>
      </c>
      <c r="I113" s="215"/>
      <c r="J113" s="216">
        <f>ROUND(I113*H113,2)</f>
        <v>0</v>
      </c>
      <c r="K113" s="212" t="s">
        <v>21</v>
      </c>
      <c r="L113" s="70"/>
      <c r="M113" s="217" t="s">
        <v>21</v>
      </c>
      <c r="N113" s="218" t="s">
        <v>44</v>
      </c>
      <c r="O113" s="45"/>
      <c r="P113" s="219">
        <f>O113*H113</f>
        <v>0</v>
      </c>
      <c r="Q113" s="219">
        <v>0</v>
      </c>
      <c r="R113" s="219">
        <f>Q113*H113</f>
        <v>0</v>
      </c>
      <c r="S113" s="219">
        <v>0</v>
      </c>
      <c r="T113" s="220">
        <f>S113*H113</f>
        <v>0</v>
      </c>
      <c r="AR113" s="22" t="s">
        <v>163</v>
      </c>
      <c r="AT113" s="22" t="s">
        <v>156</v>
      </c>
      <c r="AU113" s="22" t="s">
        <v>83</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163</v>
      </c>
      <c r="BM113" s="22" t="s">
        <v>214</v>
      </c>
    </row>
    <row r="114" s="1" customFormat="1">
      <c r="B114" s="44"/>
      <c r="C114" s="72"/>
      <c r="D114" s="237" t="s">
        <v>615</v>
      </c>
      <c r="E114" s="72"/>
      <c r="F114" s="268" t="s">
        <v>3940</v>
      </c>
      <c r="G114" s="72"/>
      <c r="H114" s="72"/>
      <c r="I114" s="182"/>
      <c r="J114" s="72"/>
      <c r="K114" s="72"/>
      <c r="L114" s="70"/>
      <c r="M114" s="269"/>
      <c r="N114" s="45"/>
      <c r="O114" s="45"/>
      <c r="P114" s="45"/>
      <c r="Q114" s="45"/>
      <c r="R114" s="45"/>
      <c r="S114" s="45"/>
      <c r="T114" s="93"/>
      <c r="AT114" s="22" t="s">
        <v>615</v>
      </c>
      <c r="AU114" s="22" t="s">
        <v>83</v>
      </c>
    </row>
    <row r="115" s="1" customFormat="1" ht="16.5" customHeight="1">
      <c r="B115" s="44"/>
      <c r="C115" s="210" t="s">
        <v>73</v>
      </c>
      <c r="D115" s="210" t="s">
        <v>156</v>
      </c>
      <c r="E115" s="211" t="s">
        <v>4096</v>
      </c>
      <c r="F115" s="212" t="s">
        <v>4097</v>
      </c>
      <c r="G115" s="213" t="s">
        <v>21</v>
      </c>
      <c r="H115" s="214">
        <v>11.081</v>
      </c>
      <c r="I115" s="215"/>
      <c r="J115" s="216">
        <f>ROUND(I115*H115,2)</f>
        <v>0</v>
      </c>
      <c r="K115" s="212" t="s">
        <v>21</v>
      </c>
      <c r="L115" s="70"/>
      <c r="M115" s="217" t="s">
        <v>21</v>
      </c>
      <c r="N115" s="218" t="s">
        <v>44</v>
      </c>
      <c r="O115" s="45"/>
      <c r="P115" s="219">
        <f>O115*H115</f>
        <v>0</v>
      </c>
      <c r="Q115" s="219">
        <v>0</v>
      </c>
      <c r="R115" s="219">
        <f>Q115*H115</f>
        <v>0</v>
      </c>
      <c r="S115" s="219">
        <v>0</v>
      </c>
      <c r="T115" s="220">
        <f>S115*H115</f>
        <v>0</v>
      </c>
      <c r="AR115" s="22" t="s">
        <v>163</v>
      </c>
      <c r="AT115" s="22" t="s">
        <v>156</v>
      </c>
      <c r="AU115" s="22" t="s">
        <v>83</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163</v>
      </c>
      <c r="BM115" s="22" t="s">
        <v>217</v>
      </c>
    </row>
    <row r="116" s="1" customFormat="1">
      <c r="B116" s="44"/>
      <c r="C116" s="72"/>
      <c r="D116" s="237" t="s">
        <v>615</v>
      </c>
      <c r="E116" s="72"/>
      <c r="F116" s="268" t="s">
        <v>3935</v>
      </c>
      <c r="G116" s="72"/>
      <c r="H116" s="72"/>
      <c r="I116" s="182"/>
      <c r="J116" s="72"/>
      <c r="K116" s="72"/>
      <c r="L116" s="70"/>
      <c r="M116" s="269"/>
      <c r="N116" s="45"/>
      <c r="O116" s="45"/>
      <c r="P116" s="45"/>
      <c r="Q116" s="45"/>
      <c r="R116" s="45"/>
      <c r="S116" s="45"/>
      <c r="T116" s="93"/>
      <c r="AT116" s="22" t="s">
        <v>615</v>
      </c>
      <c r="AU116" s="22" t="s">
        <v>83</v>
      </c>
    </row>
    <row r="117" s="1" customFormat="1" ht="16.5" customHeight="1">
      <c r="B117" s="44"/>
      <c r="C117" s="210" t="s">
        <v>73</v>
      </c>
      <c r="D117" s="210" t="s">
        <v>156</v>
      </c>
      <c r="E117" s="211" t="s">
        <v>3936</v>
      </c>
      <c r="F117" s="212" t="s">
        <v>273</v>
      </c>
      <c r="G117" s="213" t="s">
        <v>21</v>
      </c>
      <c r="H117" s="214">
        <v>11.081</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163</v>
      </c>
      <c r="AT117" s="22" t="s">
        <v>156</v>
      </c>
      <c r="AU117" s="22" t="s">
        <v>83</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163</v>
      </c>
      <c r="BM117" s="22" t="s">
        <v>221</v>
      </c>
    </row>
    <row r="118" s="1" customFormat="1">
      <c r="B118" s="44"/>
      <c r="C118" s="72"/>
      <c r="D118" s="237" t="s">
        <v>615</v>
      </c>
      <c r="E118" s="72"/>
      <c r="F118" s="268" t="s">
        <v>3935</v>
      </c>
      <c r="G118" s="72"/>
      <c r="H118" s="72"/>
      <c r="I118" s="182"/>
      <c r="J118" s="72"/>
      <c r="K118" s="72"/>
      <c r="L118" s="70"/>
      <c r="M118" s="269"/>
      <c r="N118" s="45"/>
      <c r="O118" s="45"/>
      <c r="P118" s="45"/>
      <c r="Q118" s="45"/>
      <c r="R118" s="45"/>
      <c r="S118" s="45"/>
      <c r="T118" s="93"/>
      <c r="AT118" s="22" t="s">
        <v>615</v>
      </c>
      <c r="AU118" s="22" t="s">
        <v>83</v>
      </c>
    </row>
    <row r="119" s="1" customFormat="1" ht="25.5" customHeight="1">
      <c r="B119" s="44"/>
      <c r="C119" s="210" t="s">
        <v>184</v>
      </c>
      <c r="D119" s="210" t="s">
        <v>156</v>
      </c>
      <c r="E119" s="211" t="s">
        <v>3978</v>
      </c>
      <c r="F119" s="212" t="s">
        <v>3979</v>
      </c>
      <c r="G119" s="213" t="s">
        <v>3939</v>
      </c>
      <c r="H119" s="214">
        <v>110.81</v>
      </c>
      <c r="I119" s="215"/>
      <c r="J119" s="216">
        <f>ROUND(I119*H119,2)</f>
        <v>0</v>
      </c>
      <c r="K119" s="212" t="s">
        <v>21</v>
      </c>
      <c r="L119" s="70"/>
      <c r="M119" s="217" t="s">
        <v>21</v>
      </c>
      <c r="N119" s="218" t="s">
        <v>44</v>
      </c>
      <c r="O119" s="45"/>
      <c r="P119" s="219">
        <f>O119*H119</f>
        <v>0</v>
      </c>
      <c r="Q119" s="219">
        <v>0</v>
      </c>
      <c r="R119" s="219">
        <f>Q119*H119</f>
        <v>0</v>
      </c>
      <c r="S119" s="219">
        <v>0</v>
      </c>
      <c r="T119" s="220">
        <f>S119*H119</f>
        <v>0</v>
      </c>
      <c r="AR119" s="22" t="s">
        <v>163</v>
      </c>
      <c r="AT119" s="22" t="s">
        <v>156</v>
      </c>
      <c r="AU119" s="22" t="s">
        <v>83</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163</v>
      </c>
      <c r="BM119" s="22" t="s">
        <v>224</v>
      </c>
    </row>
    <row r="120" s="1" customFormat="1">
      <c r="B120" s="44"/>
      <c r="C120" s="72"/>
      <c r="D120" s="237" t="s">
        <v>615</v>
      </c>
      <c r="E120" s="72"/>
      <c r="F120" s="268" t="s">
        <v>3940</v>
      </c>
      <c r="G120" s="72"/>
      <c r="H120" s="72"/>
      <c r="I120" s="182"/>
      <c r="J120" s="72"/>
      <c r="K120" s="72"/>
      <c r="L120" s="70"/>
      <c r="M120" s="269"/>
      <c r="N120" s="45"/>
      <c r="O120" s="45"/>
      <c r="P120" s="45"/>
      <c r="Q120" s="45"/>
      <c r="R120" s="45"/>
      <c r="S120" s="45"/>
      <c r="T120" s="93"/>
      <c r="AT120" s="22" t="s">
        <v>615</v>
      </c>
      <c r="AU120" s="22" t="s">
        <v>83</v>
      </c>
    </row>
    <row r="121" s="1" customFormat="1" ht="16.5" customHeight="1">
      <c r="B121" s="44"/>
      <c r="C121" s="210" t="s">
        <v>73</v>
      </c>
      <c r="D121" s="210" t="s">
        <v>156</v>
      </c>
      <c r="E121" s="211" t="s">
        <v>4098</v>
      </c>
      <c r="F121" s="212" t="s">
        <v>4099</v>
      </c>
      <c r="G121" s="213" t="s">
        <v>21</v>
      </c>
      <c r="H121" s="214">
        <v>110.81</v>
      </c>
      <c r="I121" s="215"/>
      <c r="J121" s="216">
        <f>ROUND(I121*H121,2)</f>
        <v>0</v>
      </c>
      <c r="K121" s="212" t="s">
        <v>21</v>
      </c>
      <c r="L121" s="70"/>
      <c r="M121" s="217" t="s">
        <v>21</v>
      </c>
      <c r="N121" s="218" t="s">
        <v>44</v>
      </c>
      <c r="O121" s="45"/>
      <c r="P121" s="219">
        <f>O121*H121</f>
        <v>0</v>
      </c>
      <c r="Q121" s="219">
        <v>0</v>
      </c>
      <c r="R121" s="219">
        <f>Q121*H121</f>
        <v>0</v>
      </c>
      <c r="S121" s="219">
        <v>0</v>
      </c>
      <c r="T121" s="220">
        <f>S121*H121</f>
        <v>0</v>
      </c>
      <c r="AR121" s="22" t="s">
        <v>163</v>
      </c>
      <c r="AT121" s="22" t="s">
        <v>156</v>
      </c>
      <c r="AU121" s="22" t="s">
        <v>83</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163</v>
      </c>
      <c r="BM121" s="22" t="s">
        <v>227</v>
      </c>
    </row>
    <row r="122" s="1" customFormat="1">
      <c r="B122" s="44"/>
      <c r="C122" s="72"/>
      <c r="D122" s="237" t="s">
        <v>615</v>
      </c>
      <c r="E122" s="72"/>
      <c r="F122" s="268" t="s">
        <v>3935</v>
      </c>
      <c r="G122" s="72"/>
      <c r="H122" s="72"/>
      <c r="I122" s="182"/>
      <c r="J122" s="72"/>
      <c r="K122" s="72"/>
      <c r="L122" s="70"/>
      <c r="M122" s="269"/>
      <c r="N122" s="45"/>
      <c r="O122" s="45"/>
      <c r="P122" s="45"/>
      <c r="Q122" s="45"/>
      <c r="R122" s="45"/>
      <c r="S122" s="45"/>
      <c r="T122" s="93"/>
      <c r="AT122" s="22" t="s">
        <v>615</v>
      </c>
      <c r="AU122" s="22" t="s">
        <v>83</v>
      </c>
    </row>
    <row r="123" s="1" customFormat="1" ht="16.5" customHeight="1">
      <c r="B123" s="44"/>
      <c r="C123" s="210" t="s">
        <v>173</v>
      </c>
      <c r="D123" s="210" t="s">
        <v>156</v>
      </c>
      <c r="E123" s="211" t="s">
        <v>3982</v>
      </c>
      <c r="F123" s="212" t="s">
        <v>3983</v>
      </c>
      <c r="G123" s="213" t="s">
        <v>3939</v>
      </c>
      <c r="H123" s="214">
        <v>11.081</v>
      </c>
      <c r="I123" s="215"/>
      <c r="J123" s="216">
        <f>ROUND(I123*H123,2)</f>
        <v>0</v>
      </c>
      <c r="K123" s="212" t="s">
        <v>21</v>
      </c>
      <c r="L123" s="70"/>
      <c r="M123" s="217" t="s">
        <v>21</v>
      </c>
      <c r="N123" s="218" t="s">
        <v>44</v>
      </c>
      <c r="O123" s="45"/>
      <c r="P123" s="219">
        <f>O123*H123</f>
        <v>0</v>
      </c>
      <c r="Q123" s="219">
        <v>0</v>
      </c>
      <c r="R123" s="219">
        <f>Q123*H123</f>
        <v>0</v>
      </c>
      <c r="S123" s="219">
        <v>0</v>
      </c>
      <c r="T123" s="220">
        <f>S123*H123</f>
        <v>0</v>
      </c>
      <c r="AR123" s="22" t="s">
        <v>163</v>
      </c>
      <c r="AT123" s="22" t="s">
        <v>156</v>
      </c>
      <c r="AU123" s="22" t="s">
        <v>83</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163</v>
      </c>
      <c r="BM123" s="22" t="s">
        <v>230</v>
      </c>
    </row>
    <row r="124" s="1" customFormat="1">
      <c r="B124" s="44"/>
      <c r="C124" s="72"/>
      <c r="D124" s="237" t="s">
        <v>615</v>
      </c>
      <c r="E124" s="72"/>
      <c r="F124" s="268" t="s">
        <v>3940</v>
      </c>
      <c r="G124" s="72"/>
      <c r="H124" s="72"/>
      <c r="I124" s="182"/>
      <c r="J124" s="72"/>
      <c r="K124" s="72"/>
      <c r="L124" s="70"/>
      <c r="M124" s="269"/>
      <c r="N124" s="45"/>
      <c r="O124" s="45"/>
      <c r="P124" s="45"/>
      <c r="Q124" s="45"/>
      <c r="R124" s="45"/>
      <c r="S124" s="45"/>
      <c r="T124" s="93"/>
      <c r="AT124" s="22" t="s">
        <v>615</v>
      </c>
      <c r="AU124" s="22" t="s">
        <v>83</v>
      </c>
    </row>
    <row r="125" s="1" customFormat="1" ht="25.5" customHeight="1">
      <c r="B125" s="44"/>
      <c r="C125" s="210" t="s">
        <v>191</v>
      </c>
      <c r="D125" s="210" t="s">
        <v>156</v>
      </c>
      <c r="E125" s="211" t="s">
        <v>3984</v>
      </c>
      <c r="F125" s="212" t="s">
        <v>3985</v>
      </c>
      <c r="G125" s="213" t="s">
        <v>1936</v>
      </c>
      <c r="H125" s="214">
        <v>19.946000000000002</v>
      </c>
      <c r="I125" s="215"/>
      <c r="J125" s="216">
        <f>ROUND(I125*H125,2)</f>
        <v>0</v>
      </c>
      <c r="K125" s="212" t="s">
        <v>21</v>
      </c>
      <c r="L125" s="70"/>
      <c r="M125" s="217" t="s">
        <v>21</v>
      </c>
      <c r="N125" s="218" t="s">
        <v>44</v>
      </c>
      <c r="O125" s="45"/>
      <c r="P125" s="219">
        <f>O125*H125</f>
        <v>0</v>
      </c>
      <c r="Q125" s="219">
        <v>0</v>
      </c>
      <c r="R125" s="219">
        <f>Q125*H125</f>
        <v>0</v>
      </c>
      <c r="S125" s="219">
        <v>0</v>
      </c>
      <c r="T125" s="220">
        <f>S125*H125</f>
        <v>0</v>
      </c>
      <c r="AR125" s="22" t="s">
        <v>163</v>
      </c>
      <c r="AT125" s="22" t="s">
        <v>156</v>
      </c>
      <c r="AU125" s="22" t="s">
        <v>83</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163</v>
      </c>
      <c r="BM125" s="22" t="s">
        <v>234</v>
      </c>
    </row>
    <row r="126" s="1" customFormat="1">
      <c r="B126" s="44"/>
      <c r="C126" s="72"/>
      <c r="D126" s="237" t="s">
        <v>615</v>
      </c>
      <c r="E126" s="72"/>
      <c r="F126" s="268" t="s">
        <v>3940</v>
      </c>
      <c r="G126" s="72"/>
      <c r="H126" s="72"/>
      <c r="I126" s="182"/>
      <c r="J126" s="72"/>
      <c r="K126" s="72"/>
      <c r="L126" s="70"/>
      <c r="M126" s="269"/>
      <c r="N126" s="45"/>
      <c r="O126" s="45"/>
      <c r="P126" s="45"/>
      <c r="Q126" s="45"/>
      <c r="R126" s="45"/>
      <c r="S126" s="45"/>
      <c r="T126" s="93"/>
      <c r="AT126" s="22" t="s">
        <v>615</v>
      </c>
      <c r="AU126" s="22" t="s">
        <v>83</v>
      </c>
    </row>
    <row r="127" s="1" customFormat="1" ht="16.5" customHeight="1">
      <c r="B127" s="44"/>
      <c r="C127" s="210" t="s">
        <v>73</v>
      </c>
      <c r="D127" s="210" t="s">
        <v>156</v>
      </c>
      <c r="E127" s="211" t="s">
        <v>4100</v>
      </c>
      <c r="F127" s="212" t="s">
        <v>4101</v>
      </c>
      <c r="G127" s="213" t="s">
        <v>21</v>
      </c>
      <c r="H127" s="214">
        <v>19.946000000000002</v>
      </c>
      <c r="I127" s="215"/>
      <c r="J127" s="216">
        <f>ROUND(I127*H127,2)</f>
        <v>0</v>
      </c>
      <c r="K127" s="212" t="s">
        <v>21</v>
      </c>
      <c r="L127" s="70"/>
      <c r="M127" s="217" t="s">
        <v>21</v>
      </c>
      <c r="N127" s="218" t="s">
        <v>44</v>
      </c>
      <c r="O127" s="45"/>
      <c r="P127" s="219">
        <f>O127*H127</f>
        <v>0</v>
      </c>
      <c r="Q127" s="219">
        <v>0</v>
      </c>
      <c r="R127" s="219">
        <f>Q127*H127</f>
        <v>0</v>
      </c>
      <c r="S127" s="219">
        <v>0</v>
      </c>
      <c r="T127" s="220">
        <f>S127*H127</f>
        <v>0</v>
      </c>
      <c r="AR127" s="22" t="s">
        <v>163</v>
      </c>
      <c r="AT127" s="22" t="s">
        <v>156</v>
      </c>
      <c r="AU127" s="22" t="s">
        <v>83</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163</v>
      </c>
      <c r="BM127" s="22" t="s">
        <v>237</v>
      </c>
    </row>
    <row r="128" s="1" customFormat="1">
      <c r="B128" s="44"/>
      <c r="C128" s="72"/>
      <c r="D128" s="237" t="s">
        <v>615</v>
      </c>
      <c r="E128" s="72"/>
      <c r="F128" s="268" t="s">
        <v>3935</v>
      </c>
      <c r="G128" s="72"/>
      <c r="H128" s="72"/>
      <c r="I128" s="182"/>
      <c r="J128" s="72"/>
      <c r="K128" s="72"/>
      <c r="L128" s="70"/>
      <c r="M128" s="269"/>
      <c r="N128" s="45"/>
      <c r="O128" s="45"/>
      <c r="P128" s="45"/>
      <c r="Q128" s="45"/>
      <c r="R128" s="45"/>
      <c r="S128" s="45"/>
      <c r="T128" s="93"/>
      <c r="AT128" s="22" t="s">
        <v>615</v>
      </c>
      <c r="AU128" s="22" t="s">
        <v>83</v>
      </c>
    </row>
    <row r="129" s="1" customFormat="1" ht="16.5" customHeight="1">
      <c r="B129" s="44"/>
      <c r="C129" s="210" t="s">
        <v>176</v>
      </c>
      <c r="D129" s="210" t="s">
        <v>156</v>
      </c>
      <c r="E129" s="211" t="s">
        <v>3988</v>
      </c>
      <c r="F129" s="212" t="s">
        <v>3989</v>
      </c>
      <c r="G129" s="213" t="s">
        <v>3939</v>
      </c>
      <c r="H129" s="214">
        <v>20.239000000000001</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163</v>
      </c>
      <c r="AT129" s="22" t="s">
        <v>156</v>
      </c>
      <c r="AU129" s="22" t="s">
        <v>83</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163</v>
      </c>
      <c r="BM129" s="22" t="s">
        <v>241</v>
      </c>
    </row>
    <row r="130" s="1" customFormat="1">
      <c r="B130" s="44"/>
      <c r="C130" s="72"/>
      <c r="D130" s="237" t="s">
        <v>615</v>
      </c>
      <c r="E130" s="72"/>
      <c r="F130" s="268" t="s">
        <v>3940</v>
      </c>
      <c r="G130" s="72"/>
      <c r="H130" s="72"/>
      <c r="I130" s="182"/>
      <c r="J130" s="72"/>
      <c r="K130" s="72"/>
      <c r="L130" s="70"/>
      <c r="M130" s="269"/>
      <c r="N130" s="45"/>
      <c r="O130" s="45"/>
      <c r="P130" s="45"/>
      <c r="Q130" s="45"/>
      <c r="R130" s="45"/>
      <c r="S130" s="45"/>
      <c r="T130" s="93"/>
      <c r="AT130" s="22" t="s">
        <v>615</v>
      </c>
      <c r="AU130" s="22" t="s">
        <v>83</v>
      </c>
    </row>
    <row r="131" s="1" customFormat="1" ht="16.5" customHeight="1">
      <c r="B131" s="44"/>
      <c r="C131" s="210" t="s">
        <v>73</v>
      </c>
      <c r="D131" s="210" t="s">
        <v>156</v>
      </c>
      <c r="E131" s="211" t="s">
        <v>4102</v>
      </c>
      <c r="F131" s="212" t="s">
        <v>4103</v>
      </c>
      <c r="G131" s="213" t="s">
        <v>21</v>
      </c>
      <c r="H131" s="214">
        <v>14.839</v>
      </c>
      <c r="I131" s="215"/>
      <c r="J131" s="216">
        <f>ROUND(I131*H131,2)</f>
        <v>0</v>
      </c>
      <c r="K131" s="212" t="s">
        <v>21</v>
      </c>
      <c r="L131" s="70"/>
      <c r="M131" s="217" t="s">
        <v>21</v>
      </c>
      <c r="N131" s="218" t="s">
        <v>44</v>
      </c>
      <c r="O131" s="45"/>
      <c r="P131" s="219">
        <f>O131*H131</f>
        <v>0</v>
      </c>
      <c r="Q131" s="219">
        <v>0</v>
      </c>
      <c r="R131" s="219">
        <f>Q131*H131</f>
        <v>0</v>
      </c>
      <c r="S131" s="219">
        <v>0</v>
      </c>
      <c r="T131" s="220">
        <f>S131*H131</f>
        <v>0</v>
      </c>
      <c r="AR131" s="22" t="s">
        <v>163</v>
      </c>
      <c r="AT131" s="22" t="s">
        <v>156</v>
      </c>
      <c r="AU131" s="22" t="s">
        <v>83</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163</v>
      </c>
      <c r="BM131" s="22" t="s">
        <v>341</v>
      </c>
    </row>
    <row r="132" s="1" customFormat="1">
      <c r="B132" s="44"/>
      <c r="C132" s="72"/>
      <c r="D132" s="237" t="s">
        <v>615</v>
      </c>
      <c r="E132" s="72"/>
      <c r="F132" s="268" t="s">
        <v>3935</v>
      </c>
      <c r="G132" s="72"/>
      <c r="H132" s="72"/>
      <c r="I132" s="182"/>
      <c r="J132" s="72"/>
      <c r="K132" s="72"/>
      <c r="L132" s="70"/>
      <c r="M132" s="269"/>
      <c r="N132" s="45"/>
      <c r="O132" s="45"/>
      <c r="P132" s="45"/>
      <c r="Q132" s="45"/>
      <c r="R132" s="45"/>
      <c r="S132" s="45"/>
      <c r="T132" s="93"/>
      <c r="AT132" s="22" t="s">
        <v>615</v>
      </c>
      <c r="AU132" s="22" t="s">
        <v>83</v>
      </c>
    </row>
    <row r="133" s="1" customFormat="1" ht="16.5" customHeight="1">
      <c r="B133" s="44"/>
      <c r="C133" s="210" t="s">
        <v>73</v>
      </c>
      <c r="D133" s="210" t="s">
        <v>156</v>
      </c>
      <c r="E133" s="211" t="s">
        <v>3992</v>
      </c>
      <c r="F133" s="212" t="s">
        <v>3993</v>
      </c>
      <c r="G133" s="213" t="s">
        <v>21</v>
      </c>
      <c r="H133" s="214">
        <v>14.839</v>
      </c>
      <c r="I133" s="215"/>
      <c r="J133" s="216">
        <f>ROUND(I133*H133,2)</f>
        <v>0</v>
      </c>
      <c r="K133" s="212" t="s">
        <v>21</v>
      </c>
      <c r="L133" s="70"/>
      <c r="M133" s="217" t="s">
        <v>21</v>
      </c>
      <c r="N133" s="218" t="s">
        <v>44</v>
      </c>
      <c r="O133" s="45"/>
      <c r="P133" s="219">
        <f>O133*H133</f>
        <v>0</v>
      </c>
      <c r="Q133" s="219">
        <v>0</v>
      </c>
      <c r="R133" s="219">
        <f>Q133*H133</f>
        <v>0</v>
      </c>
      <c r="S133" s="219">
        <v>0</v>
      </c>
      <c r="T133" s="220">
        <f>S133*H133</f>
        <v>0</v>
      </c>
      <c r="AR133" s="22" t="s">
        <v>163</v>
      </c>
      <c r="AT133" s="22" t="s">
        <v>156</v>
      </c>
      <c r="AU133" s="22" t="s">
        <v>83</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163</v>
      </c>
      <c r="BM133" s="22" t="s">
        <v>345</v>
      </c>
    </row>
    <row r="134" s="1" customFormat="1">
      <c r="B134" s="44"/>
      <c r="C134" s="72"/>
      <c r="D134" s="237" t="s">
        <v>615</v>
      </c>
      <c r="E134" s="72"/>
      <c r="F134" s="268" t="s">
        <v>3935</v>
      </c>
      <c r="G134" s="72"/>
      <c r="H134" s="72"/>
      <c r="I134" s="182"/>
      <c r="J134" s="72"/>
      <c r="K134" s="72"/>
      <c r="L134" s="70"/>
      <c r="M134" s="269"/>
      <c r="N134" s="45"/>
      <c r="O134" s="45"/>
      <c r="P134" s="45"/>
      <c r="Q134" s="45"/>
      <c r="R134" s="45"/>
      <c r="S134" s="45"/>
      <c r="T134" s="93"/>
      <c r="AT134" s="22" t="s">
        <v>615</v>
      </c>
      <c r="AU134" s="22" t="s">
        <v>83</v>
      </c>
    </row>
    <row r="135" s="1" customFormat="1" ht="16.5" customHeight="1">
      <c r="B135" s="44"/>
      <c r="C135" s="210" t="s">
        <v>73</v>
      </c>
      <c r="D135" s="210" t="s">
        <v>156</v>
      </c>
      <c r="E135" s="211" t="s">
        <v>3941</v>
      </c>
      <c r="F135" s="212" t="s">
        <v>3942</v>
      </c>
      <c r="G135" s="213" t="s">
        <v>21</v>
      </c>
      <c r="H135" s="214">
        <v>5.4000000000000004</v>
      </c>
      <c r="I135" s="215"/>
      <c r="J135" s="216">
        <f>ROUND(I135*H135,2)</f>
        <v>0</v>
      </c>
      <c r="K135" s="212" t="s">
        <v>21</v>
      </c>
      <c r="L135" s="70"/>
      <c r="M135" s="217" t="s">
        <v>21</v>
      </c>
      <c r="N135" s="218" t="s">
        <v>44</v>
      </c>
      <c r="O135" s="45"/>
      <c r="P135" s="219">
        <f>O135*H135</f>
        <v>0</v>
      </c>
      <c r="Q135" s="219">
        <v>0</v>
      </c>
      <c r="R135" s="219">
        <f>Q135*H135</f>
        <v>0</v>
      </c>
      <c r="S135" s="219">
        <v>0</v>
      </c>
      <c r="T135" s="220">
        <f>S135*H135</f>
        <v>0</v>
      </c>
      <c r="AR135" s="22" t="s">
        <v>163</v>
      </c>
      <c r="AT135" s="22" t="s">
        <v>156</v>
      </c>
      <c r="AU135" s="22" t="s">
        <v>83</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163</v>
      </c>
      <c r="BM135" s="22" t="s">
        <v>348</v>
      </c>
    </row>
    <row r="136" s="1" customFormat="1">
      <c r="B136" s="44"/>
      <c r="C136" s="72"/>
      <c r="D136" s="237" t="s">
        <v>615</v>
      </c>
      <c r="E136" s="72"/>
      <c r="F136" s="268" t="s">
        <v>3935</v>
      </c>
      <c r="G136" s="72"/>
      <c r="H136" s="72"/>
      <c r="I136" s="182"/>
      <c r="J136" s="72"/>
      <c r="K136" s="72"/>
      <c r="L136" s="70"/>
      <c r="M136" s="269"/>
      <c r="N136" s="45"/>
      <c r="O136" s="45"/>
      <c r="P136" s="45"/>
      <c r="Q136" s="45"/>
      <c r="R136" s="45"/>
      <c r="S136" s="45"/>
      <c r="T136" s="93"/>
      <c r="AT136" s="22" t="s">
        <v>615</v>
      </c>
      <c r="AU136" s="22" t="s">
        <v>83</v>
      </c>
    </row>
    <row r="137" s="1" customFormat="1" ht="16.5" customHeight="1">
      <c r="B137" s="44"/>
      <c r="C137" s="210" t="s">
        <v>73</v>
      </c>
      <c r="D137" s="210" t="s">
        <v>156</v>
      </c>
      <c r="E137" s="211" t="s">
        <v>3992</v>
      </c>
      <c r="F137" s="212" t="s">
        <v>3993</v>
      </c>
      <c r="G137" s="213" t="s">
        <v>21</v>
      </c>
      <c r="H137" s="214">
        <v>5.4000000000000004</v>
      </c>
      <c r="I137" s="215"/>
      <c r="J137" s="216">
        <f>ROUND(I137*H137,2)</f>
        <v>0</v>
      </c>
      <c r="K137" s="212" t="s">
        <v>21</v>
      </c>
      <c r="L137" s="70"/>
      <c r="M137" s="217" t="s">
        <v>21</v>
      </c>
      <c r="N137" s="218" t="s">
        <v>44</v>
      </c>
      <c r="O137" s="45"/>
      <c r="P137" s="219">
        <f>O137*H137</f>
        <v>0</v>
      </c>
      <c r="Q137" s="219">
        <v>0</v>
      </c>
      <c r="R137" s="219">
        <f>Q137*H137</f>
        <v>0</v>
      </c>
      <c r="S137" s="219">
        <v>0</v>
      </c>
      <c r="T137" s="220">
        <f>S137*H137</f>
        <v>0</v>
      </c>
      <c r="AR137" s="22" t="s">
        <v>163</v>
      </c>
      <c r="AT137" s="22" t="s">
        <v>156</v>
      </c>
      <c r="AU137" s="22" t="s">
        <v>83</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163</v>
      </c>
      <c r="BM137" s="22" t="s">
        <v>353</v>
      </c>
    </row>
    <row r="138" s="1" customFormat="1">
      <c r="B138" s="44"/>
      <c r="C138" s="72"/>
      <c r="D138" s="237" t="s">
        <v>615</v>
      </c>
      <c r="E138" s="72"/>
      <c r="F138" s="268" t="s">
        <v>3935</v>
      </c>
      <c r="G138" s="72"/>
      <c r="H138" s="72"/>
      <c r="I138" s="182"/>
      <c r="J138" s="72"/>
      <c r="K138" s="72"/>
      <c r="L138" s="70"/>
      <c r="M138" s="269"/>
      <c r="N138" s="45"/>
      <c r="O138" s="45"/>
      <c r="P138" s="45"/>
      <c r="Q138" s="45"/>
      <c r="R138" s="45"/>
      <c r="S138" s="45"/>
      <c r="T138" s="93"/>
      <c r="AT138" s="22" t="s">
        <v>615</v>
      </c>
      <c r="AU138" s="22" t="s">
        <v>83</v>
      </c>
    </row>
    <row r="139" s="1" customFormat="1" ht="16.5" customHeight="1">
      <c r="B139" s="44"/>
      <c r="C139" s="210" t="s">
        <v>73</v>
      </c>
      <c r="D139" s="210" t="s">
        <v>156</v>
      </c>
      <c r="E139" s="211" t="s">
        <v>3936</v>
      </c>
      <c r="F139" s="212" t="s">
        <v>273</v>
      </c>
      <c r="G139" s="213" t="s">
        <v>21</v>
      </c>
      <c r="H139" s="214">
        <v>20.239000000000001</v>
      </c>
      <c r="I139" s="215"/>
      <c r="J139" s="216">
        <f>ROUND(I139*H139,2)</f>
        <v>0</v>
      </c>
      <c r="K139" s="212" t="s">
        <v>21</v>
      </c>
      <c r="L139" s="70"/>
      <c r="M139" s="217" t="s">
        <v>21</v>
      </c>
      <c r="N139" s="218" t="s">
        <v>44</v>
      </c>
      <c r="O139" s="45"/>
      <c r="P139" s="219">
        <f>O139*H139</f>
        <v>0</v>
      </c>
      <c r="Q139" s="219">
        <v>0</v>
      </c>
      <c r="R139" s="219">
        <f>Q139*H139</f>
        <v>0</v>
      </c>
      <c r="S139" s="219">
        <v>0</v>
      </c>
      <c r="T139" s="220">
        <f>S139*H139</f>
        <v>0</v>
      </c>
      <c r="AR139" s="22" t="s">
        <v>163</v>
      </c>
      <c r="AT139" s="22" t="s">
        <v>156</v>
      </c>
      <c r="AU139" s="22" t="s">
        <v>83</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163</v>
      </c>
      <c r="BM139" s="22" t="s">
        <v>360</v>
      </c>
    </row>
    <row r="140" s="1" customFormat="1">
      <c r="B140" s="44"/>
      <c r="C140" s="72"/>
      <c r="D140" s="237" t="s">
        <v>615</v>
      </c>
      <c r="E140" s="72"/>
      <c r="F140" s="268" t="s">
        <v>3935</v>
      </c>
      <c r="G140" s="72"/>
      <c r="H140" s="72"/>
      <c r="I140" s="182"/>
      <c r="J140" s="72"/>
      <c r="K140" s="72"/>
      <c r="L140" s="70"/>
      <c r="M140" s="269"/>
      <c r="N140" s="45"/>
      <c r="O140" s="45"/>
      <c r="P140" s="45"/>
      <c r="Q140" s="45"/>
      <c r="R140" s="45"/>
      <c r="S140" s="45"/>
      <c r="T140" s="93"/>
      <c r="AT140" s="22" t="s">
        <v>615</v>
      </c>
      <c r="AU140" s="22" t="s">
        <v>83</v>
      </c>
    </row>
    <row r="141" s="1" customFormat="1" ht="16.5" customHeight="1">
      <c r="B141" s="44"/>
      <c r="C141" s="210" t="s">
        <v>198</v>
      </c>
      <c r="D141" s="210" t="s">
        <v>156</v>
      </c>
      <c r="E141" s="211" t="s">
        <v>3996</v>
      </c>
      <c r="F141" s="212" t="s">
        <v>3997</v>
      </c>
      <c r="G141" s="213" t="s">
        <v>3939</v>
      </c>
      <c r="H141" s="214">
        <v>7.8410000000000002</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163</v>
      </c>
      <c r="AT141" s="22" t="s">
        <v>156</v>
      </c>
      <c r="AU141" s="22" t="s">
        <v>83</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163</v>
      </c>
      <c r="BM141" s="22" t="s">
        <v>365</v>
      </c>
    </row>
    <row r="142" s="1" customFormat="1">
      <c r="B142" s="44"/>
      <c r="C142" s="72"/>
      <c r="D142" s="237" t="s">
        <v>615</v>
      </c>
      <c r="E142" s="72"/>
      <c r="F142" s="268" t="s">
        <v>3998</v>
      </c>
      <c r="G142" s="72"/>
      <c r="H142" s="72"/>
      <c r="I142" s="182"/>
      <c r="J142" s="72"/>
      <c r="K142" s="72"/>
      <c r="L142" s="70"/>
      <c r="M142" s="269"/>
      <c r="N142" s="45"/>
      <c r="O142" s="45"/>
      <c r="P142" s="45"/>
      <c r="Q142" s="45"/>
      <c r="R142" s="45"/>
      <c r="S142" s="45"/>
      <c r="T142" s="93"/>
      <c r="AT142" s="22" t="s">
        <v>615</v>
      </c>
      <c r="AU142" s="22" t="s">
        <v>83</v>
      </c>
    </row>
    <row r="143" s="1" customFormat="1" ht="16.5" customHeight="1">
      <c r="B143" s="44"/>
      <c r="C143" s="210" t="s">
        <v>73</v>
      </c>
      <c r="D143" s="210" t="s">
        <v>156</v>
      </c>
      <c r="E143" s="211" t="s">
        <v>4104</v>
      </c>
      <c r="F143" s="212" t="s">
        <v>4105</v>
      </c>
      <c r="G143" s="213" t="s">
        <v>21</v>
      </c>
      <c r="H143" s="214">
        <v>7.8410000000000002</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163</v>
      </c>
      <c r="AT143" s="22" t="s">
        <v>156</v>
      </c>
      <c r="AU143" s="22" t="s">
        <v>83</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163</v>
      </c>
      <c r="BM143" s="22" t="s">
        <v>160</v>
      </c>
    </row>
    <row r="144" s="1" customFormat="1">
      <c r="B144" s="44"/>
      <c r="C144" s="72"/>
      <c r="D144" s="237" t="s">
        <v>615</v>
      </c>
      <c r="E144" s="72"/>
      <c r="F144" s="268" t="s">
        <v>3935</v>
      </c>
      <c r="G144" s="72"/>
      <c r="H144" s="72"/>
      <c r="I144" s="182"/>
      <c r="J144" s="72"/>
      <c r="K144" s="72"/>
      <c r="L144" s="70"/>
      <c r="M144" s="269"/>
      <c r="N144" s="45"/>
      <c r="O144" s="45"/>
      <c r="P144" s="45"/>
      <c r="Q144" s="45"/>
      <c r="R144" s="45"/>
      <c r="S144" s="45"/>
      <c r="T144" s="93"/>
      <c r="AT144" s="22" t="s">
        <v>615</v>
      </c>
      <c r="AU144" s="22" t="s">
        <v>83</v>
      </c>
    </row>
    <row r="145" s="1" customFormat="1" ht="16.5" customHeight="1">
      <c r="B145" s="44"/>
      <c r="C145" s="210" t="s">
        <v>73</v>
      </c>
      <c r="D145" s="210" t="s">
        <v>156</v>
      </c>
      <c r="E145" s="211" t="s">
        <v>3936</v>
      </c>
      <c r="F145" s="212" t="s">
        <v>273</v>
      </c>
      <c r="G145" s="213" t="s">
        <v>21</v>
      </c>
      <c r="H145" s="214">
        <v>7.8410000000000002</v>
      </c>
      <c r="I145" s="215"/>
      <c r="J145" s="216">
        <f>ROUND(I145*H145,2)</f>
        <v>0</v>
      </c>
      <c r="K145" s="212" t="s">
        <v>21</v>
      </c>
      <c r="L145" s="70"/>
      <c r="M145" s="217" t="s">
        <v>21</v>
      </c>
      <c r="N145" s="218" t="s">
        <v>44</v>
      </c>
      <c r="O145" s="45"/>
      <c r="P145" s="219">
        <f>O145*H145</f>
        <v>0</v>
      </c>
      <c r="Q145" s="219">
        <v>0</v>
      </c>
      <c r="R145" s="219">
        <f>Q145*H145</f>
        <v>0</v>
      </c>
      <c r="S145" s="219">
        <v>0</v>
      </c>
      <c r="T145" s="220">
        <f>S145*H145</f>
        <v>0</v>
      </c>
      <c r="AR145" s="22" t="s">
        <v>163</v>
      </c>
      <c r="AT145" s="22" t="s">
        <v>156</v>
      </c>
      <c r="AU145" s="22" t="s">
        <v>83</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163</v>
      </c>
      <c r="BM145" s="22" t="s">
        <v>371</v>
      </c>
    </row>
    <row r="146" s="1" customFormat="1">
      <c r="B146" s="44"/>
      <c r="C146" s="72"/>
      <c r="D146" s="237" t="s">
        <v>615</v>
      </c>
      <c r="E146" s="72"/>
      <c r="F146" s="268" t="s">
        <v>3935</v>
      </c>
      <c r="G146" s="72"/>
      <c r="H146" s="72"/>
      <c r="I146" s="182"/>
      <c r="J146" s="72"/>
      <c r="K146" s="72"/>
      <c r="L146" s="70"/>
      <c r="M146" s="269"/>
      <c r="N146" s="45"/>
      <c r="O146" s="45"/>
      <c r="P146" s="45"/>
      <c r="Q146" s="45"/>
      <c r="R146" s="45"/>
      <c r="S146" s="45"/>
      <c r="T146" s="93"/>
      <c r="AT146" s="22" t="s">
        <v>615</v>
      </c>
      <c r="AU146" s="22" t="s">
        <v>83</v>
      </c>
    </row>
    <row r="147" s="1" customFormat="1" ht="16.5" customHeight="1">
      <c r="B147" s="44"/>
      <c r="C147" s="210" t="s">
        <v>180</v>
      </c>
      <c r="D147" s="210" t="s">
        <v>156</v>
      </c>
      <c r="E147" s="211" t="s">
        <v>4003</v>
      </c>
      <c r="F147" s="212" t="s">
        <v>4004</v>
      </c>
      <c r="G147" s="213" t="s">
        <v>1936</v>
      </c>
      <c r="H147" s="214">
        <v>15.682</v>
      </c>
      <c r="I147" s="215"/>
      <c r="J147" s="216">
        <f>ROUND(I147*H147,2)</f>
        <v>0</v>
      </c>
      <c r="K147" s="212" t="s">
        <v>21</v>
      </c>
      <c r="L147" s="70"/>
      <c r="M147" s="217" t="s">
        <v>21</v>
      </c>
      <c r="N147" s="218" t="s">
        <v>44</v>
      </c>
      <c r="O147" s="45"/>
      <c r="P147" s="219">
        <f>O147*H147</f>
        <v>0</v>
      </c>
      <c r="Q147" s="219">
        <v>0</v>
      </c>
      <c r="R147" s="219">
        <f>Q147*H147</f>
        <v>0</v>
      </c>
      <c r="S147" s="219">
        <v>0</v>
      </c>
      <c r="T147" s="220">
        <f>S147*H147</f>
        <v>0</v>
      </c>
      <c r="AR147" s="22" t="s">
        <v>163</v>
      </c>
      <c r="AT147" s="22" t="s">
        <v>156</v>
      </c>
      <c r="AU147" s="22" t="s">
        <v>83</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163</v>
      </c>
      <c r="BM147" s="22" t="s">
        <v>374</v>
      </c>
    </row>
    <row r="148" s="1" customFormat="1">
      <c r="B148" s="44"/>
      <c r="C148" s="72"/>
      <c r="D148" s="237" t="s">
        <v>615</v>
      </c>
      <c r="E148" s="72"/>
      <c r="F148" s="268" t="s">
        <v>4005</v>
      </c>
      <c r="G148" s="72"/>
      <c r="H148" s="72"/>
      <c r="I148" s="182"/>
      <c r="J148" s="72"/>
      <c r="K148" s="72"/>
      <c r="L148" s="70"/>
      <c r="M148" s="269"/>
      <c r="N148" s="45"/>
      <c r="O148" s="45"/>
      <c r="P148" s="45"/>
      <c r="Q148" s="45"/>
      <c r="R148" s="45"/>
      <c r="S148" s="45"/>
      <c r="T148" s="93"/>
      <c r="AT148" s="22" t="s">
        <v>615</v>
      </c>
      <c r="AU148" s="22" t="s">
        <v>83</v>
      </c>
    </row>
    <row r="149" s="1" customFormat="1" ht="16.5" customHeight="1">
      <c r="B149" s="44"/>
      <c r="C149" s="210" t="s">
        <v>73</v>
      </c>
      <c r="D149" s="210" t="s">
        <v>156</v>
      </c>
      <c r="E149" s="211" t="s">
        <v>4106</v>
      </c>
      <c r="F149" s="212" t="s">
        <v>4107</v>
      </c>
      <c r="G149" s="213" t="s">
        <v>21</v>
      </c>
      <c r="H149" s="214">
        <v>15.682</v>
      </c>
      <c r="I149" s="215"/>
      <c r="J149" s="216">
        <f>ROUND(I149*H149,2)</f>
        <v>0</v>
      </c>
      <c r="K149" s="212" t="s">
        <v>21</v>
      </c>
      <c r="L149" s="70"/>
      <c r="M149" s="217" t="s">
        <v>21</v>
      </c>
      <c r="N149" s="218" t="s">
        <v>44</v>
      </c>
      <c r="O149" s="45"/>
      <c r="P149" s="219">
        <f>O149*H149</f>
        <v>0</v>
      </c>
      <c r="Q149" s="219">
        <v>0</v>
      </c>
      <c r="R149" s="219">
        <f>Q149*H149</f>
        <v>0</v>
      </c>
      <c r="S149" s="219">
        <v>0</v>
      </c>
      <c r="T149" s="220">
        <f>S149*H149</f>
        <v>0</v>
      </c>
      <c r="AR149" s="22" t="s">
        <v>163</v>
      </c>
      <c r="AT149" s="22" t="s">
        <v>156</v>
      </c>
      <c r="AU149" s="22" t="s">
        <v>83</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163</v>
      </c>
      <c r="BM149" s="22" t="s">
        <v>378</v>
      </c>
    </row>
    <row r="150" s="1" customFormat="1">
      <c r="B150" s="44"/>
      <c r="C150" s="72"/>
      <c r="D150" s="237" t="s">
        <v>615</v>
      </c>
      <c r="E150" s="72"/>
      <c r="F150" s="268" t="s">
        <v>3935</v>
      </c>
      <c r="G150" s="72"/>
      <c r="H150" s="72"/>
      <c r="I150" s="182"/>
      <c r="J150" s="72"/>
      <c r="K150" s="72"/>
      <c r="L150" s="70"/>
      <c r="M150" s="269"/>
      <c r="N150" s="45"/>
      <c r="O150" s="45"/>
      <c r="P150" s="45"/>
      <c r="Q150" s="45"/>
      <c r="R150" s="45"/>
      <c r="S150" s="45"/>
      <c r="T150" s="93"/>
      <c r="AT150" s="22" t="s">
        <v>615</v>
      </c>
      <c r="AU150" s="22" t="s">
        <v>83</v>
      </c>
    </row>
    <row r="151" s="1" customFormat="1" ht="16.5" customHeight="1">
      <c r="B151" s="44"/>
      <c r="C151" s="210" t="s">
        <v>10</v>
      </c>
      <c r="D151" s="210" t="s">
        <v>156</v>
      </c>
      <c r="E151" s="211" t="s">
        <v>4008</v>
      </c>
      <c r="F151" s="212" t="s">
        <v>4009</v>
      </c>
      <c r="G151" s="213" t="s">
        <v>1723</v>
      </c>
      <c r="H151" s="214">
        <v>21.600000000000001</v>
      </c>
      <c r="I151" s="215"/>
      <c r="J151" s="216">
        <f>ROUND(I151*H151,2)</f>
        <v>0</v>
      </c>
      <c r="K151" s="212" t="s">
        <v>21</v>
      </c>
      <c r="L151" s="70"/>
      <c r="M151" s="217" t="s">
        <v>21</v>
      </c>
      <c r="N151" s="218" t="s">
        <v>44</v>
      </c>
      <c r="O151" s="45"/>
      <c r="P151" s="219">
        <f>O151*H151</f>
        <v>0</v>
      </c>
      <c r="Q151" s="219">
        <v>0</v>
      </c>
      <c r="R151" s="219">
        <f>Q151*H151</f>
        <v>0</v>
      </c>
      <c r="S151" s="219">
        <v>0</v>
      </c>
      <c r="T151" s="220">
        <f>S151*H151</f>
        <v>0</v>
      </c>
      <c r="AR151" s="22" t="s">
        <v>163</v>
      </c>
      <c r="AT151" s="22" t="s">
        <v>156</v>
      </c>
      <c r="AU151" s="22" t="s">
        <v>83</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163</v>
      </c>
      <c r="BM151" s="22" t="s">
        <v>381</v>
      </c>
    </row>
    <row r="152" s="1" customFormat="1">
      <c r="B152" s="44"/>
      <c r="C152" s="72"/>
      <c r="D152" s="237" t="s">
        <v>615</v>
      </c>
      <c r="E152" s="72"/>
      <c r="F152" s="268" t="s">
        <v>3940</v>
      </c>
      <c r="G152" s="72"/>
      <c r="H152" s="72"/>
      <c r="I152" s="182"/>
      <c r="J152" s="72"/>
      <c r="K152" s="72"/>
      <c r="L152" s="70"/>
      <c r="M152" s="269"/>
      <c r="N152" s="45"/>
      <c r="O152" s="45"/>
      <c r="P152" s="45"/>
      <c r="Q152" s="45"/>
      <c r="R152" s="45"/>
      <c r="S152" s="45"/>
      <c r="T152" s="93"/>
      <c r="AT152" s="22" t="s">
        <v>615</v>
      </c>
      <c r="AU152" s="22" t="s">
        <v>83</v>
      </c>
    </row>
    <row r="153" s="1" customFormat="1" ht="16.5" customHeight="1">
      <c r="B153" s="44"/>
      <c r="C153" s="210" t="s">
        <v>73</v>
      </c>
      <c r="D153" s="210" t="s">
        <v>156</v>
      </c>
      <c r="E153" s="211" t="s">
        <v>4108</v>
      </c>
      <c r="F153" s="212" t="s">
        <v>4109</v>
      </c>
      <c r="G153" s="213" t="s">
        <v>21</v>
      </c>
      <c r="H153" s="214">
        <v>21.600000000000001</v>
      </c>
      <c r="I153" s="215"/>
      <c r="J153" s="216">
        <f>ROUND(I153*H153,2)</f>
        <v>0</v>
      </c>
      <c r="K153" s="212" t="s">
        <v>21</v>
      </c>
      <c r="L153" s="70"/>
      <c r="M153" s="217" t="s">
        <v>21</v>
      </c>
      <c r="N153" s="218" t="s">
        <v>44</v>
      </c>
      <c r="O153" s="45"/>
      <c r="P153" s="219">
        <f>O153*H153</f>
        <v>0</v>
      </c>
      <c r="Q153" s="219">
        <v>0</v>
      </c>
      <c r="R153" s="219">
        <f>Q153*H153</f>
        <v>0</v>
      </c>
      <c r="S153" s="219">
        <v>0</v>
      </c>
      <c r="T153" s="220">
        <f>S153*H153</f>
        <v>0</v>
      </c>
      <c r="AR153" s="22" t="s">
        <v>163</v>
      </c>
      <c r="AT153" s="22" t="s">
        <v>156</v>
      </c>
      <c r="AU153" s="22" t="s">
        <v>83</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163</v>
      </c>
      <c r="BM153" s="22" t="s">
        <v>385</v>
      </c>
    </row>
    <row r="154" s="1" customFormat="1">
      <c r="B154" s="44"/>
      <c r="C154" s="72"/>
      <c r="D154" s="237" t="s">
        <v>615</v>
      </c>
      <c r="E154" s="72"/>
      <c r="F154" s="268" t="s">
        <v>3935</v>
      </c>
      <c r="G154" s="72"/>
      <c r="H154" s="72"/>
      <c r="I154" s="182"/>
      <c r="J154" s="72"/>
      <c r="K154" s="72"/>
      <c r="L154" s="70"/>
      <c r="M154" s="269"/>
      <c r="N154" s="45"/>
      <c r="O154" s="45"/>
      <c r="P154" s="45"/>
      <c r="Q154" s="45"/>
      <c r="R154" s="45"/>
      <c r="S154" s="45"/>
      <c r="T154" s="93"/>
      <c r="AT154" s="22" t="s">
        <v>615</v>
      </c>
      <c r="AU154" s="22" t="s">
        <v>83</v>
      </c>
    </row>
    <row r="155" s="1" customFormat="1" ht="16.5" customHeight="1">
      <c r="B155" s="44"/>
      <c r="C155" s="210" t="s">
        <v>73</v>
      </c>
      <c r="D155" s="210" t="s">
        <v>156</v>
      </c>
      <c r="E155" s="211" t="s">
        <v>3936</v>
      </c>
      <c r="F155" s="212" t="s">
        <v>273</v>
      </c>
      <c r="G155" s="213" t="s">
        <v>21</v>
      </c>
      <c r="H155" s="214">
        <v>21.600000000000001</v>
      </c>
      <c r="I155" s="215"/>
      <c r="J155" s="216">
        <f>ROUND(I155*H155,2)</f>
        <v>0</v>
      </c>
      <c r="K155" s="212" t="s">
        <v>21</v>
      </c>
      <c r="L155" s="70"/>
      <c r="M155" s="217" t="s">
        <v>21</v>
      </c>
      <c r="N155" s="218" t="s">
        <v>44</v>
      </c>
      <c r="O155" s="45"/>
      <c r="P155" s="219">
        <f>O155*H155</f>
        <v>0</v>
      </c>
      <c r="Q155" s="219">
        <v>0</v>
      </c>
      <c r="R155" s="219">
        <f>Q155*H155</f>
        <v>0</v>
      </c>
      <c r="S155" s="219">
        <v>0</v>
      </c>
      <c r="T155" s="220">
        <f>S155*H155</f>
        <v>0</v>
      </c>
      <c r="AR155" s="22" t="s">
        <v>163</v>
      </c>
      <c r="AT155" s="22" t="s">
        <v>156</v>
      </c>
      <c r="AU155" s="22" t="s">
        <v>83</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163</v>
      </c>
      <c r="BM155" s="22" t="s">
        <v>388</v>
      </c>
    </row>
    <row r="156" s="1" customFormat="1">
      <c r="B156" s="44"/>
      <c r="C156" s="72"/>
      <c r="D156" s="237" t="s">
        <v>615</v>
      </c>
      <c r="E156" s="72"/>
      <c r="F156" s="268" t="s">
        <v>3935</v>
      </c>
      <c r="G156" s="72"/>
      <c r="H156" s="72"/>
      <c r="I156" s="182"/>
      <c r="J156" s="72"/>
      <c r="K156" s="72"/>
      <c r="L156" s="70"/>
      <c r="M156" s="269"/>
      <c r="N156" s="45"/>
      <c r="O156" s="45"/>
      <c r="P156" s="45"/>
      <c r="Q156" s="45"/>
      <c r="R156" s="45"/>
      <c r="S156" s="45"/>
      <c r="T156" s="93"/>
      <c r="AT156" s="22" t="s">
        <v>615</v>
      </c>
      <c r="AU156" s="22" t="s">
        <v>83</v>
      </c>
    </row>
    <row r="157" s="1" customFormat="1" ht="16.5" customHeight="1">
      <c r="B157" s="44"/>
      <c r="C157" s="210" t="s">
        <v>183</v>
      </c>
      <c r="D157" s="210" t="s">
        <v>156</v>
      </c>
      <c r="E157" s="211" t="s">
        <v>4110</v>
      </c>
      <c r="F157" s="212" t="s">
        <v>4111</v>
      </c>
      <c r="G157" s="213" t="s">
        <v>3939</v>
      </c>
      <c r="H157" s="214">
        <v>20.239000000000001</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163</v>
      </c>
      <c r="AT157" s="22" t="s">
        <v>156</v>
      </c>
      <c r="AU157" s="22" t="s">
        <v>83</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163</v>
      </c>
      <c r="BM157" s="22" t="s">
        <v>392</v>
      </c>
    </row>
    <row r="158" s="1" customFormat="1">
      <c r="B158" s="44"/>
      <c r="C158" s="72"/>
      <c r="D158" s="237" t="s">
        <v>615</v>
      </c>
      <c r="E158" s="72"/>
      <c r="F158" s="268" t="s">
        <v>3940</v>
      </c>
      <c r="G158" s="72"/>
      <c r="H158" s="72"/>
      <c r="I158" s="182"/>
      <c r="J158" s="72"/>
      <c r="K158" s="72"/>
      <c r="L158" s="70"/>
      <c r="M158" s="269"/>
      <c r="N158" s="45"/>
      <c r="O158" s="45"/>
      <c r="P158" s="45"/>
      <c r="Q158" s="45"/>
      <c r="R158" s="45"/>
      <c r="S158" s="45"/>
      <c r="T158" s="93"/>
      <c r="AT158" s="22" t="s">
        <v>615</v>
      </c>
      <c r="AU158" s="22" t="s">
        <v>83</v>
      </c>
    </row>
    <row r="159" s="1" customFormat="1" ht="16.5" customHeight="1">
      <c r="B159" s="44"/>
      <c r="C159" s="210" t="s">
        <v>73</v>
      </c>
      <c r="D159" s="210" t="s">
        <v>156</v>
      </c>
      <c r="E159" s="211" t="s">
        <v>163</v>
      </c>
      <c r="F159" s="212" t="s">
        <v>4018</v>
      </c>
      <c r="G159" s="213" t="s">
        <v>21</v>
      </c>
      <c r="H159" s="214">
        <v>0</v>
      </c>
      <c r="I159" s="215"/>
      <c r="J159" s="216">
        <f>ROUND(I159*H159,2)</f>
        <v>0</v>
      </c>
      <c r="K159" s="212" t="s">
        <v>21</v>
      </c>
      <c r="L159" s="70"/>
      <c r="M159" s="217" t="s">
        <v>21</v>
      </c>
      <c r="N159" s="218" t="s">
        <v>44</v>
      </c>
      <c r="O159" s="45"/>
      <c r="P159" s="219">
        <f>O159*H159</f>
        <v>0</v>
      </c>
      <c r="Q159" s="219">
        <v>0</v>
      </c>
      <c r="R159" s="219">
        <f>Q159*H159</f>
        <v>0</v>
      </c>
      <c r="S159" s="219">
        <v>0</v>
      </c>
      <c r="T159" s="220">
        <f>S159*H159</f>
        <v>0</v>
      </c>
      <c r="AR159" s="22" t="s">
        <v>163</v>
      </c>
      <c r="AT159" s="22" t="s">
        <v>156</v>
      </c>
      <c r="AU159" s="22" t="s">
        <v>83</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163</v>
      </c>
      <c r="BM159" s="22" t="s">
        <v>396</v>
      </c>
    </row>
    <row r="160" s="1" customFormat="1">
      <c r="B160" s="44"/>
      <c r="C160" s="72"/>
      <c r="D160" s="237" t="s">
        <v>615</v>
      </c>
      <c r="E160" s="72"/>
      <c r="F160" s="268" t="s">
        <v>4026</v>
      </c>
      <c r="G160" s="72"/>
      <c r="H160" s="72"/>
      <c r="I160" s="182"/>
      <c r="J160" s="72"/>
      <c r="K160" s="72"/>
      <c r="L160" s="70"/>
      <c r="M160" s="269"/>
      <c r="N160" s="45"/>
      <c r="O160" s="45"/>
      <c r="P160" s="45"/>
      <c r="Q160" s="45"/>
      <c r="R160" s="45"/>
      <c r="S160" s="45"/>
      <c r="T160" s="93"/>
      <c r="AT160" s="22" t="s">
        <v>615</v>
      </c>
      <c r="AU160" s="22" t="s">
        <v>83</v>
      </c>
    </row>
    <row r="161" s="1" customFormat="1" ht="16.5" customHeight="1">
      <c r="B161" s="44"/>
      <c r="C161" s="210" t="s">
        <v>211</v>
      </c>
      <c r="D161" s="210" t="s">
        <v>156</v>
      </c>
      <c r="E161" s="211" t="s">
        <v>4019</v>
      </c>
      <c r="F161" s="212" t="s">
        <v>4020</v>
      </c>
      <c r="G161" s="213" t="s">
        <v>3939</v>
      </c>
      <c r="H161" s="214">
        <v>3.2400000000000002</v>
      </c>
      <c r="I161" s="215"/>
      <c r="J161" s="216">
        <f>ROUND(I161*H161,2)</f>
        <v>0</v>
      </c>
      <c r="K161" s="212" t="s">
        <v>21</v>
      </c>
      <c r="L161" s="70"/>
      <c r="M161" s="217" t="s">
        <v>21</v>
      </c>
      <c r="N161" s="218" t="s">
        <v>44</v>
      </c>
      <c r="O161" s="45"/>
      <c r="P161" s="219">
        <f>O161*H161</f>
        <v>0</v>
      </c>
      <c r="Q161" s="219">
        <v>0</v>
      </c>
      <c r="R161" s="219">
        <f>Q161*H161</f>
        <v>0</v>
      </c>
      <c r="S161" s="219">
        <v>0</v>
      </c>
      <c r="T161" s="220">
        <f>S161*H161</f>
        <v>0</v>
      </c>
      <c r="AR161" s="22" t="s">
        <v>163</v>
      </c>
      <c r="AT161" s="22" t="s">
        <v>156</v>
      </c>
      <c r="AU161" s="22" t="s">
        <v>83</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163</v>
      </c>
      <c r="BM161" s="22" t="s">
        <v>401</v>
      </c>
    </row>
    <row r="162" s="1" customFormat="1">
      <c r="B162" s="44"/>
      <c r="C162" s="72"/>
      <c r="D162" s="237" t="s">
        <v>615</v>
      </c>
      <c r="E162" s="72"/>
      <c r="F162" s="268" t="s">
        <v>3940</v>
      </c>
      <c r="G162" s="72"/>
      <c r="H162" s="72"/>
      <c r="I162" s="182"/>
      <c r="J162" s="72"/>
      <c r="K162" s="72"/>
      <c r="L162" s="70"/>
      <c r="M162" s="269"/>
      <c r="N162" s="45"/>
      <c r="O162" s="45"/>
      <c r="P162" s="45"/>
      <c r="Q162" s="45"/>
      <c r="R162" s="45"/>
      <c r="S162" s="45"/>
      <c r="T162" s="93"/>
      <c r="AT162" s="22" t="s">
        <v>615</v>
      </c>
      <c r="AU162" s="22" t="s">
        <v>83</v>
      </c>
    </row>
    <row r="163" s="1" customFormat="1" ht="16.5" customHeight="1">
      <c r="B163" s="44"/>
      <c r="C163" s="210" t="s">
        <v>73</v>
      </c>
      <c r="D163" s="210" t="s">
        <v>156</v>
      </c>
      <c r="E163" s="211" t="s">
        <v>4112</v>
      </c>
      <c r="F163" s="212" t="s">
        <v>4113</v>
      </c>
      <c r="G163" s="213" t="s">
        <v>21</v>
      </c>
      <c r="H163" s="214">
        <v>3.2400000000000002</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163</v>
      </c>
      <c r="AT163" s="22" t="s">
        <v>156</v>
      </c>
      <c r="AU163" s="22" t="s">
        <v>83</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163</v>
      </c>
      <c r="BM163" s="22" t="s">
        <v>405</v>
      </c>
    </row>
    <row r="164" s="1" customFormat="1">
      <c r="B164" s="44"/>
      <c r="C164" s="72"/>
      <c r="D164" s="237" t="s">
        <v>615</v>
      </c>
      <c r="E164" s="72"/>
      <c r="F164" s="268" t="s">
        <v>3935</v>
      </c>
      <c r="G164" s="72"/>
      <c r="H164" s="72"/>
      <c r="I164" s="182"/>
      <c r="J164" s="72"/>
      <c r="K164" s="72"/>
      <c r="L164" s="70"/>
      <c r="M164" s="269"/>
      <c r="N164" s="45"/>
      <c r="O164" s="45"/>
      <c r="P164" s="45"/>
      <c r="Q164" s="45"/>
      <c r="R164" s="45"/>
      <c r="S164" s="45"/>
      <c r="T164" s="93"/>
      <c r="AT164" s="22" t="s">
        <v>615</v>
      </c>
      <c r="AU164" s="22" t="s">
        <v>83</v>
      </c>
    </row>
    <row r="165" s="1" customFormat="1" ht="16.5" customHeight="1">
      <c r="B165" s="44"/>
      <c r="C165" s="210" t="s">
        <v>73</v>
      </c>
      <c r="D165" s="210" t="s">
        <v>156</v>
      </c>
      <c r="E165" s="211" t="s">
        <v>3936</v>
      </c>
      <c r="F165" s="212" t="s">
        <v>273</v>
      </c>
      <c r="G165" s="213" t="s">
        <v>21</v>
      </c>
      <c r="H165" s="214">
        <v>3.2400000000000002</v>
      </c>
      <c r="I165" s="215"/>
      <c r="J165" s="216">
        <f>ROUND(I165*H165,2)</f>
        <v>0</v>
      </c>
      <c r="K165" s="212" t="s">
        <v>21</v>
      </c>
      <c r="L165" s="70"/>
      <c r="M165" s="217" t="s">
        <v>21</v>
      </c>
      <c r="N165" s="218" t="s">
        <v>44</v>
      </c>
      <c r="O165" s="45"/>
      <c r="P165" s="219">
        <f>O165*H165</f>
        <v>0</v>
      </c>
      <c r="Q165" s="219">
        <v>0</v>
      </c>
      <c r="R165" s="219">
        <f>Q165*H165</f>
        <v>0</v>
      </c>
      <c r="S165" s="219">
        <v>0</v>
      </c>
      <c r="T165" s="220">
        <f>S165*H165</f>
        <v>0</v>
      </c>
      <c r="AR165" s="22" t="s">
        <v>163</v>
      </c>
      <c r="AT165" s="22" t="s">
        <v>156</v>
      </c>
      <c r="AU165" s="22" t="s">
        <v>83</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163</v>
      </c>
      <c r="BM165" s="22" t="s">
        <v>408</v>
      </c>
    </row>
    <row r="166" s="1" customFormat="1">
      <c r="B166" s="44"/>
      <c r="C166" s="72"/>
      <c r="D166" s="237" t="s">
        <v>615</v>
      </c>
      <c r="E166" s="72"/>
      <c r="F166" s="268" t="s">
        <v>3935</v>
      </c>
      <c r="G166" s="72"/>
      <c r="H166" s="72"/>
      <c r="I166" s="182"/>
      <c r="J166" s="72"/>
      <c r="K166" s="72"/>
      <c r="L166" s="70"/>
      <c r="M166" s="269"/>
      <c r="N166" s="45"/>
      <c r="O166" s="45"/>
      <c r="P166" s="45"/>
      <c r="Q166" s="45"/>
      <c r="R166" s="45"/>
      <c r="S166" s="45"/>
      <c r="T166" s="93"/>
      <c r="AT166" s="22" t="s">
        <v>615</v>
      </c>
      <c r="AU166" s="22" t="s">
        <v>83</v>
      </c>
    </row>
    <row r="167" s="1" customFormat="1" ht="16.5" customHeight="1">
      <c r="B167" s="44"/>
      <c r="C167" s="210" t="s">
        <v>73</v>
      </c>
      <c r="D167" s="210" t="s">
        <v>156</v>
      </c>
      <c r="E167" s="211" t="s">
        <v>170</v>
      </c>
      <c r="F167" s="212" t="s">
        <v>4025</v>
      </c>
      <c r="G167" s="213" t="s">
        <v>21</v>
      </c>
      <c r="H167" s="214">
        <v>0</v>
      </c>
      <c r="I167" s="215"/>
      <c r="J167" s="216">
        <f>ROUND(I167*H167,2)</f>
        <v>0</v>
      </c>
      <c r="K167" s="212" t="s">
        <v>21</v>
      </c>
      <c r="L167" s="70"/>
      <c r="M167" s="217" t="s">
        <v>21</v>
      </c>
      <c r="N167" s="218" t="s">
        <v>44</v>
      </c>
      <c r="O167" s="45"/>
      <c r="P167" s="219">
        <f>O167*H167</f>
        <v>0</v>
      </c>
      <c r="Q167" s="219">
        <v>0</v>
      </c>
      <c r="R167" s="219">
        <f>Q167*H167</f>
        <v>0</v>
      </c>
      <c r="S167" s="219">
        <v>0</v>
      </c>
      <c r="T167" s="220">
        <f>S167*H167</f>
        <v>0</v>
      </c>
      <c r="AR167" s="22" t="s">
        <v>163</v>
      </c>
      <c r="AT167" s="22" t="s">
        <v>156</v>
      </c>
      <c r="AU167" s="22" t="s">
        <v>83</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163</v>
      </c>
      <c r="BM167" s="22" t="s">
        <v>412</v>
      </c>
    </row>
    <row r="168" s="1" customFormat="1">
      <c r="B168" s="44"/>
      <c r="C168" s="72"/>
      <c r="D168" s="237" t="s">
        <v>615</v>
      </c>
      <c r="E168" s="72"/>
      <c r="F168" s="268" t="s">
        <v>4026</v>
      </c>
      <c r="G168" s="72"/>
      <c r="H168" s="72"/>
      <c r="I168" s="182"/>
      <c r="J168" s="72"/>
      <c r="K168" s="72"/>
      <c r="L168" s="70"/>
      <c r="M168" s="269"/>
      <c r="N168" s="45"/>
      <c r="O168" s="45"/>
      <c r="P168" s="45"/>
      <c r="Q168" s="45"/>
      <c r="R168" s="45"/>
      <c r="S168" s="45"/>
      <c r="T168" s="93"/>
      <c r="AT168" s="22" t="s">
        <v>615</v>
      </c>
      <c r="AU168" s="22" t="s">
        <v>83</v>
      </c>
    </row>
    <row r="169" s="1" customFormat="1" ht="25.5" customHeight="1">
      <c r="B169" s="44"/>
      <c r="C169" s="210" t="s">
        <v>187</v>
      </c>
      <c r="D169" s="210" t="s">
        <v>156</v>
      </c>
      <c r="E169" s="211" t="s">
        <v>4027</v>
      </c>
      <c r="F169" s="212" t="s">
        <v>4028</v>
      </c>
      <c r="G169" s="213" t="s">
        <v>1667</v>
      </c>
      <c r="H169" s="214">
        <v>15</v>
      </c>
      <c r="I169" s="215"/>
      <c r="J169" s="216">
        <f>ROUND(I169*H169,2)</f>
        <v>0</v>
      </c>
      <c r="K169" s="212" t="s">
        <v>21</v>
      </c>
      <c r="L169" s="70"/>
      <c r="M169" s="217" t="s">
        <v>21</v>
      </c>
      <c r="N169" s="218" t="s">
        <v>44</v>
      </c>
      <c r="O169" s="45"/>
      <c r="P169" s="219">
        <f>O169*H169</f>
        <v>0</v>
      </c>
      <c r="Q169" s="219">
        <v>0</v>
      </c>
      <c r="R169" s="219">
        <f>Q169*H169</f>
        <v>0</v>
      </c>
      <c r="S169" s="219">
        <v>0</v>
      </c>
      <c r="T169" s="220">
        <f>S169*H169</f>
        <v>0</v>
      </c>
      <c r="AR169" s="22" t="s">
        <v>163</v>
      </c>
      <c r="AT169" s="22" t="s">
        <v>156</v>
      </c>
      <c r="AU169" s="22" t="s">
        <v>83</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163</v>
      </c>
      <c r="BM169" s="22" t="s">
        <v>415</v>
      </c>
    </row>
    <row r="170" s="1" customFormat="1">
      <c r="B170" s="44"/>
      <c r="C170" s="72"/>
      <c r="D170" s="237" t="s">
        <v>615</v>
      </c>
      <c r="E170" s="72"/>
      <c r="F170" s="268" t="s">
        <v>4029</v>
      </c>
      <c r="G170" s="72"/>
      <c r="H170" s="72"/>
      <c r="I170" s="182"/>
      <c r="J170" s="72"/>
      <c r="K170" s="72"/>
      <c r="L170" s="70"/>
      <c r="M170" s="269"/>
      <c r="N170" s="45"/>
      <c r="O170" s="45"/>
      <c r="P170" s="45"/>
      <c r="Q170" s="45"/>
      <c r="R170" s="45"/>
      <c r="S170" s="45"/>
      <c r="T170" s="93"/>
      <c r="AT170" s="22" t="s">
        <v>615</v>
      </c>
      <c r="AU170" s="22" t="s">
        <v>83</v>
      </c>
    </row>
    <row r="171" s="1" customFormat="1" ht="25.5" customHeight="1">
      <c r="B171" s="44"/>
      <c r="C171" s="210" t="s">
        <v>73</v>
      </c>
      <c r="D171" s="210" t="s">
        <v>156</v>
      </c>
      <c r="E171" s="211" t="s">
        <v>4114</v>
      </c>
      <c r="F171" s="212" t="s">
        <v>4115</v>
      </c>
      <c r="G171" s="213" t="s">
        <v>21</v>
      </c>
      <c r="H171" s="214">
        <v>15</v>
      </c>
      <c r="I171" s="215"/>
      <c r="J171" s="216">
        <f>ROUND(I171*H171,2)</f>
        <v>0</v>
      </c>
      <c r="K171" s="212" t="s">
        <v>21</v>
      </c>
      <c r="L171" s="70"/>
      <c r="M171" s="217" t="s">
        <v>21</v>
      </c>
      <c r="N171" s="218" t="s">
        <v>44</v>
      </c>
      <c r="O171" s="45"/>
      <c r="P171" s="219">
        <f>O171*H171</f>
        <v>0</v>
      </c>
      <c r="Q171" s="219">
        <v>0</v>
      </c>
      <c r="R171" s="219">
        <f>Q171*H171</f>
        <v>0</v>
      </c>
      <c r="S171" s="219">
        <v>0</v>
      </c>
      <c r="T171" s="220">
        <f>S171*H171</f>
        <v>0</v>
      </c>
      <c r="AR171" s="22" t="s">
        <v>163</v>
      </c>
      <c r="AT171" s="22" t="s">
        <v>156</v>
      </c>
      <c r="AU171" s="22" t="s">
        <v>83</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163</v>
      </c>
      <c r="BM171" s="22" t="s">
        <v>423</v>
      </c>
    </row>
    <row r="172" s="1" customFormat="1">
      <c r="B172" s="44"/>
      <c r="C172" s="72"/>
      <c r="D172" s="237" t="s">
        <v>615</v>
      </c>
      <c r="E172" s="72"/>
      <c r="F172" s="268" t="s">
        <v>3935</v>
      </c>
      <c r="G172" s="72"/>
      <c r="H172" s="72"/>
      <c r="I172" s="182"/>
      <c r="J172" s="72"/>
      <c r="K172" s="72"/>
      <c r="L172" s="70"/>
      <c r="M172" s="269"/>
      <c r="N172" s="45"/>
      <c r="O172" s="45"/>
      <c r="P172" s="45"/>
      <c r="Q172" s="45"/>
      <c r="R172" s="45"/>
      <c r="S172" s="45"/>
      <c r="T172" s="93"/>
      <c r="AT172" s="22" t="s">
        <v>615</v>
      </c>
      <c r="AU172" s="22" t="s">
        <v>83</v>
      </c>
    </row>
    <row r="173" s="1" customFormat="1" ht="16.5" customHeight="1">
      <c r="B173" s="44"/>
      <c r="C173" s="210" t="s">
        <v>73</v>
      </c>
      <c r="D173" s="210" t="s">
        <v>156</v>
      </c>
      <c r="E173" s="211" t="s">
        <v>3936</v>
      </c>
      <c r="F173" s="212" t="s">
        <v>273</v>
      </c>
      <c r="G173" s="213" t="s">
        <v>21</v>
      </c>
      <c r="H173" s="214">
        <v>15</v>
      </c>
      <c r="I173" s="215"/>
      <c r="J173" s="216">
        <f>ROUND(I173*H173,2)</f>
        <v>0</v>
      </c>
      <c r="K173" s="212" t="s">
        <v>21</v>
      </c>
      <c r="L173" s="70"/>
      <c r="M173" s="217" t="s">
        <v>21</v>
      </c>
      <c r="N173" s="218" t="s">
        <v>44</v>
      </c>
      <c r="O173" s="45"/>
      <c r="P173" s="219">
        <f>O173*H173</f>
        <v>0</v>
      </c>
      <c r="Q173" s="219">
        <v>0</v>
      </c>
      <c r="R173" s="219">
        <f>Q173*H173</f>
        <v>0</v>
      </c>
      <c r="S173" s="219">
        <v>0</v>
      </c>
      <c r="T173" s="220">
        <f>S173*H173</f>
        <v>0</v>
      </c>
      <c r="AR173" s="22" t="s">
        <v>163</v>
      </c>
      <c r="AT173" s="22" t="s">
        <v>156</v>
      </c>
      <c r="AU173" s="22" t="s">
        <v>83</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163</v>
      </c>
      <c r="BM173" s="22" t="s">
        <v>426</v>
      </c>
    </row>
    <row r="174" s="1" customFormat="1">
      <c r="B174" s="44"/>
      <c r="C174" s="72"/>
      <c r="D174" s="237" t="s">
        <v>615</v>
      </c>
      <c r="E174" s="72"/>
      <c r="F174" s="268" t="s">
        <v>3935</v>
      </c>
      <c r="G174" s="72"/>
      <c r="H174" s="72"/>
      <c r="I174" s="182"/>
      <c r="J174" s="72"/>
      <c r="K174" s="72"/>
      <c r="L174" s="70"/>
      <c r="M174" s="269"/>
      <c r="N174" s="45"/>
      <c r="O174" s="45"/>
      <c r="P174" s="45"/>
      <c r="Q174" s="45"/>
      <c r="R174" s="45"/>
      <c r="S174" s="45"/>
      <c r="T174" s="93"/>
      <c r="AT174" s="22" t="s">
        <v>615</v>
      </c>
      <c r="AU174" s="22" t="s">
        <v>83</v>
      </c>
    </row>
    <row r="175" s="1" customFormat="1" ht="25.5" customHeight="1">
      <c r="B175" s="44"/>
      <c r="C175" s="210" t="s">
        <v>218</v>
      </c>
      <c r="D175" s="210" t="s">
        <v>156</v>
      </c>
      <c r="E175" s="211" t="s">
        <v>4032</v>
      </c>
      <c r="F175" s="212" t="s">
        <v>4033</v>
      </c>
      <c r="G175" s="213" t="s">
        <v>1667</v>
      </c>
      <c r="H175" s="214">
        <v>12</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163</v>
      </c>
      <c r="AT175" s="22" t="s">
        <v>156</v>
      </c>
      <c r="AU175" s="22" t="s">
        <v>83</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163</v>
      </c>
      <c r="BM175" s="22" t="s">
        <v>429</v>
      </c>
    </row>
    <row r="176" s="1" customFormat="1">
      <c r="B176" s="44"/>
      <c r="C176" s="72"/>
      <c r="D176" s="237" t="s">
        <v>615</v>
      </c>
      <c r="E176" s="72"/>
      <c r="F176" s="268" t="s">
        <v>4029</v>
      </c>
      <c r="G176" s="72"/>
      <c r="H176" s="72"/>
      <c r="I176" s="182"/>
      <c r="J176" s="72"/>
      <c r="K176" s="72"/>
      <c r="L176" s="70"/>
      <c r="M176" s="269"/>
      <c r="N176" s="45"/>
      <c r="O176" s="45"/>
      <c r="P176" s="45"/>
      <c r="Q176" s="45"/>
      <c r="R176" s="45"/>
      <c r="S176" s="45"/>
      <c r="T176" s="93"/>
      <c r="AT176" s="22" t="s">
        <v>615</v>
      </c>
      <c r="AU176" s="22" t="s">
        <v>83</v>
      </c>
    </row>
    <row r="177" s="1" customFormat="1" ht="25.5" customHeight="1">
      <c r="B177" s="44"/>
      <c r="C177" s="210" t="s">
        <v>73</v>
      </c>
      <c r="D177" s="210" t="s">
        <v>156</v>
      </c>
      <c r="E177" s="211" t="s">
        <v>4116</v>
      </c>
      <c r="F177" s="212" t="s">
        <v>4117</v>
      </c>
      <c r="G177" s="213" t="s">
        <v>21</v>
      </c>
      <c r="H177" s="214">
        <v>12</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163</v>
      </c>
      <c r="AT177" s="22" t="s">
        <v>156</v>
      </c>
      <c r="AU177" s="22" t="s">
        <v>83</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163</v>
      </c>
      <c r="BM177" s="22" t="s">
        <v>433</v>
      </c>
    </row>
    <row r="178" s="1" customFormat="1">
      <c r="B178" s="44"/>
      <c r="C178" s="72"/>
      <c r="D178" s="237" t="s">
        <v>615</v>
      </c>
      <c r="E178" s="72"/>
      <c r="F178" s="268" t="s">
        <v>3935</v>
      </c>
      <c r="G178" s="72"/>
      <c r="H178" s="72"/>
      <c r="I178" s="182"/>
      <c r="J178" s="72"/>
      <c r="K178" s="72"/>
      <c r="L178" s="70"/>
      <c r="M178" s="269"/>
      <c r="N178" s="45"/>
      <c r="O178" s="45"/>
      <c r="P178" s="45"/>
      <c r="Q178" s="45"/>
      <c r="R178" s="45"/>
      <c r="S178" s="45"/>
      <c r="T178" s="93"/>
      <c r="AT178" s="22" t="s">
        <v>615</v>
      </c>
      <c r="AU178" s="22" t="s">
        <v>83</v>
      </c>
    </row>
    <row r="179" s="1" customFormat="1" ht="16.5" customHeight="1">
      <c r="B179" s="44"/>
      <c r="C179" s="210" t="s">
        <v>73</v>
      </c>
      <c r="D179" s="210" t="s">
        <v>156</v>
      </c>
      <c r="E179" s="211" t="s">
        <v>3936</v>
      </c>
      <c r="F179" s="212" t="s">
        <v>273</v>
      </c>
      <c r="G179" s="213" t="s">
        <v>21</v>
      </c>
      <c r="H179" s="214">
        <v>12</v>
      </c>
      <c r="I179" s="215"/>
      <c r="J179" s="216">
        <f>ROUND(I179*H179,2)</f>
        <v>0</v>
      </c>
      <c r="K179" s="212" t="s">
        <v>21</v>
      </c>
      <c r="L179" s="70"/>
      <c r="M179" s="217" t="s">
        <v>21</v>
      </c>
      <c r="N179" s="218" t="s">
        <v>44</v>
      </c>
      <c r="O179" s="45"/>
      <c r="P179" s="219">
        <f>O179*H179</f>
        <v>0</v>
      </c>
      <c r="Q179" s="219">
        <v>0</v>
      </c>
      <c r="R179" s="219">
        <f>Q179*H179</f>
        <v>0</v>
      </c>
      <c r="S179" s="219">
        <v>0</v>
      </c>
      <c r="T179" s="220">
        <f>S179*H179</f>
        <v>0</v>
      </c>
      <c r="AR179" s="22" t="s">
        <v>163</v>
      </c>
      <c r="AT179" s="22" t="s">
        <v>156</v>
      </c>
      <c r="AU179" s="22" t="s">
        <v>83</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163</v>
      </c>
      <c r="BM179" s="22" t="s">
        <v>436</v>
      </c>
    </row>
    <row r="180" s="1" customFormat="1">
      <c r="B180" s="44"/>
      <c r="C180" s="72"/>
      <c r="D180" s="237" t="s">
        <v>615</v>
      </c>
      <c r="E180" s="72"/>
      <c r="F180" s="268" t="s">
        <v>3935</v>
      </c>
      <c r="G180" s="72"/>
      <c r="H180" s="72"/>
      <c r="I180" s="182"/>
      <c r="J180" s="72"/>
      <c r="K180" s="72"/>
      <c r="L180" s="70"/>
      <c r="M180" s="269"/>
      <c r="N180" s="45"/>
      <c r="O180" s="45"/>
      <c r="P180" s="45"/>
      <c r="Q180" s="45"/>
      <c r="R180" s="45"/>
      <c r="S180" s="45"/>
      <c r="T180" s="93"/>
      <c r="AT180" s="22" t="s">
        <v>615</v>
      </c>
      <c r="AU180" s="22" t="s">
        <v>83</v>
      </c>
    </row>
    <row r="181" s="1" customFormat="1" ht="16.5" customHeight="1">
      <c r="B181" s="44"/>
      <c r="C181" s="210" t="s">
        <v>73</v>
      </c>
      <c r="D181" s="210" t="s">
        <v>156</v>
      </c>
      <c r="E181" s="211" t="s">
        <v>169</v>
      </c>
      <c r="F181" s="212" t="s">
        <v>4042</v>
      </c>
      <c r="G181" s="213" t="s">
        <v>21</v>
      </c>
      <c r="H181" s="214">
        <v>0</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163</v>
      </c>
      <c r="AT181" s="22" t="s">
        <v>156</v>
      </c>
      <c r="AU181" s="22" t="s">
        <v>83</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163</v>
      </c>
      <c r="BM181" s="22" t="s">
        <v>440</v>
      </c>
    </row>
    <row r="182" s="1" customFormat="1">
      <c r="B182" s="44"/>
      <c r="C182" s="72"/>
      <c r="D182" s="237" t="s">
        <v>615</v>
      </c>
      <c r="E182" s="72"/>
      <c r="F182" s="268" t="s">
        <v>4026</v>
      </c>
      <c r="G182" s="72"/>
      <c r="H182" s="72"/>
      <c r="I182" s="182"/>
      <c r="J182" s="72"/>
      <c r="K182" s="72"/>
      <c r="L182" s="70"/>
      <c r="M182" s="269"/>
      <c r="N182" s="45"/>
      <c r="O182" s="45"/>
      <c r="P182" s="45"/>
      <c r="Q182" s="45"/>
      <c r="R182" s="45"/>
      <c r="S182" s="45"/>
      <c r="T182" s="93"/>
      <c r="AT182" s="22" t="s">
        <v>615</v>
      </c>
      <c r="AU182" s="22" t="s">
        <v>83</v>
      </c>
    </row>
    <row r="183" s="1" customFormat="1" ht="16.5" customHeight="1">
      <c r="B183" s="44"/>
      <c r="C183" s="210" t="s">
        <v>190</v>
      </c>
      <c r="D183" s="210" t="s">
        <v>156</v>
      </c>
      <c r="E183" s="211" t="s">
        <v>4118</v>
      </c>
      <c r="F183" s="212" t="s">
        <v>4119</v>
      </c>
      <c r="G183" s="213" t="s">
        <v>1641</v>
      </c>
      <c r="H183" s="214">
        <v>2</v>
      </c>
      <c r="I183" s="215"/>
      <c r="J183" s="216">
        <f>ROUND(I183*H183,2)</f>
        <v>0</v>
      </c>
      <c r="K183" s="212" t="s">
        <v>21</v>
      </c>
      <c r="L183" s="70"/>
      <c r="M183" s="217" t="s">
        <v>21</v>
      </c>
      <c r="N183" s="218" t="s">
        <v>44</v>
      </c>
      <c r="O183" s="45"/>
      <c r="P183" s="219">
        <f>O183*H183</f>
        <v>0</v>
      </c>
      <c r="Q183" s="219">
        <v>0</v>
      </c>
      <c r="R183" s="219">
        <f>Q183*H183</f>
        <v>0</v>
      </c>
      <c r="S183" s="219">
        <v>0</v>
      </c>
      <c r="T183" s="220">
        <f>S183*H183</f>
        <v>0</v>
      </c>
      <c r="AR183" s="22" t="s">
        <v>183</v>
      </c>
      <c r="AT183" s="22" t="s">
        <v>156</v>
      </c>
      <c r="AU183" s="22" t="s">
        <v>83</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183</v>
      </c>
      <c r="BM183" s="22" t="s">
        <v>443</v>
      </c>
    </row>
    <row r="184" s="1" customFormat="1">
      <c r="B184" s="44"/>
      <c r="C184" s="72"/>
      <c r="D184" s="237" t="s">
        <v>615</v>
      </c>
      <c r="E184" s="72"/>
      <c r="F184" s="268" t="s">
        <v>4120</v>
      </c>
      <c r="G184" s="72"/>
      <c r="H184" s="72"/>
      <c r="I184" s="182"/>
      <c r="J184" s="72"/>
      <c r="K184" s="72"/>
      <c r="L184" s="70"/>
      <c r="M184" s="269"/>
      <c r="N184" s="45"/>
      <c r="O184" s="45"/>
      <c r="P184" s="45"/>
      <c r="Q184" s="45"/>
      <c r="R184" s="45"/>
      <c r="S184" s="45"/>
      <c r="T184" s="93"/>
      <c r="AT184" s="22" t="s">
        <v>615</v>
      </c>
      <c r="AU184" s="22" t="s">
        <v>83</v>
      </c>
    </row>
    <row r="185" s="1" customFormat="1" ht="16.5" customHeight="1">
      <c r="B185" s="44"/>
      <c r="C185" s="210" t="s">
        <v>9</v>
      </c>
      <c r="D185" s="210" t="s">
        <v>156</v>
      </c>
      <c r="E185" s="211" t="s">
        <v>4121</v>
      </c>
      <c r="F185" s="212" t="s">
        <v>4122</v>
      </c>
      <c r="G185" s="213" t="s">
        <v>1667</v>
      </c>
      <c r="H185" s="214">
        <v>27</v>
      </c>
      <c r="I185" s="215"/>
      <c r="J185" s="216">
        <f>ROUND(I185*H185,2)</f>
        <v>0</v>
      </c>
      <c r="K185" s="212" t="s">
        <v>21</v>
      </c>
      <c r="L185" s="70"/>
      <c r="M185" s="217" t="s">
        <v>21</v>
      </c>
      <c r="N185" s="218" t="s">
        <v>44</v>
      </c>
      <c r="O185" s="45"/>
      <c r="P185" s="219">
        <f>O185*H185</f>
        <v>0</v>
      </c>
      <c r="Q185" s="219">
        <v>0</v>
      </c>
      <c r="R185" s="219">
        <f>Q185*H185</f>
        <v>0</v>
      </c>
      <c r="S185" s="219">
        <v>0</v>
      </c>
      <c r="T185" s="220">
        <f>S185*H185</f>
        <v>0</v>
      </c>
      <c r="AR185" s="22" t="s">
        <v>183</v>
      </c>
      <c r="AT185" s="22" t="s">
        <v>156</v>
      </c>
      <c r="AU185" s="22" t="s">
        <v>83</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183</v>
      </c>
      <c r="BM185" s="22" t="s">
        <v>447</v>
      </c>
    </row>
    <row r="186" s="1" customFormat="1">
      <c r="B186" s="44"/>
      <c r="C186" s="72"/>
      <c r="D186" s="237" t="s">
        <v>615</v>
      </c>
      <c r="E186" s="72"/>
      <c r="F186" s="268" t="s">
        <v>4123</v>
      </c>
      <c r="G186" s="72"/>
      <c r="H186" s="72"/>
      <c r="I186" s="182"/>
      <c r="J186" s="72"/>
      <c r="K186" s="72"/>
      <c r="L186" s="70"/>
      <c r="M186" s="269"/>
      <c r="N186" s="45"/>
      <c r="O186" s="45"/>
      <c r="P186" s="45"/>
      <c r="Q186" s="45"/>
      <c r="R186" s="45"/>
      <c r="S186" s="45"/>
      <c r="T186" s="93"/>
      <c r="AT186" s="22" t="s">
        <v>615</v>
      </c>
      <c r="AU186" s="22" t="s">
        <v>83</v>
      </c>
    </row>
    <row r="187" s="1" customFormat="1" ht="25.5" customHeight="1">
      <c r="B187" s="44"/>
      <c r="C187" s="210" t="s">
        <v>194</v>
      </c>
      <c r="D187" s="210" t="s">
        <v>156</v>
      </c>
      <c r="E187" s="211" t="s">
        <v>4124</v>
      </c>
      <c r="F187" s="212" t="s">
        <v>4125</v>
      </c>
      <c r="G187" s="213" t="s">
        <v>1667</v>
      </c>
      <c r="H187" s="214">
        <v>27</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183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183</v>
      </c>
      <c r="BM187" s="22" t="s">
        <v>450</v>
      </c>
    </row>
    <row r="188" s="1" customFormat="1">
      <c r="B188" s="44"/>
      <c r="C188" s="72"/>
      <c r="D188" s="237" t="s">
        <v>615</v>
      </c>
      <c r="E188" s="72"/>
      <c r="F188" s="268" t="s">
        <v>4045</v>
      </c>
      <c r="G188" s="72"/>
      <c r="H188" s="72"/>
      <c r="I188" s="182"/>
      <c r="J188" s="72"/>
      <c r="K188" s="72"/>
      <c r="L188" s="70"/>
      <c r="M188" s="269"/>
      <c r="N188" s="45"/>
      <c r="O188" s="45"/>
      <c r="P188" s="45"/>
      <c r="Q188" s="45"/>
      <c r="R188" s="45"/>
      <c r="S188" s="45"/>
      <c r="T188" s="93"/>
      <c r="AT188" s="22" t="s">
        <v>615</v>
      </c>
      <c r="AU188" s="22" t="s">
        <v>83</v>
      </c>
    </row>
    <row r="189" s="1" customFormat="1" ht="16.5" customHeight="1">
      <c r="B189" s="44"/>
      <c r="C189" s="210" t="s">
        <v>73</v>
      </c>
      <c r="D189" s="210" t="s">
        <v>156</v>
      </c>
      <c r="E189" s="211" t="s">
        <v>4126</v>
      </c>
      <c r="F189" s="212" t="s">
        <v>4127</v>
      </c>
      <c r="G189" s="213" t="s">
        <v>21</v>
      </c>
      <c r="H189" s="214">
        <v>27</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183</v>
      </c>
      <c r="AT189" s="22" t="s">
        <v>156</v>
      </c>
      <c r="AU189" s="22" t="s">
        <v>83</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183</v>
      </c>
      <c r="BM189" s="22" t="s">
        <v>455</v>
      </c>
    </row>
    <row r="190" s="1" customFormat="1">
      <c r="B190" s="44"/>
      <c r="C190" s="72"/>
      <c r="D190" s="237" t="s">
        <v>615</v>
      </c>
      <c r="E190" s="72"/>
      <c r="F190" s="268" t="s">
        <v>3935</v>
      </c>
      <c r="G190" s="72"/>
      <c r="H190" s="72"/>
      <c r="I190" s="182"/>
      <c r="J190" s="72"/>
      <c r="K190" s="72"/>
      <c r="L190" s="70"/>
      <c r="M190" s="269"/>
      <c r="N190" s="45"/>
      <c r="O190" s="45"/>
      <c r="P190" s="45"/>
      <c r="Q190" s="45"/>
      <c r="R190" s="45"/>
      <c r="S190" s="45"/>
      <c r="T190" s="93"/>
      <c r="AT190" s="22" t="s">
        <v>615</v>
      </c>
      <c r="AU190" s="22" t="s">
        <v>83</v>
      </c>
    </row>
    <row r="191" s="1" customFormat="1" ht="16.5" customHeight="1">
      <c r="B191" s="44"/>
      <c r="C191" s="210" t="s">
        <v>73</v>
      </c>
      <c r="D191" s="210" t="s">
        <v>156</v>
      </c>
      <c r="E191" s="211" t="s">
        <v>3936</v>
      </c>
      <c r="F191" s="212" t="s">
        <v>273</v>
      </c>
      <c r="G191" s="213" t="s">
        <v>21</v>
      </c>
      <c r="H191" s="214">
        <v>27</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183</v>
      </c>
      <c r="AT191" s="22" t="s">
        <v>156</v>
      </c>
      <c r="AU191" s="22" t="s">
        <v>83</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183</v>
      </c>
      <c r="BM191" s="22" t="s">
        <v>459</v>
      </c>
    </row>
    <row r="192" s="1" customFormat="1">
      <c r="B192" s="44"/>
      <c r="C192" s="72"/>
      <c r="D192" s="237" t="s">
        <v>615</v>
      </c>
      <c r="E192" s="72"/>
      <c r="F192" s="268" t="s">
        <v>3935</v>
      </c>
      <c r="G192" s="72"/>
      <c r="H192" s="72"/>
      <c r="I192" s="182"/>
      <c r="J192" s="72"/>
      <c r="K192" s="72"/>
      <c r="L192" s="70"/>
      <c r="M192" s="269"/>
      <c r="N192" s="45"/>
      <c r="O192" s="45"/>
      <c r="P192" s="45"/>
      <c r="Q192" s="45"/>
      <c r="R192" s="45"/>
      <c r="S192" s="45"/>
      <c r="T192" s="93"/>
      <c r="AT192" s="22" t="s">
        <v>615</v>
      </c>
      <c r="AU192" s="22" t="s">
        <v>83</v>
      </c>
    </row>
    <row r="193" s="1" customFormat="1" ht="16.5" customHeight="1">
      <c r="B193" s="44"/>
      <c r="C193" s="258" t="s">
        <v>231</v>
      </c>
      <c r="D193" s="258" t="s">
        <v>298</v>
      </c>
      <c r="E193" s="259" t="s">
        <v>4128</v>
      </c>
      <c r="F193" s="260" t="s">
        <v>4129</v>
      </c>
      <c r="G193" s="261" t="s">
        <v>1667</v>
      </c>
      <c r="H193" s="262">
        <v>32.399999999999999</v>
      </c>
      <c r="I193" s="263"/>
      <c r="J193" s="264">
        <f>ROUND(I193*H193,2)</f>
        <v>0</v>
      </c>
      <c r="K193" s="260" t="s">
        <v>21</v>
      </c>
      <c r="L193" s="265"/>
      <c r="M193" s="266" t="s">
        <v>21</v>
      </c>
      <c r="N193" s="267" t="s">
        <v>44</v>
      </c>
      <c r="O193" s="45"/>
      <c r="P193" s="219">
        <f>O193*H193</f>
        <v>0</v>
      </c>
      <c r="Q193" s="219">
        <v>0</v>
      </c>
      <c r="R193" s="219">
        <f>Q193*H193</f>
        <v>0</v>
      </c>
      <c r="S193" s="219">
        <v>0</v>
      </c>
      <c r="T193" s="220">
        <f>S193*H193</f>
        <v>0</v>
      </c>
      <c r="AR193" s="22" t="s">
        <v>210</v>
      </c>
      <c r="AT193" s="22" t="s">
        <v>298</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183</v>
      </c>
      <c r="BM193" s="22" t="s">
        <v>463</v>
      </c>
    </row>
    <row r="194" s="1" customFormat="1">
      <c r="B194" s="44"/>
      <c r="C194" s="72"/>
      <c r="D194" s="237" t="s">
        <v>615</v>
      </c>
      <c r="E194" s="72"/>
      <c r="F194" s="268" t="s">
        <v>4050</v>
      </c>
      <c r="G194" s="72"/>
      <c r="H194" s="72"/>
      <c r="I194" s="182"/>
      <c r="J194" s="72"/>
      <c r="K194" s="72"/>
      <c r="L194" s="70"/>
      <c r="M194" s="269"/>
      <c r="N194" s="45"/>
      <c r="O194" s="45"/>
      <c r="P194" s="45"/>
      <c r="Q194" s="45"/>
      <c r="R194" s="45"/>
      <c r="S194" s="45"/>
      <c r="T194" s="93"/>
      <c r="AT194" s="22" t="s">
        <v>615</v>
      </c>
      <c r="AU194" s="22" t="s">
        <v>83</v>
      </c>
    </row>
    <row r="195" s="1" customFormat="1" ht="16.5" customHeight="1">
      <c r="B195" s="44"/>
      <c r="C195" s="210" t="s">
        <v>73</v>
      </c>
      <c r="D195" s="210" t="s">
        <v>156</v>
      </c>
      <c r="E195" s="211" t="s">
        <v>4130</v>
      </c>
      <c r="F195" s="212" t="s">
        <v>4131</v>
      </c>
      <c r="G195" s="213" t="s">
        <v>21</v>
      </c>
      <c r="H195" s="214">
        <v>32.399999999999999</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183</v>
      </c>
      <c r="AT195" s="22" t="s">
        <v>156</v>
      </c>
      <c r="AU195" s="22" t="s">
        <v>83</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183</v>
      </c>
      <c r="BM195" s="22" t="s">
        <v>469</v>
      </c>
    </row>
    <row r="196" s="1" customFormat="1">
      <c r="B196" s="44"/>
      <c r="C196" s="72"/>
      <c r="D196" s="237" t="s">
        <v>615</v>
      </c>
      <c r="E196" s="72"/>
      <c r="F196" s="268" t="s">
        <v>3935</v>
      </c>
      <c r="G196" s="72"/>
      <c r="H196" s="72"/>
      <c r="I196" s="182"/>
      <c r="J196" s="72"/>
      <c r="K196" s="72"/>
      <c r="L196" s="70"/>
      <c r="M196" s="269"/>
      <c r="N196" s="45"/>
      <c r="O196" s="45"/>
      <c r="P196" s="45"/>
      <c r="Q196" s="45"/>
      <c r="R196" s="45"/>
      <c r="S196" s="45"/>
      <c r="T196" s="93"/>
      <c r="AT196" s="22" t="s">
        <v>615</v>
      </c>
      <c r="AU196" s="22" t="s">
        <v>83</v>
      </c>
    </row>
    <row r="197" s="1" customFormat="1" ht="16.5" customHeight="1">
      <c r="B197" s="44"/>
      <c r="C197" s="210" t="s">
        <v>197</v>
      </c>
      <c r="D197" s="210" t="s">
        <v>156</v>
      </c>
      <c r="E197" s="211" t="s">
        <v>4053</v>
      </c>
      <c r="F197" s="212" t="s">
        <v>4132</v>
      </c>
      <c r="G197" s="213" t="s">
        <v>1667</v>
      </c>
      <c r="H197" s="214">
        <v>27</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183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183</v>
      </c>
      <c r="BM197" s="22" t="s">
        <v>472</v>
      </c>
    </row>
    <row r="198" s="1" customFormat="1">
      <c r="B198" s="44"/>
      <c r="C198" s="72"/>
      <c r="D198" s="237" t="s">
        <v>615</v>
      </c>
      <c r="E198" s="72"/>
      <c r="F198" s="268" t="s">
        <v>4055</v>
      </c>
      <c r="G198" s="72"/>
      <c r="H198" s="72"/>
      <c r="I198" s="182"/>
      <c r="J198" s="72"/>
      <c r="K198" s="72"/>
      <c r="L198" s="70"/>
      <c r="M198" s="269"/>
      <c r="N198" s="45"/>
      <c r="O198" s="45"/>
      <c r="P198" s="45"/>
      <c r="Q198" s="45"/>
      <c r="R198" s="45"/>
      <c r="S198" s="45"/>
      <c r="T198" s="93"/>
      <c r="AT198" s="22" t="s">
        <v>615</v>
      </c>
      <c r="AU198" s="22" t="s">
        <v>83</v>
      </c>
    </row>
    <row r="199" s="1" customFormat="1" ht="16.5" customHeight="1">
      <c r="B199" s="44"/>
      <c r="C199" s="210" t="s">
        <v>238</v>
      </c>
      <c r="D199" s="210" t="s">
        <v>156</v>
      </c>
      <c r="E199" s="211" t="s">
        <v>4056</v>
      </c>
      <c r="F199" s="212" t="s">
        <v>4133</v>
      </c>
      <c r="G199" s="213" t="s">
        <v>1641</v>
      </c>
      <c r="H199" s="214">
        <v>1</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183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183</v>
      </c>
      <c r="BM199" s="22" t="s">
        <v>476</v>
      </c>
    </row>
    <row r="200" s="1" customFormat="1">
      <c r="B200" s="44"/>
      <c r="C200" s="72"/>
      <c r="D200" s="237" t="s">
        <v>615</v>
      </c>
      <c r="E200" s="72"/>
      <c r="F200" s="268" t="s">
        <v>4134</v>
      </c>
      <c r="G200" s="72"/>
      <c r="H200" s="72"/>
      <c r="I200" s="182"/>
      <c r="J200" s="72"/>
      <c r="K200" s="72"/>
      <c r="L200" s="70"/>
      <c r="M200" s="269"/>
      <c r="N200" s="45"/>
      <c r="O200" s="45"/>
      <c r="P200" s="45"/>
      <c r="Q200" s="45"/>
      <c r="R200" s="45"/>
      <c r="S200" s="45"/>
      <c r="T200" s="93"/>
      <c r="AT200" s="22" t="s">
        <v>615</v>
      </c>
      <c r="AU200" s="22" t="s">
        <v>83</v>
      </c>
    </row>
    <row r="201" s="1" customFormat="1" ht="16.5" customHeight="1">
      <c r="B201" s="44"/>
      <c r="C201" s="210" t="s">
        <v>73</v>
      </c>
      <c r="D201" s="210" t="s">
        <v>156</v>
      </c>
      <c r="E201" s="211" t="s">
        <v>4135</v>
      </c>
      <c r="F201" s="212" t="s">
        <v>4136</v>
      </c>
      <c r="G201" s="213" t="s">
        <v>21</v>
      </c>
      <c r="H201" s="214">
        <v>1</v>
      </c>
      <c r="I201" s="215"/>
      <c r="J201" s="216">
        <f>ROUND(I201*H201,2)</f>
        <v>0</v>
      </c>
      <c r="K201" s="212" t="s">
        <v>21</v>
      </c>
      <c r="L201" s="70"/>
      <c r="M201" s="217" t="s">
        <v>21</v>
      </c>
      <c r="N201" s="218" t="s">
        <v>44</v>
      </c>
      <c r="O201" s="45"/>
      <c r="P201" s="219">
        <f>O201*H201</f>
        <v>0</v>
      </c>
      <c r="Q201" s="219">
        <v>0</v>
      </c>
      <c r="R201" s="219">
        <f>Q201*H201</f>
        <v>0</v>
      </c>
      <c r="S201" s="219">
        <v>0</v>
      </c>
      <c r="T201" s="220">
        <f>S201*H201</f>
        <v>0</v>
      </c>
      <c r="AR201" s="22" t="s">
        <v>183</v>
      </c>
      <c r="AT201" s="22" t="s">
        <v>156</v>
      </c>
      <c r="AU201" s="22" t="s">
        <v>83</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183</v>
      </c>
      <c r="BM201" s="22" t="s">
        <v>485</v>
      </c>
    </row>
    <row r="202" s="1" customFormat="1">
      <c r="B202" s="44"/>
      <c r="C202" s="72"/>
      <c r="D202" s="237" t="s">
        <v>615</v>
      </c>
      <c r="E202" s="72"/>
      <c r="F202" s="268" t="s">
        <v>3935</v>
      </c>
      <c r="G202" s="72"/>
      <c r="H202" s="72"/>
      <c r="I202" s="182"/>
      <c r="J202" s="72"/>
      <c r="K202" s="72"/>
      <c r="L202" s="70"/>
      <c r="M202" s="269"/>
      <c r="N202" s="45"/>
      <c r="O202" s="45"/>
      <c r="P202" s="45"/>
      <c r="Q202" s="45"/>
      <c r="R202" s="45"/>
      <c r="S202" s="45"/>
      <c r="T202" s="93"/>
      <c r="AT202" s="22" t="s">
        <v>615</v>
      </c>
      <c r="AU202" s="22" t="s">
        <v>83</v>
      </c>
    </row>
    <row r="203" s="1" customFormat="1" ht="16.5" customHeight="1">
      <c r="B203" s="44"/>
      <c r="C203" s="210" t="s">
        <v>73</v>
      </c>
      <c r="D203" s="210" t="s">
        <v>156</v>
      </c>
      <c r="E203" s="211" t="s">
        <v>3936</v>
      </c>
      <c r="F203" s="212" t="s">
        <v>273</v>
      </c>
      <c r="G203" s="213" t="s">
        <v>21</v>
      </c>
      <c r="H203" s="214">
        <v>1</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183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183</v>
      </c>
      <c r="BM203" s="22" t="s">
        <v>490</v>
      </c>
    </row>
    <row r="204" s="1" customFormat="1">
      <c r="B204" s="44"/>
      <c r="C204" s="72"/>
      <c r="D204" s="237" t="s">
        <v>615</v>
      </c>
      <c r="E204" s="72"/>
      <c r="F204" s="268" t="s">
        <v>3935</v>
      </c>
      <c r="G204" s="72"/>
      <c r="H204" s="72"/>
      <c r="I204" s="182"/>
      <c r="J204" s="72"/>
      <c r="K204" s="72"/>
      <c r="L204" s="70"/>
      <c r="M204" s="269"/>
      <c r="N204" s="45"/>
      <c r="O204" s="45"/>
      <c r="P204" s="45"/>
      <c r="Q204" s="45"/>
      <c r="R204" s="45"/>
      <c r="S204" s="45"/>
      <c r="T204" s="93"/>
      <c r="AT204" s="22" t="s">
        <v>615</v>
      </c>
      <c r="AU204" s="22" t="s">
        <v>83</v>
      </c>
    </row>
    <row r="205" s="1" customFormat="1" ht="16.5" customHeight="1">
      <c r="B205" s="44"/>
      <c r="C205" s="210" t="s">
        <v>201</v>
      </c>
      <c r="D205" s="210" t="s">
        <v>156</v>
      </c>
      <c r="E205" s="211" t="s">
        <v>4062</v>
      </c>
      <c r="F205" s="212" t="s">
        <v>4137</v>
      </c>
      <c r="G205" s="213" t="s">
        <v>1667</v>
      </c>
      <c r="H205" s="214">
        <v>2.7999999999999998</v>
      </c>
      <c r="I205" s="215"/>
      <c r="J205" s="216">
        <f>ROUND(I205*H205,2)</f>
        <v>0</v>
      </c>
      <c r="K205" s="212" t="s">
        <v>21</v>
      </c>
      <c r="L205" s="70"/>
      <c r="M205" s="217" t="s">
        <v>21</v>
      </c>
      <c r="N205" s="218" t="s">
        <v>44</v>
      </c>
      <c r="O205" s="45"/>
      <c r="P205" s="219">
        <f>O205*H205</f>
        <v>0</v>
      </c>
      <c r="Q205" s="219">
        <v>0</v>
      </c>
      <c r="R205" s="219">
        <f>Q205*H205</f>
        <v>0</v>
      </c>
      <c r="S205" s="219">
        <v>0</v>
      </c>
      <c r="T205" s="220">
        <f>S205*H205</f>
        <v>0</v>
      </c>
      <c r="AR205" s="22" t="s">
        <v>183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183</v>
      </c>
      <c r="BM205" s="22" t="s">
        <v>493</v>
      </c>
    </row>
    <row r="206" s="1" customFormat="1">
      <c r="B206" s="44"/>
      <c r="C206" s="72"/>
      <c r="D206" s="237" t="s">
        <v>615</v>
      </c>
      <c r="E206" s="72"/>
      <c r="F206" s="268" t="s">
        <v>4134</v>
      </c>
      <c r="G206" s="72"/>
      <c r="H206" s="72"/>
      <c r="I206" s="182"/>
      <c r="J206" s="72"/>
      <c r="K206" s="72"/>
      <c r="L206" s="70"/>
      <c r="M206" s="269"/>
      <c r="N206" s="45"/>
      <c r="O206" s="45"/>
      <c r="P206" s="45"/>
      <c r="Q206" s="45"/>
      <c r="R206" s="45"/>
      <c r="S206" s="45"/>
      <c r="T206" s="93"/>
      <c r="AT206" s="22" t="s">
        <v>615</v>
      </c>
      <c r="AU206" s="22" t="s">
        <v>83</v>
      </c>
    </row>
    <row r="207" s="1" customFormat="1" ht="16.5" customHeight="1">
      <c r="B207" s="44"/>
      <c r="C207" s="210" t="s">
        <v>73</v>
      </c>
      <c r="D207" s="210" t="s">
        <v>156</v>
      </c>
      <c r="E207" s="211" t="s">
        <v>4138</v>
      </c>
      <c r="F207" s="212" t="s">
        <v>4139</v>
      </c>
      <c r="G207" s="213" t="s">
        <v>21</v>
      </c>
      <c r="H207" s="214">
        <v>2.7999999999999998</v>
      </c>
      <c r="I207" s="215"/>
      <c r="J207" s="216">
        <f>ROUND(I207*H207,2)</f>
        <v>0</v>
      </c>
      <c r="K207" s="212" t="s">
        <v>21</v>
      </c>
      <c r="L207" s="70"/>
      <c r="M207" s="217" t="s">
        <v>21</v>
      </c>
      <c r="N207" s="218" t="s">
        <v>44</v>
      </c>
      <c r="O207" s="45"/>
      <c r="P207" s="219">
        <f>O207*H207</f>
        <v>0</v>
      </c>
      <c r="Q207" s="219">
        <v>0</v>
      </c>
      <c r="R207" s="219">
        <f>Q207*H207</f>
        <v>0</v>
      </c>
      <c r="S207" s="219">
        <v>0</v>
      </c>
      <c r="T207" s="220">
        <f>S207*H207</f>
        <v>0</v>
      </c>
      <c r="AR207" s="22" t="s">
        <v>183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183</v>
      </c>
      <c r="BM207" s="22" t="s">
        <v>498</v>
      </c>
    </row>
    <row r="208" s="1" customFormat="1">
      <c r="B208" s="44"/>
      <c r="C208" s="72"/>
      <c r="D208" s="237" t="s">
        <v>615</v>
      </c>
      <c r="E208" s="72"/>
      <c r="F208" s="268" t="s">
        <v>3935</v>
      </c>
      <c r="G208" s="72"/>
      <c r="H208" s="72"/>
      <c r="I208" s="182"/>
      <c r="J208" s="72"/>
      <c r="K208" s="72"/>
      <c r="L208" s="70"/>
      <c r="M208" s="269"/>
      <c r="N208" s="45"/>
      <c r="O208" s="45"/>
      <c r="P208" s="45"/>
      <c r="Q208" s="45"/>
      <c r="R208" s="45"/>
      <c r="S208" s="45"/>
      <c r="T208" s="93"/>
      <c r="AT208" s="22" t="s">
        <v>615</v>
      </c>
      <c r="AU208" s="22" t="s">
        <v>83</v>
      </c>
    </row>
    <row r="209" s="1" customFormat="1" ht="16.5" customHeight="1">
      <c r="B209" s="44"/>
      <c r="C209" s="210" t="s">
        <v>73</v>
      </c>
      <c r="D209" s="210" t="s">
        <v>156</v>
      </c>
      <c r="E209" s="211" t="s">
        <v>3936</v>
      </c>
      <c r="F209" s="212" t="s">
        <v>273</v>
      </c>
      <c r="G209" s="213" t="s">
        <v>21</v>
      </c>
      <c r="H209" s="214">
        <v>2.7999999999999998</v>
      </c>
      <c r="I209" s="215"/>
      <c r="J209" s="216">
        <f>ROUND(I209*H209,2)</f>
        <v>0</v>
      </c>
      <c r="K209" s="212" t="s">
        <v>21</v>
      </c>
      <c r="L209" s="70"/>
      <c r="M209" s="217" t="s">
        <v>21</v>
      </c>
      <c r="N209" s="218" t="s">
        <v>44</v>
      </c>
      <c r="O209" s="45"/>
      <c r="P209" s="219">
        <f>O209*H209</f>
        <v>0</v>
      </c>
      <c r="Q209" s="219">
        <v>0</v>
      </c>
      <c r="R209" s="219">
        <f>Q209*H209</f>
        <v>0</v>
      </c>
      <c r="S209" s="219">
        <v>0</v>
      </c>
      <c r="T209" s="220">
        <f>S209*H209</f>
        <v>0</v>
      </c>
      <c r="AR209" s="22" t="s">
        <v>183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183</v>
      </c>
      <c r="BM209" s="22" t="s">
        <v>502</v>
      </c>
    </row>
    <row r="210" s="1" customFormat="1">
      <c r="B210" s="44"/>
      <c r="C210" s="72"/>
      <c r="D210" s="237" t="s">
        <v>615</v>
      </c>
      <c r="E210" s="72"/>
      <c r="F210" s="268" t="s">
        <v>3935</v>
      </c>
      <c r="G210" s="72"/>
      <c r="H210" s="72"/>
      <c r="I210" s="182"/>
      <c r="J210" s="72"/>
      <c r="K210" s="72"/>
      <c r="L210" s="70"/>
      <c r="M210" s="269"/>
      <c r="N210" s="45"/>
      <c r="O210" s="45"/>
      <c r="P210" s="45"/>
      <c r="Q210" s="45"/>
      <c r="R210" s="45"/>
      <c r="S210" s="45"/>
      <c r="T210" s="93"/>
      <c r="AT210" s="22" t="s">
        <v>615</v>
      </c>
      <c r="AU210" s="22" t="s">
        <v>83</v>
      </c>
    </row>
    <row r="211" s="1" customFormat="1" ht="16.5" customHeight="1">
      <c r="B211" s="44"/>
      <c r="C211" s="210" t="s">
        <v>350</v>
      </c>
      <c r="D211" s="210" t="s">
        <v>156</v>
      </c>
      <c r="E211" s="211" t="s">
        <v>4140</v>
      </c>
      <c r="F211" s="212" t="s">
        <v>4141</v>
      </c>
      <c r="G211" s="213" t="s">
        <v>1641</v>
      </c>
      <c r="H211" s="214">
        <v>1</v>
      </c>
      <c r="I211" s="215"/>
      <c r="J211" s="216">
        <f>ROUND(I211*H211,2)</f>
        <v>0</v>
      </c>
      <c r="K211" s="212" t="s">
        <v>21</v>
      </c>
      <c r="L211" s="70"/>
      <c r="M211" s="217" t="s">
        <v>21</v>
      </c>
      <c r="N211" s="218" t="s">
        <v>44</v>
      </c>
      <c r="O211" s="45"/>
      <c r="P211" s="219">
        <f>O211*H211</f>
        <v>0</v>
      </c>
      <c r="Q211" s="219">
        <v>0</v>
      </c>
      <c r="R211" s="219">
        <f>Q211*H211</f>
        <v>0</v>
      </c>
      <c r="S211" s="219">
        <v>0</v>
      </c>
      <c r="T211" s="220">
        <f>S211*H211</f>
        <v>0</v>
      </c>
      <c r="AR211" s="22" t="s">
        <v>183</v>
      </c>
      <c r="AT211" s="22" t="s">
        <v>156</v>
      </c>
      <c r="AU211" s="22" t="s">
        <v>83</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183</v>
      </c>
      <c r="BM211" s="22" t="s">
        <v>655</v>
      </c>
    </row>
    <row r="212" s="1" customFormat="1">
      <c r="B212" s="44"/>
      <c r="C212" s="72"/>
      <c r="D212" s="237" t="s">
        <v>615</v>
      </c>
      <c r="E212" s="72"/>
      <c r="F212" s="268" t="s">
        <v>4142</v>
      </c>
      <c r="G212" s="72"/>
      <c r="H212" s="72"/>
      <c r="I212" s="182"/>
      <c r="J212" s="72"/>
      <c r="K212" s="72"/>
      <c r="L212" s="70"/>
      <c r="M212" s="269"/>
      <c r="N212" s="45"/>
      <c r="O212" s="45"/>
      <c r="P212" s="45"/>
      <c r="Q212" s="45"/>
      <c r="R212" s="45"/>
      <c r="S212" s="45"/>
      <c r="T212" s="93"/>
      <c r="AT212" s="22" t="s">
        <v>615</v>
      </c>
      <c r="AU212" s="22" t="s">
        <v>83</v>
      </c>
    </row>
    <row r="213" s="1" customFormat="1" ht="16.5" customHeight="1">
      <c r="B213" s="44"/>
      <c r="C213" s="210" t="s">
        <v>73</v>
      </c>
      <c r="D213" s="210" t="s">
        <v>156</v>
      </c>
      <c r="E213" s="211" t="s">
        <v>4135</v>
      </c>
      <c r="F213" s="212" t="s">
        <v>4136</v>
      </c>
      <c r="G213" s="213" t="s">
        <v>21</v>
      </c>
      <c r="H213" s="214">
        <v>1</v>
      </c>
      <c r="I213" s="215"/>
      <c r="J213" s="216">
        <f>ROUND(I213*H213,2)</f>
        <v>0</v>
      </c>
      <c r="K213" s="212" t="s">
        <v>21</v>
      </c>
      <c r="L213" s="70"/>
      <c r="M213" s="217" t="s">
        <v>21</v>
      </c>
      <c r="N213" s="218" t="s">
        <v>44</v>
      </c>
      <c r="O213" s="45"/>
      <c r="P213" s="219">
        <f>O213*H213</f>
        <v>0</v>
      </c>
      <c r="Q213" s="219">
        <v>0</v>
      </c>
      <c r="R213" s="219">
        <f>Q213*H213</f>
        <v>0</v>
      </c>
      <c r="S213" s="219">
        <v>0</v>
      </c>
      <c r="T213" s="220">
        <f>S213*H213</f>
        <v>0</v>
      </c>
      <c r="AR213" s="22" t="s">
        <v>183</v>
      </c>
      <c r="AT213" s="22" t="s">
        <v>156</v>
      </c>
      <c r="AU213" s="22" t="s">
        <v>83</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183</v>
      </c>
      <c r="BM213" s="22" t="s">
        <v>657</v>
      </c>
    </row>
    <row r="214" s="1" customFormat="1">
      <c r="B214" s="44"/>
      <c r="C214" s="72"/>
      <c r="D214" s="237" t="s">
        <v>615</v>
      </c>
      <c r="E214" s="72"/>
      <c r="F214" s="268" t="s">
        <v>3935</v>
      </c>
      <c r="G214" s="72"/>
      <c r="H214" s="72"/>
      <c r="I214" s="182"/>
      <c r="J214" s="72"/>
      <c r="K214" s="72"/>
      <c r="L214" s="70"/>
      <c r="M214" s="269"/>
      <c r="N214" s="45"/>
      <c r="O214" s="45"/>
      <c r="P214" s="45"/>
      <c r="Q214" s="45"/>
      <c r="R214" s="45"/>
      <c r="S214" s="45"/>
      <c r="T214" s="93"/>
      <c r="AT214" s="22" t="s">
        <v>615</v>
      </c>
      <c r="AU214" s="22" t="s">
        <v>83</v>
      </c>
    </row>
    <row r="215" s="1" customFormat="1" ht="16.5" customHeight="1">
      <c r="B215" s="44"/>
      <c r="C215" s="210" t="s">
        <v>73</v>
      </c>
      <c r="D215" s="210" t="s">
        <v>156</v>
      </c>
      <c r="E215" s="211" t="s">
        <v>3936</v>
      </c>
      <c r="F215" s="212" t="s">
        <v>273</v>
      </c>
      <c r="G215" s="213" t="s">
        <v>21</v>
      </c>
      <c r="H215" s="214">
        <v>1</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183</v>
      </c>
      <c r="AT215" s="22" t="s">
        <v>156</v>
      </c>
      <c r="AU215" s="22" t="s">
        <v>83</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183</v>
      </c>
      <c r="BM215" s="22" t="s">
        <v>661</v>
      </c>
    </row>
    <row r="216" s="1" customFormat="1">
      <c r="B216" s="44"/>
      <c r="C216" s="72"/>
      <c r="D216" s="237" t="s">
        <v>615</v>
      </c>
      <c r="E216" s="72"/>
      <c r="F216" s="268" t="s">
        <v>3935</v>
      </c>
      <c r="G216" s="72"/>
      <c r="H216" s="72"/>
      <c r="I216" s="182"/>
      <c r="J216" s="72"/>
      <c r="K216" s="72"/>
      <c r="L216" s="70"/>
      <c r="M216" s="269"/>
      <c r="N216" s="45"/>
      <c r="O216" s="45"/>
      <c r="P216" s="45"/>
      <c r="Q216" s="45"/>
      <c r="R216" s="45"/>
      <c r="S216" s="45"/>
      <c r="T216" s="93"/>
      <c r="AT216" s="22" t="s">
        <v>615</v>
      </c>
      <c r="AU216" s="22" t="s">
        <v>83</v>
      </c>
    </row>
    <row r="217" s="1" customFormat="1" ht="16.5" customHeight="1">
      <c r="B217" s="44"/>
      <c r="C217" s="210" t="s">
        <v>204</v>
      </c>
      <c r="D217" s="210" t="s">
        <v>156</v>
      </c>
      <c r="E217" s="211" t="s">
        <v>4065</v>
      </c>
      <c r="F217" s="212" t="s">
        <v>4066</v>
      </c>
      <c r="G217" s="213" t="s">
        <v>1667</v>
      </c>
      <c r="H217" s="214">
        <v>29.699999999999999</v>
      </c>
      <c r="I217" s="215"/>
      <c r="J217" s="216">
        <f>ROUND(I217*H217,2)</f>
        <v>0</v>
      </c>
      <c r="K217" s="212" t="s">
        <v>21</v>
      </c>
      <c r="L217" s="70"/>
      <c r="M217" s="217" t="s">
        <v>21</v>
      </c>
      <c r="N217" s="218" t="s">
        <v>44</v>
      </c>
      <c r="O217" s="45"/>
      <c r="P217" s="219">
        <f>O217*H217</f>
        <v>0</v>
      </c>
      <c r="Q217" s="219">
        <v>0</v>
      </c>
      <c r="R217" s="219">
        <f>Q217*H217</f>
        <v>0</v>
      </c>
      <c r="S217" s="219">
        <v>0</v>
      </c>
      <c r="T217" s="220">
        <f>S217*H217</f>
        <v>0</v>
      </c>
      <c r="AR217" s="22" t="s">
        <v>183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183</v>
      </c>
      <c r="BM217" s="22" t="s">
        <v>663</v>
      </c>
    </row>
    <row r="218" s="1" customFormat="1">
      <c r="B218" s="44"/>
      <c r="C218" s="72"/>
      <c r="D218" s="237" t="s">
        <v>615</v>
      </c>
      <c r="E218" s="72"/>
      <c r="F218" s="268" t="s">
        <v>3940</v>
      </c>
      <c r="G218" s="72"/>
      <c r="H218" s="72"/>
      <c r="I218" s="182"/>
      <c r="J218" s="72"/>
      <c r="K218" s="72"/>
      <c r="L218" s="70"/>
      <c r="M218" s="269"/>
      <c r="N218" s="45"/>
      <c r="O218" s="45"/>
      <c r="P218" s="45"/>
      <c r="Q218" s="45"/>
      <c r="R218" s="45"/>
      <c r="S218" s="45"/>
      <c r="T218" s="93"/>
      <c r="AT218" s="22" t="s">
        <v>615</v>
      </c>
      <c r="AU218" s="22" t="s">
        <v>83</v>
      </c>
    </row>
    <row r="219" s="1" customFormat="1" ht="16.5" customHeight="1">
      <c r="B219" s="44"/>
      <c r="C219" s="210" t="s">
        <v>73</v>
      </c>
      <c r="D219" s="210" t="s">
        <v>156</v>
      </c>
      <c r="E219" s="211" t="s">
        <v>4143</v>
      </c>
      <c r="F219" s="212" t="s">
        <v>4144</v>
      </c>
      <c r="G219" s="213" t="s">
        <v>21</v>
      </c>
      <c r="H219" s="214">
        <v>29.699999999999999</v>
      </c>
      <c r="I219" s="215"/>
      <c r="J219" s="216">
        <f>ROUND(I219*H219,2)</f>
        <v>0</v>
      </c>
      <c r="K219" s="212" t="s">
        <v>21</v>
      </c>
      <c r="L219" s="70"/>
      <c r="M219" s="217" t="s">
        <v>21</v>
      </c>
      <c r="N219" s="218" t="s">
        <v>44</v>
      </c>
      <c r="O219" s="45"/>
      <c r="P219" s="219">
        <f>O219*H219</f>
        <v>0</v>
      </c>
      <c r="Q219" s="219">
        <v>0</v>
      </c>
      <c r="R219" s="219">
        <f>Q219*H219</f>
        <v>0</v>
      </c>
      <c r="S219" s="219">
        <v>0</v>
      </c>
      <c r="T219" s="220">
        <f>S219*H219</f>
        <v>0</v>
      </c>
      <c r="AR219" s="22" t="s">
        <v>183</v>
      </c>
      <c r="AT219" s="22" t="s">
        <v>156</v>
      </c>
      <c r="AU219" s="22" t="s">
        <v>83</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183</v>
      </c>
      <c r="BM219" s="22" t="s">
        <v>667</v>
      </c>
    </row>
    <row r="220" s="1" customFormat="1">
      <c r="B220" s="44"/>
      <c r="C220" s="72"/>
      <c r="D220" s="237" t="s">
        <v>615</v>
      </c>
      <c r="E220" s="72"/>
      <c r="F220" s="268" t="s">
        <v>3935</v>
      </c>
      <c r="G220" s="72"/>
      <c r="H220" s="72"/>
      <c r="I220" s="182"/>
      <c r="J220" s="72"/>
      <c r="K220" s="72"/>
      <c r="L220" s="70"/>
      <c r="M220" s="269"/>
      <c r="N220" s="45"/>
      <c r="O220" s="45"/>
      <c r="P220" s="45"/>
      <c r="Q220" s="45"/>
      <c r="R220" s="45"/>
      <c r="S220" s="45"/>
      <c r="T220" s="93"/>
      <c r="AT220" s="22" t="s">
        <v>615</v>
      </c>
      <c r="AU220" s="22" t="s">
        <v>83</v>
      </c>
    </row>
    <row r="221" s="1" customFormat="1" ht="16.5" customHeight="1">
      <c r="B221" s="44"/>
      <c r="C221" s="210" t="s">
        <v>73</v>
      </c>
      <c r="D221" s="210" t="s">
        <v>156</v>
      </c>
      <c r="E221" s="211" t="s">
        <v>3936</v>
      </c>
      <c r="F221" s="212" t="s">
        <v>273</v>
      </c>
      <c r="G221" s="213" t="s">
        <v>21</v>
      </c>
      <c r="H221" s="214">
        <v>29.699999999999999</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183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183</v>
      </c>
      <c r="BM221" s="22" t="s">
        <v>669</v>
      </c>
    </row>
    <row r="222" s="1" customFormat="1">
      <c r="B222" s="44"/>
      <c r="C222" s="72"/>
      <c r="D222" s="237" t="s">
        <v>615</v>
      </c>
      <c r="E222" s="72"/>
      <c r="F222" s="268" t="s">
        <v>3935</v>
      </c>
      <c r="G222" s="72"/>
      <c r="H222" s="72"/>
      <c r="I222" s="182"/>
      <c r="J222" s="72"/>
      <c r="K222" s="72"/>
      <c r="L222" s="70"/>
      <c r="M222" s="269"/>
      <c r="N222" s="45"/>
      <c r="O222" s="45"/>
      <c r="P222" s="45"/>
      <c r="Q222" s="45"/>
      <c r="R222" s="45"/>
      <c r="S222" s="45"/>
      <c r="T222" s="93"/>
      <c r="AT222" s="22" t="s">
        <v>615</v>
      </c>
      <c r="AU222" s="22" t="s">
        <v>83</v>
      </c>
    </row>
    <row r="223" s="1" customFormat="1" ht="16.5" customHeight="1">
      <c r="B223" s="44"/>
      <c r="C223" s="210" t="s">
        <v>362</v>
      </c>
      <c r="D223" s="210" t="s">
        <v>156</v>
      </c>
      <c r="E223" s="211" t="s">
        <v>4069</v>
      </c>
      <c r="F223" s="212" t="s">
        <v>4070</v>
      </c>
      <c r="G223" s="213" t="s">
        <v>1667</v>
      </c>
      <c r="H223" s="214">
        <v>29.699999999999999</v>
      </c>
      <c r="I223" s="215"/>
      <c r="J223" s="216">
        <f>ROUND(I223*H223,2)</f>
        <v>0</v>
      </c>
      <c r="K223" s="212" t="s">
        <v>21</v>
      </c>
      <c r="L223" s="70"/>
      <c r="M223" s="217" t="s">
        <v>21</v>
      </c>
      <c r="N223" s="218" t="s">
        <v>44</v>
      </c>
      <c r="O223" s="45"/>
      <c r="P223" s="219">
        <f>O223*H223</f>
        <v>0</v>
      </c>
      <c r="Q223" s="219">
        <v>0</v>
      </c>
      <c r="R223" s="219">
        <f>Q223*H223</f>
        <v>0</v>
      </c>
      <c r="S223" s="219">
        <v>0</v>
      </c>
      <c r="T223" s="220">
        <f>S223*H223</f>
        <v>0</v>
      </c>
      <c r="AR223" s="22" t="s">
        <v>183</v>
      </c>
      <c r="AT223" s="22" t="s">
        <v>156</v>
      </c>
      <c r="AU223" s="22" t="s">
        <v>83</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183</v>
      </c>
      <c r="BM223" s="22" t="s">
        <v>673</v>
      </c>
    </row>
    <row r="224" s="1" customFormat="1">
      <c r="B224" s="44"/>
      <c r="C224" s="72"/>
      <c r="D224" s="237" t="s">
        <v>615</v>
      </c>
      <c r="E224" s="72"/>
      <c r="F224" s="268" t="s">
        <v>3940</v>
      </c>
      <c r="G224" s="72"/>
      <c r="H224" s="72"/>
      <c r="I224" s="182"/>
      <c r="J224" s="72"/>
      <c r="K224" s="72"/>
      <c r="L224" s="70"/>
      <c r="M224" s="269"/>
      <c r="N224" s="45"/>
      <c r="O224" s="45"/>
      <c r="P224" s="45"/>
      <c r="Q224" s="45"/>
      <c r="R224" s="45"/>
      <c r="S224" s="45"/>
      <c r="T224" s="93"/>
      <c r="AT224" s="22" t="s">
        <v>615</v>
      </c>
      <c r="AU224" s="22" t="s">
        <v>83</v>
      </c>
    </row>
    <row r="225" s="1" customFormat="1" ht="16.5" customHeight="1">
      <c r="B225" s="44"/>
      <c r="C225" s="210" t="s">
        <v>73</v>
      </c>
      <c r="D225" s="210" t="s">
        <v>156</v>
      </c>
      <c r="E225" s="211" t="s">
        <v>4143</v>
      </c>
      <c r="F225" s="212" t="s">
        <v>4144</v>
      </c>
      <c r="G225" s="213" t="s">
        <v>21</v>
      </c>
      <c r="H225" s="214">
        <v>29.699999999999999</v>
      </c>
      <c r="I225" s="215"/>
      <c r="J225" s="216">
        <f>ROUND(I225*H225,2)</f>
        <v>0</v>
      </c>
      <c r="K225" s="212" t="s">
        <v>21</v>
      </c>
      <c r="L225" s="70"/>
      <c r="M225" s="217" t="s">
        <v>21</v>
      </c>
      <c r="N225" s="218" t="s">
        <v>44</v>
      </c>
      <c r="O225" s="45"/>
      <c r="P225" s="219">
        <f>O225*H225</f>
        <v>0</v>
      </c>
      <c r="Q225" s="219">
        <v>0</v>
      </c>
      <c r="R225" s="219">
        <f>Q225*H225</f>
        <v>0</v>
      </c>
      <c r="S225" s="219">
        <v>0</v>
      </c>
      <c r="T225" s="220">
        <f>S225*H225</f>
        <v>0</v>
      </c>
      <c r="AR225" s="22" t="s">
        <v>183</v>
      </c>
      <c r="AT225" s="22" t="s">
        <v>156</v>
      </c>
      <c r="AU225" s="22" t="s">
        <v>83</v>
      </c>
      <c r="AY225" s="22" t="s">
        <v>155</v>
      </c>
      <c r="BE225" s="221">
        <f>IF(N225="základní",J225,0)</f>
        <v>0</v>
      </c>
      <c r="BF225" s="221">
        <f>IF(N225="snížená",J225,0)</f>
        <v>0</v>
      </c>
      <c r="BG225" s="221">
        <f>IF(N225="zákl. přenesená",J225,0)</f>
        <v>0</v>
      </c>
      <c r="BH225" s="221">
        <f>IF(N225="sníž. přenesená",J225,0)</f>
        <v>0</v>
      </c>
      <c r="BI225" s="221">
        <f>IF(N225="nulová",J225,0)</f>
        <v>0</v>
      </c>
      <c r="BJ225" s="22" t="s">
        <v>81</v>
      </c>
      <c r="BK225" s="221">
        <f>ROUND(I225*H225,2)</f>
        <v>0</v>
      </c>
      <c r="BL225" s="22" t="s">
        <v>183</v>
      </c>
      <c r="BM225" s="22" t="s">
        <v>675</v>
      </c>
    </row>
    <row r="226" s="1" customFormat="1">
      <c r="B226" s="44"/>
      <c r="C226" s="72"/>
      <c r="D226" s="237" t="s">
        <v>615</v>
      </c>
      <c r="E226" s="72"/>
      <c r="F226" s="268" t="s">
        <v>3935</v>
      </c>
      <c r="G226" s="72"/>
      <c r="H226" s="72"/>
      <c r="I226" s="182"/>
      <c r="J226" s="72"/>
      <c r="K226" s="72"/>
      <c r="L226" s="70"/>
      <c r="M226" s="269"/>
      <c r="N226" s="45"/>
      <c r="O226" s="45"/>
      <c r="P226" s="45"/>
      <c r="Q226" s="45"/>
      <c r="R226" s="45"/>
      <c r="S226" s="45"/>
      <c r="T226" s="93"/>
      <c r="AT226" s="22" t="s">
        <v>615</v>
      </c>
      <c r="AU226" s="22" t="s">
        <v>83</v>
      </c>
    </row>
    <row r="227" s="1" customFormat="1" ht="16.5" customHeight="1">
      <c r="B227" s="44"/>
      <c r="C227" s="210" t="s">
        <v>73</v>
      </c>
      <c r="D227" s="210" t="s">
        <v>156</v>
      </c>
      <c r="E227" s="211" t="s">
        <v>3936</v>
      </c>
      <c r="F227" s="212" t="s">
        <v>273</v>
      </c>
      <c r="G227" s="213" t="s">
        <v>21</v>
      </c>
      <c r="H227" s="214">
        <v>29.699999999999999</v>
      </c>
      <c r="I227" s="215"/>
      <c r="J227" s="216">
        <f>ROUND(I227*H227,2)</f>
        <v>0</v>
      </c>
      <c r="K227" s="212" t="s">
        <v>21</v>
      </c>
      <c r="L227" s="70"/>
      <c r="M227" s="217" t="s">
        <v>21</v>
      </c>
      <c r="N227" s="218" t="s">
        <v>44</v>
      </c>
      <c r="O227" s="45"/>
      <c r="P227" s="219">
        <f>O227*H227</f>
        <v>0</v>
      </c>
      <c r="Q227" s="219">
        <v>0</v>
      </c>
      <c r="R227" s="219">
        <f>Q227*H227</f>
        <v>0</v>
      </c>
      <c r="S227" s="219">
        <v>0</v>
      </c>
      <c r="T227" s="220">
        <f>S227*H227</f>
        <v>0</v>
      </c>
      <c r="AR227" s="22" t="s">
        <v>183</v>
      </c>
      <c r="AT227" s="22" t="s">
        <v>156</v>
      </c>
      <c r="AU227" s="22" t="s">
        <v>83</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183</v>
      </c>
      <c r="BM227" s="22" t="s">
        <v>679</v>
      </c>
    </row>
    <row r="228" s="1" customFormat="1">
      <c r="B228" s="44"/>
      <c r="C228" s="72"/>
      <c r="D228" s="237" t="s">
        <v>615</v>
      </c>
      <c r="E228" s="72"/>
      <c r="F228" s="268" t="s">
        <v>3935</v>
      </c>
      <c r="G228" s="72"/>
      <c r="H228" s="72"/>
      <c r="I228" s="182"/>
      <c r="J228" s="72"/>
      <c r="K228" s="72"/>
      <c r="L228" s="70"/>
      <c r="M228" s="269"/>
      <c r="N228" s="45"/>
      <c r="O228" s="45"/>
      <c r="P228" s="45"/>
      <c r="Q228" s="45"/>
      <c r="R228" s="45"/>
      <c r="S228" s="45"/>
      <c r="T228" s="93"/>
      <c r="AT228" s="22" t="s">
        <v>615</v>
      </c>
      <c r="AU228" s="22" t="s">
        <v>83</v>
      </c>
    </row>
    <row r="229" s="1" customFormat="1" ht="16.5" customHeight="1">
      <c r="B229" s="44"/>
      <c r="C229" s="210" t="s">
        <v>73</v>
      </c>
      <c r="D229" s="210" t="s">
        <v>156</v>
      </c>
      <c r="E229" s="211" t="s">
        <v>184</v>
      </c>
      <c r="F229" s="212" t="s">
        <v>4071</v>
      </c>
      <c r="G229" s="213" t="s">
        <v>21</v>
      </c>
      <c r="H229" s="214">
        <v>0</v>
      </c>
      <c r="I229" s="215"/>
      <c r="J229" s="216">
        <f>ROUND(I229*H229,2)</f>
        <v>0</v>
      </c>
      <c r="K229" s="212" t="s">
        <v>21</v>
      </c>
      <c r="L229" s="70"/>
      <c r="M229" s="217" t="s">
        <v>21</v>
      </c>
      <c r="N229" s="218" t="s">
        <v>44</v>
      </c>
      <c r="O229" s="45"/>
      <c r="P229" s="219">
        <f>O229*H229</f>
        <v>0</v>
      </c>
      <c r="Q229" s="219">
        <v>0</v>
      </c>
      <c r="R229" s="219">
        <f>Q229*H229</f>
        <v>0</v>
      </c>
      <c r="S229" s="219">
        <v>0</v>
      </c>
      <c r="T229" s="220">
        <f>S229*H229</f>
        <v>0</v>
      </c>
      <c r="AR229" s="22" t="s">
        <v>183</v>
      </c>
      <c r="AT229" s="22" t="s">
        <v>156</v>
      </c>
      <c r="AU229" s="22" t="s">
        <v>83</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183</v>
      </c>
      <c r="BM229" s="22" t="s">
        <v>681</v>
      </c>
    </row>
    <row r="230" s="1" customFormat="1">
      <c r="B230" s="44"/>
      <c r="C230" s="72"/>
      <c r="D230" s="237" t="s">
        <v>615</v>
      </c>
      <c r="E230" s="72"/>
      <c r="F230" s="268" t="s">
        <v>4026</v>
      </c>
      <c r="G230" s="72"/>
      <c r="H230" s="72"/>
      <c r="I230" s="182"/>
      <c r="J230" s="72"/>
      <c r="K230" s="72"/>
      <c r="L230" s="70"/>
      <c r="M230" s="269"/>
      <c r="N230" s="45"/>
      <c r="O230" s="45"/>
      <c r="P230" s="45"/>
      <c r="Q230" s="45"/>
      <c r="R230" s="45"/>
      <c r="S230" s="45"/>
      <c r="T230" s="93"/>
      <c r="AT230" s="22" t="s">
        <v>615</v>
      </c>
      <c r="AU230" s="22" t="s">
        <v>83</v>
      </c>
    </row>
    <row r="231" s="1" customFormat="1" ht="25.5" customHeight="1">
      <c r="B231" s="44"/>
      <c r="C231" s="210" t="s">
        <v>207</v>
      </c>
      <c r="D231" s="210" t="s">
        <v>156</v>
      </c>
      <c r="E231" s="211" t="s">
        <v>4072</v>
      </c>
      <c r="F231" s="212" t="s">
        <v>4145</v>
      </c>
      <c r="G231" s="213" t="s">
        <v>1667</v>
      </c>
      <c r="H231" s="214">
        <v>22.199999999999999</v>
      </c>
      <c r="I231" s="215"/>
      <c r="J231" s="216">
        <f>ROUND(I231*H231,2)</f>
        <v>0</v>
      </c>
      <c r="K231" s="212" t="s">
        <v>21</v>
      </c>
      <c r="L231" s="70"/>
      <c r="M231" s="217" t="s">
        <v>21</v>
      </c>
      <c r="N231" s="218" t="s">
        <v>44</v>
      </c>
      <c r="O231" s="45"/>
      <c r="P231" s="219">
        <f>O231*H231</f>
        <v>0</v>
      </c>
      <c r="Q231" s="219">
        <v>0</v>
      </c>
      <c r="R231" s="219">
        <f>Q231*H231</f>
        <v>0</v>
      </c>
      <c r="S231" s="219">
        <v>0</v>
      </c>
      <c r="T231" s="220">
        <f>S231*H231</f>
        <v>0</v>
      </c>
      <c r="AR231" s="22" t="s">
        <v>183</v>
      </c>
      <c r="AT231" s="22" t="s">
        <v>156</v>
      </c>
      <c r="AU231" s="22" t="s">
        <v>83</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183</v>
      </c>
      <c r="BM231" s="22" t="s">
        <v>685</v>
      </c>
    </row>
    <row r="232" s="1" customFormat="1">
      <c r="B232" s="44"/>
      <c r="C232" s="72"/>
      <c r="D232" s="237" t="s">
        <v>615</v>
      </c>
      <c r="E232" s="72"/>
      <c r="F232" s="268" t="s">
        <v>4074</v>
      </c>
      <c r="G232" s="72"/>
      <c r="H232" s="72"/>
      <c r="I232" s="182"/>
      <c r="J232" s="72"/>
      <c r="K232" s="72"/>
      <c r="L232" s="70"/>
      <c r="M232" s="269"/>
      <c r="N232" s="45"/>
      <c r="O232" s="45"/>
      <c r="P232" s="45"/>
      <c r="Q232" s="45"/>
      <c r="R232" s="45"/>
      <c r="S232" s="45"/>
      <c r="T232" s="93"/>
      <c r="AT232" s="22" t="s">
        <v>615</v>
      </c>
      <c r="AU232" s="22" t="s">
        <v>83</v>
      </c>
    </row>
    <row r="233" s="1" customFormat="1" ht="16.5" customHeight="1">
      <c r="B233" s="44"/>
      <c r="C233" s="210" t="s">
        <v>73</v>
      </c>
      <c r="D233" s="210" t="s">
        <v>156</v>
      </c>
      <c r="E233" s="211" t="s">
        <v>3293</v>
      </c>
      <c r="F233" s="212" t="s">
        <v>4077</v>
      </c>
      <c r="G233" s="213" t="s">
        <v>21</v>
      </c>
      <c r="H233" s="214">
        <v>0</v>
      </c>
      <c r="I233" s="215"/>
      <c r="J233" s="216">
        <f>ROUND(I233*H233,2)</f>
        <v>0</v>
      </c>
      <c r="K233" s="212" t="s">
        <v>21</v>
      </c>
      <c r="L233" s="70"/>
      <c r="M233" s="217" t="s">
        <v>21</v>
      </c>
      <c r="N233" s="218" t="s">
        <v>44</v>
      </c>
      <c r="O233" s="45"/>
      <c r="P233" s="219">
        <f>O233*H233</f>
        <v>0</v>
      </c>
      <c r="Q233" s="219">
        <v>0</v>
      </c>
      <c r="R233" s="219">
        <f>Q233*H233</f>
        <v>0</v>
      </c>
      <c r="S233" s="219">
        <v>0</v>
      </c>
      <c r="T233" s="220">
        <f>S233*H233</f>
        <v>0</v>
      </c>
      <c r="AR233" s="22" t="s">
        <v>183</v>
      </c>
      <c r="AT233" s="22" t="s">
        <v>156</v>
      </c>
      <c r="AU233" s="22" t="s">
        <v>83</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183</v>
      </c>
      <c r="BM233" s="22" t="s">
        <v>687</v>
      </c>
    </row>
    <row r="234" s="1" customFormat="1">
      <c r="B234" s="44"/>
      <c r="C234" s="72"/>
      <c r="D234" s="237" t="s">
        <v>615</v>
      </c>
      <c r="E234" s="72"/>
      <c r="F234" s="268" t="s">
        <v>4026</v>
      </c>
      <c r="G234" s="72"/>
      <c r="H234" s="72"/>
      <c r="I234" s="182"/>
      <c r="J234" s="72"/>
      <c r="K234" s="72"/>
      <c r="L234" s="70"/>
      <c r="M234" s="269"/>
      <c r="N234" s="45"/>
      <c r="O234" s="45"/>
      <c r="P234" s="45"/>
      <c r="Q234" s="45"/>
      <c r="R234" s="45"/>
      <c r="S234" s="45"/>
      <c r="T234" s="93"/>
      <c r="AT234" s="22" t="s">
        <v>615</v>
      </c>
      <c r="AU234" s="22" t="s">
        <v>83</v>
      </c>
    </row>
    <row r="235" s="1" customFormat="1" ht="16.5" customHeight="1">
      <c r="B235" s="44"/>
      <c r="C235" s="210" t="s">
        <v>368</v>
      </c>
      <c r="D235" s="210" t="s">
        <v>156</v>
      </c>
      <c r="E235" s="211" t="s">
        <v>4078</v>
      </c>
      <c r="F235" s="212" t="s">
        <v>4079</v>
      </c>
      <c r="G235" s="213" t="s">
        <v>1936</v>
      </c>
      <c r="H235" s="214">
        <v>21.904</v>
      </c>
      <c r="I235" s="215"/>
      <c r="J235" s="216">
        <f>ROUND(I235*H235,2)</f>
        <v>0</v>
      </c>
      <c r="K235" s="212" t="s">
        <v>21</v>
      </c>
      <c r="L235" s="70"/>
      <c r="M235" s="217" t="s">
        <v>21</v>
      </c>
      <c r="N235" s="218" t="s">
        <v>44</v>
      </c>
      <c r="O235" s="45"/>
      <c r="P235" s="219">
        <f>O235*H235</f>
        <v>0</v>
      </c>
      <c r="Q235" s="219">
        <v>0</v>
      </c>
      <c r="R235" s="219">
        <f>Q235*H235</f>
        <v>0</v>
      </c>
      <c r="S235" s="219">
        <v>0</v>
      </c>
      <c r="T235" s="220">
        <f>S235*H235</f>
        <v>0</v>
      </c>
      <c r="AR235" s="22" t="s">
        <v>183</v>
      </c>
      <c r="AT235" s="22" t="s">
        <v>156</v>
      </c>
      <c r="AU235" s="22" t="s">
        <v>83</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183</v>
      </c>
      <c r="BM235" s="22" t="s">
        <v>691</v>
      </c>
    </row>
    <row r="236" s="1" customFormat="1">
      <c r="B236" s="44"/>
      <c r="C236" s="72"/>
      <c r="D236" s="237" t="s">
        <v>615</v>
      </c>
      <c r="E236" s="72"/>
      <c r="F236" s="268" t="s">
        <v>3940</v>
      </c>
      <c r="G236" s="72"/>
      <c r="H236" s="72"/>
      <c r="I236" s="182"/>
      <c r="J236" s="72"/>
      <c r="K236" s="72"/>
      <c r="L236" s="70"/>
      <c r="M236" s="269"/>
      <c r="N236" s="45"/>
      <c r="O236" s="45"/>
      <c r="P236" s="45"/>
      <c r="Q236" s="45"/>
      <c r="R236" s="45"/>
      <c r="S236" s="45"/>
      <c r="T236" s="93"/>
      <c r="AT236" s="22" t="s">
        <v>615</v>
      </c>
      <c r="AU236" s="22" t="s">
        <v>83</v>
      </c>
    </row>
    <row r="237" s="1" customFormat="1" ht="16.5" customHeight="1">
      <c r="B237" s="44"/>
      <c r="C237" s="210" t="s">
        <v>73</v>
      </c>
      <c r="D237" s="210" t="s">
        <v>156</v>
      </c>
      <c r="E237" s="211" t="s">
        <v>298</v>
      </c>
      <c r="F237" s="212" t="s">
        <v>4146</v>
      </c>
      <c r="G237" s="213" t="s">
        <v>21</v>
      </c>
      <c r="H237" s="214">
        <v>0</v>
      </c>
      <c r="I237" s="215"/>
      <c r="J237" s="216">
        <f>ROUND(I237*H237,2)</f>
        <v>0</v>
      </c>
      <c r="K237" s="212" t="s">
        <v>21</v>
      </c>
      <c r="L237" s="70"/>
      <c r="M237" s="217" t="s">
        <v>21</v>
      </c>
      <c r="N237" s="218" t="s">
        <v>44</v>
      </c>
      <c r="O237" s="45"/>
      <c r="P237" s="219">
        <f>O237*H237</f>
        <v>0</v>
      </c>
      <c r="Q237" s="219">
        <v>0</v>
      </c>
      <c r="R237" s="219">
        <f>Q237*H237</f>
        <v>0</v>
      </c>
      <c r="S237" s="219">
        <v>0</v>
      </c>
      <c r="T237" s="220">
        <f>S237*H237</f>
        <v>0</v>
      </c>
      <c r="AR237" s="22" t="s">
        <v>183</v>
      </c>
      <c r="AT237" s="22" t="s">
        <v>156</v>
      </c>
      <c r="AU237" s="22" t="s">
        <v>83</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183</v>
      </c>
      <c r="BM237" s="22" t="s">
        <v>693</v>
      </c>
    </row>
    <row r="238" s="1" customFormat="1">
      <c r="B238" s="44"/>
      <c r="C238" s="72"/>
      <c r="D238" s="237" t="s">
        <v>615</v>
      </c>
      <c r="E238" s="72"/>
      <c r="F238" s="268" t="s">
        <v>4026</v>
      </c>
      <c r="G238" s="72"/>
      <c r="H238" s="72"/>
      <c r="I238" s="182"/>
      <c r="J238" s="72"/>
      <c r="K238" s="72"/>
      <c r="L238" s="70"/>
      <c r="M238" s="269"/>
      <c r="N238" s="45"/>
      <c r="O238" s="45"/>
      <c r="P238" s="45"/>
      <c r="Q238" s="45"/>
      <c r="R238" s="45"/>
      <c r="S238" s="45"/>
      <c r="T238" s="93"/>
      <c r="AT238" s="22" t="s">
        <v>615</v>
      </c>
      <c r="AU238" s="22" t="s">
        <v>83</v>
      </c>
    </row>
    <row r="239" s="1" customFormat="1" ht="16.5" customHeight="1">
      <c r="B239" s="44"/>
      <c r="C239" s="210" t="s">
        <v>73</v>
      </c>
      <c r="D239" s="210" t="s">
        <v>156</v>
      </c>
      <c r="E239" s="211" t="s">
        <v>4147</v>
      </c>
      <c r="F239" s="212" t="s">
        <v>4148</v>
      </c>
      <c r="G239" s="213" t="s">
        <v>21</v>
      </c>
      <c r="H239" s="214">
        <v>0</v>
      </c>
      <c r="I239" s="215"/>
      <c r="J239" s="216">
        <f>ROUND(I239*H239,2)</f>
        <v>0</v>
      </c>
      <c r="K239" s="212" t="s">
        <v>21</v>
      </c>
      <c r="L239" s="70"/>
      <c r="M239" s="217" t="s">
        <v>21</v>
      </c>
      <c r="N239" s="218" t="s">
        <v>44</v>
      </c>
      <c r="O239" s="45"/>
      <c r="P239" s="219">
        <f>O239*H239</f>
        <v>0</v>
      </c>
      <c r="Q239" s="219">
        <v>0</v>
      </c>
      <c r="R239" s="219">
        <f>Q239*H239</f>
        <v>0</v>
      </c>
      <c r="S239" s="219">
        <v>0</v>
      </c>
      <c r="T239" s="220">
        <f>S239*H239</f>
        <v>0</v>
      </c>
      <c r="AR239" s="22" t="s">
        <v>183</v>
      </c>
      <c r="AT239" s="22" t="s">
        <v>156</v>
      </c>
      <c r="AU239" s="22" t="s">
        <v>83</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183</v>
      </c>
      <c r="BM239" s="22" t="s">
        <v>697</v>
      </c>
    </row>
    <row r="240" s="1" customFormat="1">
      <c r="B240" s="44"/>
      <c r="C240" s="72"/>
      <c r="D240" s="237" t="s">
        <v>615</v>
      </c>
      <c r="E240" s="72"/>
      <c r="F240" s="268" t="s">
        <v>4026</v>
      </c>
      <c r="G240" s="72"/>
      <c r="H240" s="72"/>
      <c r="I240" s="182"/>
      <c r="J240" s="72"/>
      <c r="K240" s="72"/>
      <c r="L240" s="70"/>
      <c r="M240" s="269"/>
      <c r="N240" s="45"/>
      <c r="O240" s="45"/>
      <c r="P240" s="45"/>
      <c r="Q240" s="45"/>
      <c r="R240" s="45"/>
      <c r="S240" s="45"/>
      <c r="T240" s="93"/>
      <c r="AT240" s="22" t="s">
        <v>615</v>
      </c>
      <c r="AU240" s="22" t="s">
        <v>83</v>
      </c>
    </row>
    <row r="241" s="1" customFormat="1" ht="25.5" customHeight="1">
      <c r="B241" s="44"/>
      <c r="C241" s="210" t="s">
        <v>210</v>
      </c>
      <c r="D241" s="210" t="s">
        <v>156</v>
      </c>
      <c r="E241" s="211" t="s">
        <v>4149</v>
      </c>
      <c r="F241" s="212" t="s">
        <v>4150</v>
      </c>
      <c r="G241" s="213" t="s">
        <v>1641</v>
      </c>
      <c r="H241" s="214">
        <v>6</v>
      </c>
      <c r="I241" s="215"/>
      <c r="J241" s="216">
        <f>ROUND(I241*H241,2)</f>
        <v>0</v>
      </c>
      <c r="K241" s="212" t="s">
        <v>21</v>
      </c>
      <c r="L241" s="70"/>
      <c r="M241" s="217" t="s">
        <v>21</v>
      </c>
      <c r="N241" s="218" t="s">
        <v>44</v>
      </c>
      <c r="O241" s="45"/>
      <c r="P241" s="219">
        <f>O241*H241</f>
        <v>0</v>
      </c>
      <c r="Q241" s="219">
        <v>0</v>
      </c>
      <c r="R241" s="219">
        <f>Q241*H241</f>
        <v>0</v>
      </c>
      <c r="S241" s="219">
        <v>0</v>
      </c>
      <c r="T241" s="220">
        <f>S241*H241</f>
        <v>0</v>
      </c>
      <c r="AR241" s="22" t="s">
        <v>183</v>
      </c>
      <c r="AT241" s="22" t="s">
        <v>156</v>
      </c>
      <c r="AU241" s="22" t="s">
        <v>83</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183</v>
      </c>
      <c r="BM241" s="22" t="s">
        <v>704</v>
      </c>
    </row>
    <row r="242" s="1" customFormat="1">
      <c r="B242" s="44"/>
      <c r="C242" s="72"/>
      <c r="D242" s="237" t="s">
        <v>615</v>
      </c>
      <c r="E242" s="72"/>
      <c r="F242" s="268" t="s">
        <v>4151</v>
      </c>
      <c r="G242" s="72"/>
      <c r="H242" s="72"/>
      <c r="I242" s="182"/>
      <c r="J242" s="72"/>
      <c r="K242" s="72"/>
      <c r="L242" s="70"/>
      <c r="M242" s="269"/>
      <c r="N242" s="45"/>
      <c r="O242" s="45"/>
      <c r="P242" s="45"/>
      <c r="Q242" s="45"/>
      <c r="R242" s="45"/>
      <c r="S242" s="45"/>
      <c r="T242" s="93"/>
      <c r="AT242" s="22" t="s">
        <v>615</v>
      </c>
      <c r="AU242" s="22" t="s">
        <v>83</v>
      </c>
    </row>
    <row r="243" s="1" customFormat="1" ht="16.5" customHeight="1">
      <c r="B243" s="44"/>
      <c r="C243" s="210" t="s">
        <v>73</v>
      </c>
      <c r="D243" s="210" t="s">
        <v>156</v>
      </c>
      <c r="E243" s="211" t="s">
        <v>78</v>
      </c>
      <c r="F243" s="212" t="s">
        <v>78</v>
      </c>
      <c r="G243" s="213" t="s">
        <v>21</v>
      </c>
      <c r="H243" s="214">
        <v>0</v>
      </c>
      <c r="I243" s="215"/>
      <c r="J243" s="216">
        <f>ROUND(I243*H243,2)</f>
        <v>0</v>
      </c>
      <c r="K243" s="212" t="s">
        <v>21</v>
      </c>
      <c r="L243" s="70"/>
      <c r="M243" s="217" t="s">
        <v>21</v>
      </c>
      <c r="N243" s="218" t="s">
        <v>44</v>
      </c>
      <c r="O243" s="45"/>
      <c r="P243" s="219">
        <f>O243*H243</f>
        <v>0</v>
      </c>
      <c r="Q243" s="219">
        <v>0</v>
      </c>
      <c r="R243" s="219">
        <f>Q243*H243</f>
        <v>0</v>
      </c>
      <c r="S243" s="219">
        <v>0</v>
      </c>
      <c r="T243" s="220">
        <f>S243*H243</f>
        <v>0</v>
      </c>
      <c r="AR243" s="22" t="s">
        <v>183</v>
      </c>
      <c r="AT243" s="22" t="s">
        <v>156</v>
      </c>
      <c r="AU243" s="22" t="s">
        <v>83</v>
      </c>
      <c r="AY243" s="22" t="s">
        <v>155</v>
      </c>
      <c r="BE243" s="221">
        <f>IF(N243="základní",J243,0)</f>
        <v>0</v>
      </c>
      <c r="BF243" s="221">
        <f>IF(N243="snížená",J243,0)</f>
        <v>0</v>
      </c>
      <c r="BG243" s="221">
        <f>IF(N243="zákl. přenesená",J243,0)</f>
        <v>0</v>
      </c>
      <c r="BH243" s="221">
        <f>IF(N243="sníž. přenesená",J243,0)</f>
        <v>0</v>
      </c>
      <c r="BI243" s="221">
        <f>IF(N243="nulová",J243,0)</f>
        <v>0</v>
      </c>
      <c r="BJ243" s="22" t="s">
        <v>81</v>
      </c>
      <c r="BK243" s="221">
        <f>ROUND(I243*H243,2)</f>
        <v>0</v>
      </c>
      <c r="BL243" s="22" t="s">
        <v>183</v>
      </c>
      <c r="BM243" s="22" t="s">
        <v>706</v>
      </c>
    </row>
    <row r="244" s="1" customFormat="1">
      <c r="B244" s="44"/>
      <c r="C244" s="72"/>
      <c r="D244" s="237" t="s">
        <v>615</v>
      </c>
      <c r="E244" s="72"/>
      <c r="F244" s="268" t="s">
        <v>4026</v>
      </c>
      <c r="G244" s="72"/>
      <c r="H244" s="72"/>
      <c r="I244" s="182"/>
      <c r="J244" s="72"/>
      <c r="K244" s="72"/>
      <c r="L244" s="70"/>
      <c r="M244" s="269"/>
      <c r="N244" s="45"/>
      <c r="O244" s="45"/>
      <c r="P244" s="45"/>
      <c r="Q244" s="45"/>
      <c r="R244" s="45"/>
      <c r="S244" s="45"/>
      <c r="T244" s="93"/>
      <c r="AT244" s="22" t="s">
        <v>615</v>
      </c>
      <c r="AU244" s="22" t="s">
        <v>83</v>
      </c>
    </row>
    <row r="245" s="1" customFormat="1" ht="16.5" customHeight="1">
      <c r="B245" s="44"/>
      <c r="C245" s="210" t="s">
        <v>73</v>
      </c>
      <c r="D245" s="210" t="s">
        <v>156</v>
      </c>
      <c r="E245" s="211" t="s">
        <v>4084</v>
      </c>
      <c r="F245" s="212" t="s">
        <v>4085</v>
      </c>
      <c r="G245" s="213" t="s">
        <v>21</v>
      </c>
      <c r="H245" s="214">
        <v>0</v>
      </c>
      <c r="I245" s="215"/>
      <c r="J245" s="216">
        <f>ROUND(I245*H245,2)</f>
        <v>0</v>
      </c>
      <c r="K245" s="212" t="s">
        <v>21</v>
      </c>
      <c r="L245" s="70"/>
      <c r="M245" s="217" t="s">
        <v>21</v>
      </c>
      <c r="N245" s="218" t="s">
        <v>44</v>
      </c>
      <c r="O245" s="45"/>
      <c r="P245" s="219">
        <f>O245*H245</f>
        <v>0</v>
      </c>
      <c r="Q245" s="219">
        <v>0</v>
      </c>
      <c r="R245" s="219">
        <f>Q245*H245</f>
        <v>0</v>
      </c>
      <c r="S245" s="219">
        <v>0</v>
      </c>
      <c r="T245" s="220">
        <f>S245*H245</f>
        <v>0</v>
      </c>
      <c r="AR245" s="22" t="s">
        <v>4152</v>
      </c>
      <c r="AT245" s="22" t="s">
        <v>156</v>
      </c>
      <c r="AU245" s="22" t="s">
        <v>83</v>
      </c>
      <c r="AY245" s="22" t="s">
        <v>155</v>
      </c>
      <c r="BE245" s="221">
        <f>IF(N245="základní",J245,0)</f>
        <v>0</v>
      </c>
      <c r="BF245" s="221">
        <f>IF(N245="snížená",J245,0)</f>
        <v>0</v>
      </c>
      <c r="BG245" s="221">
        <f>IF(N245="zákl. přenesená",J245,0)</f>
        <v>0</v>
      </c>
      <c r="BH245" s="221">
        <f>IF(N245="sníž. přenesená",J245,0)</f>
        <v>0</v>
      </c>
      <c r="BI245" s="221">
        <f>IF(N245="nulová",J245,0)</f>
        <v>0</v>
      </c>
      <c r="BJ245" s="22" t="s">
        <v>81</v>
      </c>
      <c r="BK245" s="221">
        <f>ROUND(I245*H245,2)</f>
        <v>0</v>
      </c>
      <c r="BL245" s="22" t="s">
        <v>4152</v>
      </c>
      <c r="BM245" s="22" t="s">
        <v>709</v>
      </c>
    </row>
    <row r="246" s="1" customFormat="1">
      <c r="B246" s="44"/>
      <c r="C246" s="72"/>
      <c r="D246" s="237" t="s">
        <v>615</v>
      </c>
      <c r="E246" s="72"/>
      <c r="F246" s="268" t="s">
        <v>4026</v>
      </c>
      <c r="G246" s="72"/>
      <c r="H246" s="72"/>
      <c r="I246" s="182"/>
      <c r="J246" s="72"/>
      <c r="K246" s="72"/>
      <c r="L246" s="70"/>
      <c r="M246" s="269"/>
      <c r="N246" s="45"/>
      <c r="O246" s="45"/>
      <c r="P246" s="45"/>
      <c r="Q246" s="45"/>
      <c r="R246" s="45"/>
      <c r="S246" s="45"/>
      <c r="T246" s="93"/>
      <c r="AT246" s="22" t="s">
        <v>615</v>
      </c>
      <c r="AU246" s="22" t="s">
        <v>83</v>
      </c>
    </row>
    <row r="247" s="1" customFormat="1" ht="16.5" customHeight="1">
      <c r="B247" s="44"/>
      <c r="C247" s="210" t="s">
        <v>375</v>
      </c>
      <c r="D247" s="210" t="s">
        <v>156</v>
      </c>
      <c r="E247" s="211" t="s">
        <v>4086</v>
      </c>
      <c r="F247" s="212" t="s">
        <v>4087</v>
      </c>
      <c r="G247" s="213" t="s">
        <v>4058</v>
      </c>
      <c r="H247" s="214">
        <v>1</v>
      </c>
      <c r="I247" s="215"/>
      <c r="J247" s="216">
        <f>ROUND(I247*H247,2)</f>
        <v>0</v>
      </c>
      <c r="K247" s="212" t="s">
        <v>21</v>
      </c>
      <c r="L247" s="70"/>
      <c r="M247" s="217" t="s">
        <v>21</v>
      </c>
      <c r="N247" s="218" t="s">
        <v>44</v>
      </c>
      <c r="O247" s="45"/>
      <c r="P247" s="219">
        <f>O247*H247</f>
        <v>0</v>
      </c>
      <c r="Q247" s="219">
        <v>0</v>
      </c>
      <c r="R247" s="219">
        <f>Q247*H247</f>
        <v>0</v>
      </c>
      <c r="S247" s="219">
        <v>0</v>
      </c>
      <c r="T247" s="220">
        <f>S247*H247</f>
        <v>0</v>
      </c>
      <c r="AR247" s="22" t="s">
        <v>4152</v>
      </c>
      <c r="AT247" s="22" t="s">
        <v>156</v>
      </c>
      <c r="AU247" s="22" t="s">
        <v>83</v>
      </c>
      <c r="AY247" s="22" t="s">
        <v>155</v>
      </c>
      <c r="BE247" s="221">
        <f>IF(N247="základní",J247,0)</f>
        <v>0</v>
      </c>
      <c r="BF247" s="221">
        <f>IF(N247="snížená",J247,0)</f>
        <v>0</v>
      </c>
      <c r="BG247" s="221">
        <f>IF(N247="zákl. přenesená",J247,0)</f>
        <v>0</v>
      </c>
      <c r="BH247" s="221">
        <f>IF(N247="sníž. přenesená",J247,0)</f>
        <v>0</v>
      </c>
      <c r="BI247" s="221">
        <f>IF(N247="nulová",J247,0)</f>
        <v>0</v>
      </c>
      <c r="BJ247" s="22" t="s">
        <v>81</v>
      </c>
      <c r="BK247" s="221">
        <f>ROUND(I247*H247,2)</f>
        <v>0</v>
      </c>
      <c r="BL247" s="22" t="s">
        <v>4152</v>
      </c>
      <c r="BM247" s="22" t="s">
        <v>711</v>
      </c>
    </row>
    <row r="248" s="1" customFormat="1">
      <c r="B248" s="44"/>
      <c r="C248" s="72"/>
      <c r="D248" s="237" t="s">
        <v>615</v>
      </c>
      <c r="E248" s="72"/>
      <c r="F248" s="268" t="s">
        <v>3940</v>
      </c>
      <c r="G248" s="72"/>
      <c r="H248" s="72"/>
      <c r="I248" s="182"/>
      <c r="J248" s="72"/>
      <c r="K248" s="72"/>
      <c r="L248" s="70"/>
      <c r="M248" s="274"/>
      <c r="N248" s="271"/>
      <c r="O248" s="271"/>
      <c r="P248" s="271"/>
      <c r="Q248" s="271"/>
      <c r="R248" s="271"/>
      <c r="S248" s="271"/>
      <c r="T248" s="275"/>
      <c r="AT248" s="22" t="s">
        <v>615</v>
      </c>
      <c r="AU248" s="22" t="s">
        <v>83</v>
      </c>
    </row>
    <row r="249" s="1" customFormat="1" ht="6.96" customHeight="1">
      <c r="B249" s="65"/>
      <c r="C249" s="66"/>
      <c r="D249" s="66"/>
      <c r="E249" s="66"/>
      <c r="F249" s="66"/>
      <c r="G249" s="66"/>
      <c r="H249" s="66"/>
      <c r="I249" s="164"/>
      <c r="J249" s="66"/>
      <c r="K249" s="66"/>
      <c r="L249" s="70"/>
    </row>
  </sheetData>
  <sheetProtection sheet="1" autoFilter="0" formatColumns="0" formatRows="0" objects="1" scenarios="1" spinCount="100000" saltValue="W6xg7fQ/nbqTClbiUj7LSRSObyLFyf5rfveMV7kDiQ2cMJHCq/f1M6BOhVSmnP5zZv5K+jKhGAWlTND3pm8iHQ==" hashValue="y9K5haybrD8vKBLacxUZCu1Nbgcp9KwsM7nlFheCyI8YAiZdTnB8mpRK6BUDZ0D1YC/JkBaigonET2fQgBFgIQ==" algorithmName="SHA-512" password="CC35"/>
  <autoFilter ref="C77:K248"/>
  <mergeCells count="10">
    <mergeCell ref="E7:H7"/>
    <mergeCell ref="E9:H9"/>
    <mergeCell ref="E24:H24"/>
    <mergeCell ref="E45:H45"/>
    <mergeCell ref="E47:H47"/>
    <mergeCell ref="J51:J52"/>
    <mergeCell ref="E68:H68"/>
    <mergeCell ref="E70:H70"/>
    <mergeCell ref="G1:H1"/>
    <mergeCell ref="L2:V2"/>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116</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4153</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ROUND(J84,2)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ROUND(SUM(BE84:BE330), 2)</f>
        <v>0</v>
      </c>
      <c r="G30" s="45"/>
      <c r="H30" s="45"/>
      <c r="I30" s="156">
        <v>0.20999999999999999</v>
      </c>
      <c r="J30" s="155">
        <f>ROUND(ROUND((SUM(BE84:BE330)), 2)*I30, 2)</f>
        <v>0</v>
      </c>
      <c r="K30" s="49"/>
    </row>
    <row r="31" s="1" customFormat="1" ht="14.4" customHeight="1">
      <c r="B31" s="44"/>
      <c r="C31" s="45"/>
      <c r="D31" s="45"/>
      <c r="E31" s="53" t="s">
        <v>45</v>
      </c>
      <c r="F31" s="155">
        <f>ROUND(SUM(BF84:BF330), 2)</f>
        <v>0</v>
      </c>
      <c r="G31" s="45"/>
      <c r="H31" s="45"/>
      <c r="I31" s="156">
        <v>0.14999999999999999</v>
      </c>
      <c r="J31" s="155">
        <f>ROUND(ROUND((SUM(BF84:BF330)), 2)*I31, 2)</f>
        <v>0</v>
      </c>
      <c r="K31" s="49"/>
    </row>
    <row r="32" hidden="1" s="1" customFormat="1" ht="14.4" customHeight="1">
      <c r="B32" s="44"/>
      <c r="C32" s="45"/>
      <c r="D32" s="45"/>
      <c r="E32" s="53" t="s">
        <v>46</v>
      </c>
      <c r="F32" s="155">
        <f>ROUND(SUM(BG84:BG330), 2)</f>
        <v>0</v>
      </c>
      <c r="G32" s="45"/>
      <c r="H32" s="45"/>
      <c r="I32" s="156">
        <v>0.20999999999999999</v>
      </c>
      <c r="J32" s="155">
        <v>0</v>
      </c>
      <c r="K32" s="49"/>
    </row>
    <row r="33" hidden="1" s="1" customFormat="1" ht="14.4" customHeight="1">
      <c r="B33" s="44"/>
      <c r="C33" s="45"/>
      <c r="D33" s="45"/>
      <c r="E33" s="53" t="s">
        <v>47</v>
      </c>
      <c r="F33" s="155">
        <f>ROUND(SUM(BH84:BH330), 2)</f>
        <v>0</v>
      </c>
      <c r="G33" s="45"/>
      <c r="H33" s="45"/>
      <c r="I33" s="156">
        <v>0.14999999999999999</v>
      </c>
      <c r="J33" s="155">
        <v>0</v>
      </c>
      <c r="K33" s="49"/>
    </row>
    <row r="34" hidden="1" s="1" customFormat="1" ht="14.4" customHeight="1">
      <c r="B34" s="44"/>
      <c r="C34" s="45"/>
      <c r="D34" s="45"/>
      <c r="E34" s="53" t="s">
        <v>48</v>
      </c>
      <c r="F34" s="155">
        <f>ROUND(SUM(BI84:BI330),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06 - 11 - KANALIZACE DEŠŤOVÁ</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J84</f>
        <v>0</v>
      </c>
      <c r="K56" s="49"/>
      <c r="AU56" s="22" t="s">
        <v>136</v>
      </c>
    </row>
    <row r="57" s="7" customFormat="1" ht="24.96" customHeight="1">
      <c r="B57" s="175"/>
      <c r="C57" s="176"/>
      <c r="D57" s="177" t="s">
        <v>3923</v>
      </c>
      <c r="E57" s="178"/>
      <c r="F57" s="178"/>
      <c r="G57" s="178"/>
      <c r="H57" s="178"/>
      <c r="I57" s="179"/>
      <c r="J57" s="180">
        <f>J85</f>
        <v>0</v>
      </c>
      <c r="K57" s="181"/>
    </row>
    <row r="58" s="10" customFormat="1" ht="19.92" customHeight="1">
      <c r="B58" s="226"/>
      <c r="C58" s="227"/>
      <c r="D58" s="228" t="s">
        <v>3924</v>
      </c>
      <c r="E58" s="229"/>
      <c r="F58" s="229"/>
      <c r="G58" s="229"/>
      <c r="H58" s="229"/>
      <c r="I58" s="230"/>
      <c r="J58" s="231">
        <f>J86</f>
        <v>0</v>
      </c>
      <c r="K58" s="232"/>
    </row>
    <row r="59" s="10" customFormat="1" ht="19.92" customHeight="1">
      <c r="B59" s="226"/>
      <c r="C59" s="227"/>
      <c r="D59" s="228" t="s">
        <v>4154</v>
      </c>
      <c r="E59" s="229"/>
      <c r="F59" s="229"/>
      <c r="G59" s="229"/>
      <c r="H59" s="229"/>
      <c r="I59" s="230"/>
      <c r="J59" s="231">
        <f>J241</f>
        <v>0</v>
      </c>
      <c r="K59" s="232"/>
    </row>
    <row r="60" s="10" customFormat="1" ht="19.92" customHeight="1">
      <c r="B60" s="226"/>
      <c r="C60" s="227"/>
      <c r="D60" s="228" t="s">
        <v>4155</v>
      </c>
      <c r="E60" s="229"/>
      <c r="F60" s="229"/>
      <c r="G60" s="229"/>
      <c r="H60" s="229"/>
      <c r="I60" s="230"/>
      <c r="J60" s="231">
        <f>J254</f>
        <v>0</v>
      </c>
      <c r="K60" s="232"/>
    </row>
    <row r="61" s="10" customFormat="1" ht="19.92" customHeight="1">
      <c r="B61" s="226"/>
      <c r="C61" s="227"/>
      <c r="D61" s="228" t="s">
        <v>4156</v>
      </c>
      <c r="E61" s="229"/>
      <c r="F61" s="229"/>
      <c r="G61" s="229"/>
      <c r="H61" s="229"/>
      <c r="I61" s="230"/>
      <c r="J61" s="231">
        <f>J261</f>
        <v>0</v>
      </c>
      <c r="K61" s="232"/>
    </row>
    <row r="62" s="7" customFormat="1" ht="24.96" customHeight="1">
      <c r="B62" s="175"/>
      <c r="C62" s="176"/>
      <c r="D62" s="177" t="s">
        <v>4157</v>
      </c>
      <c r="E62" s="178"/>
      <c r="F62" s="178"/>
      <c r="G62" s="178"/>
      <c r="H62" s="178"/>
      <c r="I62" s="179"/>
      <c r="J62" s="180">
        <f>J324</f>
        <v>0</v>
      </c>
      <c r="K62" s="181"/>
    </row>
    <row r="63" s="10" customFormat="1" ht="19.92" customHeight="1">
      <c r="B63" s="226"/>
      <c r="C63" s="227"/>
      <c r="D63" s="228" t="s">
        <v>4158</v>
      </c>
      <c r="E63" s="229"/>
      <c r="F63" s="229"/>
      <c r="G63" s="229"/>
      <c r="H63" s="229"/>
      <c r="I63" s="230"/>
      <c r="J63" s="231">
        <f>J325</f>
        <v>0</v>
      </c>
      <c r="K63" s="232"/>
    </row>
    <row r="64" s="10" customFormat="1" ht="19.92" customHeight="1">
      <c r="B64" s="226"/>
      <c r="C64" s="227"/>
      <c r="D64" s="228" t="s">
        <v>4159</v>
      </c>
      <c r="E64" s="229"/>
      <c r="F64" s="229"/>
      <c r="G64" s="229"/>
      <c r="H64" s="229"/>
      <c r="I64" s="230"/>
      <c r="J64" s="231">
        <f>J328</f>
        <v>0</v>
      </c>
      <c r="K64" s="232"/>
    </row>
    <row r="65" s="1" customFormat="1" ht="21.84" customHeight="1">
      <c r="B65" s="44"/>
      <c r="C65" s="45"/>
      <c r="D65" s="45"/>
      <c r="E65" s="45"/>
      <c r="F65" s="45"/>
      <c r="G65" s="45"/>
      <c r="H65" s="45"/>
      <c r="I65" s="142"/>
      <c r="J65" s="45"/>
      <c r="K65" s="49"/>
    </row>
    <row r="66" s="1" customFormat="1" ht="6.96" customHeight="1">
      <c r="B66" s="65"/>
      <c r="C66" s="66"/>
      <c r="D66" s="66"/>
      <c r="E66" s="66"/>
      <c r="F66" s="66"/>
      <c r="G66" s="66"/>
      <c r="H66" s="66"/>
      <c r="I66" s="164"/>
      <c r="J66" s="66"/>
      <c r="K66" s="67"/>
    </row>
    <row r="70" s="1" customFormat="1" ht="6.96" customHeight="1">
      <c r="B70" s="68"/>
      <c r="C70" s="69"/>
      <c r="D70" s="69"/>
      <c r="E70" s="69"/>
      <c r="F70" s="69"/>
      <c r="G70" s="69"/>
      <c r="H70" s="69"/>
      <c r="I70" s="167"/>
      <c r="J70" s="69"/>
      <c r="K70" s="69"/>
      <c r="L70" s="70"/>
    </row>
    <row r="71" s="1" customFormat="1" ht="36.96" customHeight="1">
      <c r="B71" s="44"/>
      <c r="C71" s="71" t="s">
        <v>139</v>
      </c>
      <c r="D71" s="72"/>
      <c r="E71" s="72"/>
      <c r="F71" s="72"/>
      <c r="G71" s="72"/>
      <c r="H71" s="72"/>
      <c r="I71" s="182"/>
      <c r="J71" s="72"/>
      <c r="K71" s="72"/>
      <c r="L71" s="70"/>
    </row>
    <row r="72" s="1" customFormat="1" ht="6.96" customHeight="1">
      <c r="B72" s="44"/>
      <c r="C72" s="72"/>
      <c r="D72" s="72"/>
      <c r="E72" s="72"/>
      <c r="F72" s="72"/>
      <c r="G72" s="72"/>
      <c r="H72" s="72"/>
      <c r="I72" s="182"/>
      <c r="J72" s="72"/>
      <c r="K72" s="72"/>
      <c r="L72" s="70"/>
    </row>
    <row r="73" s="1" customFormat="1" ht="14.4" customHeight="1">
      <c r="B73" s="44"/>
      <c r="C73" s="74" t="s">
        <v>18</v>
      </c>
      <c r="D73" s="72"/>
      <c r="E73" s="72"/>
      <c r="F73" s="72"/>
      <c r="G73" s="72"/>
      <c r="H73" s="72"/>
      <c r="I73" s="182"/>
      <c r="J73" s="72"/>
      <c r="K73" s="72"/>
      <c r="L73" s="70"/>
    </row>
    <row r="74" s="1" customFormat="1" ht="16.5" customHeight="1">
      <c r="B74" s="44"/>
      <c r="C74" s="72"/>
      <c r="D74" s="72"/>
      <c r="E74" s="183" t="str">
        <f>E7</f>
        <v>STAVEBNÍ ÚPRAVY HASIČSKÉ ZBROJNICE HEŘMANICE - SLEZSKÁ OSTRAVA</v>
      </c>
      <c r="F74" s="74"/>
      <c r="G74" s="74"/>
      <c r="H74" s="74"/>
      <c r="I74" s="182"/>
      <c r="J74" s="72"/>
      <c r="K74" s="72"/>
      <c r="L74" s="70"/>
    </row>
    <row r="75" s="1" customFormat="1" ht="14.4" customHeight="1">
      <c r="B75" s="44"/>
      <c r="C75" s="74" t="s">
        <v>129</v>
      </c>
      <c r="D75" s="72"/>
      <c r="E75" s="72"/>
      <c r="F75" s="72"/>
      <c r="G75" s="72"/>
      <c r="H75" s="72"/>
      <c r="I75" s="182"/>
      <c r="J75" s="72"/>
      <c r="K75" s="72"/>
      <c r="L75" s="70"/>
    </row>
    <row r="76" s="1" customFormat="1" ht="17.25" customHeight="1">
      <c r="B76" s="44"/>
      <c r="C76" s="72"/>
      <c r="D76" s="72"/>
      <c r="E76" s="80" t="str">
        <f>E9</f>
        <v>SO 06 - 11 - KANALIZACE DEŠŤOVÁ</v>
      </c>
      <c r="F76" s="72"/>
      <c r="G76" s="72"/>
      <c r="H76" s="72"/>
      <c r="I76" s="182"/>
      <c r="J76" s="72"/>
      <c r="K76" s="72"/>
      <c r="L76" s="70"/>
    </row>
    <row r="77" s="1" customFormat="1" ht="6.96" customHeight="1">
      <c r="B77" s="44"/>
      <c r="C77" s="72"/>
      <c r="D77" s="72"/>
      <c r="E77" s="72"/>
      <c r="F77" s="72"/>
      <c r="G77" s="72"/>
      <c r="H77" s="72"/>
      <c r="I77" s="182"/>
      <c r="J77" s="72"/>
      <c r="K77" s="72"/>
      <c r="L77" s="70"/>
    </row>
    <row r="78" s="1" customFormat="1" ht="18" customHeight="1">
      <c r="B78" s="44"/>
      <c r="C78" s="74" t="s">
        <v>23</v>
      </c>
      <c r="D78" s="72"/>
      <c r="E78" s="72"/>
      <c r="F78" s="184" t="str">
        <f>F12</f>
        <v>SLEZSKÁ OSTRAVA</v>
      </c>
      <c r="G78" s="72"/>
      <c r="H78" s="72"/>
      <c r="I78" s="185" t="s">
        <v>25</v>
      </c>
      <c r="J78" s="83" t="str">
        <f>IF(J12="","",J12)</f>
        <v>25. 2. 2023</v>
      </c>
      <c r="K78" s="72"/>
      <c r="L78" s="70"/>
    </row>
    <row r="79" s="1" customFormat="1" ht="6.96" customHeight="1">
      <c r="B79" s="44"/>
      <c r="C79" s="72"/>
      <c r="D79" s="72"/>
      <c r="E79" s="72"/>
      <c r="F79" s="72"/>
      <c r="G79" s="72"/>
      <c r="H79" s="72"/>
      <c r="I79" s="182"/>
      <c r="J79" s="72"/>
      <c r="K79" s="72"/>
      <c r="L79" s="70"/>
    </row>
    <row r="80" s="1" customFormat="1">
      <c r="B80" s="44"/>
      <c r="C80" s="74" t="s">
        <v>27</v>
      </c>
      <c r="D80" s="72"/>
      <c r="E80" s="72"/>
      <c r="F80" s="184" t="str">
        <f>E15</f>
        <v>SMO - SLEZSKÁ OSTRAVA</v>
      </c>
      <c r="G80" s="72"/>
      <c r="H80" s="72"/>
      <c r="I80" s="185" t="s">
        <v>33</v>
      </c>
      <c r="J80" s="184" t="str">
        <f>E21</f>
        <v>SPAN</v>
      </c>
      <c r="K80" s="72"/>
      <c r="L80" s="70"/>
    </row>
    <row r="81" s="1" customFormat="1" ht="14.4" customHeight="1">
      <c r="B81" s="44"/>
      <c r="C81" s="74" t="s">
        <v>31</v>
      </c>
      <c r="D81" s="72"/>
      <c r="E81" s="72"/>
      <c r="F81" s="184" t="str">
        <f>IF(E18="","",E18)</f>
        <v/>
      </c>
      <c r="G81" s="72"/>
      <c r="H81" s="72"/>
      <c r="I81" s="182"/>
      <c r="J81" s="72"/>
      <c r="K81" s="72"/>
      <c r="L81" s="70"/>
    </row>
    <row r="82" s="1" customFormat="1" ht="10.32" customHeight="1">
      <c r="B82" s="44"/>
      <c r="C82" s="72"/>
      <c r="D82" s="72"/>
      <c r="E82" s="72"/>
      <c r="F82" s="72"/>
      <c r="G82" s="72"/>
      <c r="H82" s="72"/>
      <c r="I82" s="182"/>
      <c r="J82" s="72"/>
      <c r="K82" s="72"/>
      <c r="L82" s="70"/>
    </row>
    <row r="83" s="8" customFormat="1" ht="29.28" customHeight="1">
      <c r="B83" s="186"/>
      <c r="C83" s="187" t="s">
        <v>140</v>
      </c>
      <c r="D83" s="188" t="s">
        <v>58</v>
      </c>
      <c r="E83" s="188" t="s">
        <v>54</v>
      </c>
      <c r="F83" s="188" t="s">
        <v>141</v>
      </c>
      <c r="G83" s="188" t="s">
        <v>142</v>
      </c>
      <c r="H83" s="188" t="s">
        <v>143</v>
      </c>
      <c r="I83" s="189" t="s">
        <v>144</v>
      </c>
      <c r="J83" s="188" t="s">
        <v>134</v>
      </c>
      <c r="K83" s="190" t="s">
        <v>145</v>
      </c>
      <c r="L83" s="191"/>
      <c r="M83" s="100" t="s">
        <v>146</v>
      </c>
      <c r="N83" s="101" t="s">
        <v>43</v>
      </c>
      <c r="O83" s="101" t="s">
        <v>147</v>
      </c>
      <c r="P83" s="101" t="s">
        <v>148</v>
      </c>
      <c r="Q83" s="101" t="s">
        <v>149</v>
      </c>
      <c r="R83" s="101" t="s">
        <v>150</v>
      </c>
      <c r="S83" s="101" t="s">
        <v>151</v>
      </c>
      <c r="T83" s="102" t="s">
        <v>152</v>
      </c>
    </row>
    <row r="84" s="1" customFormat="1" ht="29.28" customHeight="1">
      <c r="B84" s="44"/>
      <c r="C84" s="106" t="s">
        <v>135</v>
      </c>
      <c r="D84" s="72"/>
      <c r="E84" s="72"/>
      <c r="F84" s="72"/>
      <c r="G84" s="72"/>
      <c r="H84" s="72"/>
      <c r="I84" s="182"/>
      <c r="J84" s="192">
        <f>BK84</f>
        <v>0</v>
      </c>
      <c r="K84" s="72"/>
      <c r="L84" s="70"/>
      <c r="M84" s="103"/>
      <c r="N84" s="104"/>
      <c r="O84" s="104"/>
      <c r="P84" s="193">
        <f>P85+P324</f>
        <v>0</v>
      </c>
      <c r="Q84" s="104"/>
      <c r="R84" s="193">
        <f>R85+R324</f>
        <v>0</v>
      </c>
      <c r="S84" s="104"/>
      <c r="T84" s="194">
        <f>T85+T324</f>
        <v>0</v>
      </c>
      <c r="AT84" s="22" t="s">
        <v>72</v>
      </c>
      <c r="AU84" s="22" t="s">
        <v>136</v>
      </c>
      <c r="BK84" s="195">
        <f>BK85+BK324</f>
        <v>0</v>
      </c>
    </row>
    <row r="85" s="9" customFormat="1" ht="37.44" customHeight="1">
      <c r="B85" s="196"/>
      <c r="C85" s="197"/>
      <c r="D85" s="198" t="s">
        <v>72</v>
      </c>
      <c r="E85" s="199" t="s">
        <v>3926</v>
      </c>
      <c r="F85" s="199" t="s">
        <v>3927</v>
      </c>
      <c r="G85" s="197"/>
      <c r="H85" s="197"/>
      <c r="I85" s="200"/>
      <c r="J85" s="201">
        <f>BK85</f>
        <v>0</v>
      </c>
      <c r="K85" s="197"/>
      <c r="L85" s="202"/>
      <c r="M85" s="203"/>
      <c r="N85" s="204"/>
      <c r="O85" s="204"/>
      <c r="P85" s="205">
        <f>P86+P241+P254+P261</f>
        <v>0</v>
      </c>
      <c r="Q85" s="204"/>
      <c r="R85" s="205">
        <f>R86+R241+R254+R261</f>
        <v>0</v>
      </c>
      <c r="S85" s="204"/>
      <c r="T85" s="206">
        <f>T86+T241+T254+T261</f>
        <v>0</v>
      </c>
      <c r="AR85" s="207" t="s">
        <v>81</v>
      </c>
      <c r="AT85" s="208" t="s">
        <v>72</v>
      </c>
      <c r="AU85" s="208" t="s">
        <v>73</v>
      </c>
      <c r="AY85" s="207" t="s">
        <v>155</v>
      </c>
      <c r="BK85" s="209">
        <f>BK86+BK241+BK254+BK261</f>
        <v>0</v>
      </c>
    </row>
    <row r="86" s="9" customFormat="1" ht="19.92" customHeight="1">
      <c r="B86" s="196"/>
      <c r="C86" s="197"/>
      <c r="D86" s="198" t="s">
        <v>72</v>
      </c>
      <c r="E86" s="233" t="s">
        <v>81</v>
      </c>
      <c r="F86" s="233" t="s">
        <v>3928</v>
      </c>
      <c r="G86" s="197"/>
      <c r="H86" s="197"/>
      <c r="I86" s="200"/>
      <c r="J86" s="234">
        <f>BK86</f>
        <v>0</v>
      </c>
      <c r="K86" s="197"/>
      <c r="L86" s="202"/>
      <c r="M86" s="203"/>
      <c r="N86" s="204"/>
      <c r="O86" s="204"/>
      <c r="P86" s="205">
        <f>SUM(P87:P240)</f>
        <v>0</v>
      </c>
      <c r="Q86" s="204"/>
      <c r="R86" s="205">
        <f>SUM(R87:R240)</f>
        <v>0</v>
      </c>
      <c r="S86" s="204"/>
      <c r="T86" s="206">
        <f>SUM(T87:T240)</f>
        <v>0</v>
      </c>
      <c r="AR86" s="207" t="s">
        <v>81</v>
      </c>
      <c r="AT86" s="208" t="s">
        <v>72</v>
      </c>
      <c r="AU86" s="208" t="s">
        <v>81</v>
      </c>
      <c r="AY86" s="207" t="s">
        <v>155</v>
      </c>
      <c r="BK86" s="209">
        <f>SUM(BK87:BK240)</f>
        <v>0</v>
      </c>
    </row>
    <row r="87" s="1" customFormat="1" ht="16.5" customHeight="1">
      <c r="B87" s="44"/>
      <c r="C87" s="210" t="s">
        <v>81</v>
      </c>
      <c r="D87" s="210" t="s">
        <v>156</v>
      </c>
      <c r="E87" s="211" t="s">
        <v>3929</v>
      </c>
      <c r="F87" s="212" t="s">
        <v>3930</v>
      </c>
      <c r="G87" s="213" t="s">
        <v>3931</v>
      </c>
      <c r="H87" s="214">
        <v>45</v>
      </c>
      <c r="I87" s="215"/>
      <c r="J87" s="216">
        <f>ROUND(I87*H87,2)</f>
        <v>0</v>
      </c>
      <c r="K87" s="212" t="s">
        <v>21</v>
      </c>
      <c r="L87" s="70"/>
      <c r="M87" s="217" t="s">
        <v>21</v>
      </c>
      <c r="N87" s="218" t="s">
        <v>44</v>
      </c>
      <c r="O87" s="45"/>
      <c r="P87" s="219">
        <f>O87*H87</f>
        <v>0</v>
      </c>
      <c r="Q87" s="219">
        <v>0</v>
      </c>
      <c r="R87" s="219">
        <f>Q87*H87</f>
        <v>0</v>
      </c>
      <c r="S87" s="219">
        <v>0</v>
      </c>
      <c r="T87" s="220">
        <f>S87*H87</f>
        <v>0</v>
      </c>
      <c r="AR87" s="22" t="s">
        <v>163</v>
      </c>
      <c r="AT87" s="22" t="s">
        <v>156</v>
      </c>
      <c r="AU87" s="22" t="s">
        <v>83</v>
      </c>
      <c r="AY87" s="22" t="s">
        <v>155</v>
      </c>
      <c r="BE87" s="221">
        <f>IF(N87="základní",J87,0)</f>
        <v>0</v>
      </c>
      <c r="BF87" s="221">
        <f>IF(N87="snížená",J87,0)</f>
        <v>0</v>
      </c>
      <c r="BG87" s="221">
        <f>IF(N87="zákl. přenesená",J87,0)</f>
        <v>0</v>
      </c>
      <c r="BH87" s="221">
        <f>IF(N87="sníž. přenesená",J87,0)</f>
        <v>0</v>
      </c>
      <c r="BI87" s="221">
        <f>IF(N87="nulová",J87,0)</f>
        <v>0</v>
      </c>
      <c r="BJ87" s="22" t="s">
        <v>81</v>
      </c>
      <c r="BK87" s="221">
        <f>ROUND(I87*H87,2)</f>
        <v>0</v>
      </c>
      <c r="BL87" s="22" t="s">
        <v>163</v>
      </c>
      <c r="BM87" s="22" t="s">
        <v>83</v>
      </c>
    </row>
    <row r="88" s="1" customFormat="1">
      <c r="B88" s="44"/>
      <c r="C88" s="72"/>
      <c r="D88" s="237" t="s">
        <v>615</v>
      </c>
      <c r="E88" s="72"/>
      <c r="F88" s="268" t="s">
        <v>3932</v>
      </c>
      <c r="G88" s="72"/>
      <c r="H88" s="72"/>
      <c r="I88" s="182"/>
      <c r="J88" s="72"/>
      <c r="K88" s="72"/>
      <c r="L88" s="70"/>
      <c r="M88" s="269"/>
      <c r="N88" s="45"/>
      <c r="O88" s="45"/>
      <c r="P88" s="45"/>
      <c r="Q88" s="45"/>
      <c r="R88" s="45"/>
      <c r="S88" s="45"/>
      <c r="T88" s="93"/>
      <c r="AT88" s="22" t="s">
        <v>615</v>
      </c>
      <c r="AU88" s="22" t="s">
        <v>83</v>
      </c>
    </row>
    <row r="89" s="1" customFormat="1" ht="16.5" customHeight="1">
      <c r="B89" s="44"/>
      <c r="C89" s="210" t="s">
        <v>73</v>
      </c>
      <c r="D89" s="210" t="s">
        <v>156</v>
      </c>
      <c r="E89" s="211" t="s">
        <v>4160</v>
      </c>
      <c r="F89" s="212" t="s">
        <v>4161</v>
      </c>
      <c r="G89" s="213" t="s">
        <v>21</v>
      </c>
      <c r="H89" s="214">
        <v>45</v>
      </c>
      <c r="I89" s="215"/>
      <c r="J89" s="216">
        <f>ROUND(I89*H89,2)</f>
        <v>0</v>
      </c>
      <c r="K89" s="212" t="s">
        <v>21</v>
      </c>
      <c r="L89" s="70"/>
      <c r="M89" s="217" t="s">
        <v>21</v>
      </c>
      <c r="N89" s="218" t="s">
        <v>44</v>
      </c>
      <c r="O89" s="45"/>
      <c r="P89" s="219">
        <f>O89*H89</f>
        <v>0</v>
      </c>
      <c r="Q89" s="219">
        <v>0</v>
      </c>
      <c r="R89" s="219">
        <f>Q89*H89</f>
        <v>0</v>
      </c>
      <c r="S89" s="219">
        <v>0</v>
      </c>
      <c r="T89" s="220">
        <f>S89*H89</f>
        <v>0</v>
      </c>
      <c r="AR89" s="22" t="s">
        <v>163</v>
      </c>
      <c r="AT89" s="22" t="s">
        <v>156</v>
      </c>
      <c r="AU89" s="22" t="s">
        <v>83</v>
      </c>
      <c r="AY89" s="22" t="s">
        <v>155</v>
      </c>
      <c r="BE89" s="221">
        <f>IF(N89="základní",J89,0)</f>
        <v>0</v>
      </c>
      <c r="BF89" s="221">
        <f>IF(N89="snížená",J89,0)</f>
        <v>0</v>
      </c>
      <c r="BG89" s="221">
        <f>IF(N89="zákl. přenesená",J89,0)</f>
        <v>0</v>
      </c>
      <c r="BH89" s="221">
        <f>IF(N89="sníž. přenesená",J89,0)</f>
        <v>0</v>
      </c>
      <c r="BI89" s="221">
        <f>IF(N89="nulová",J89,0)</f>
        <v>0</v>
      </c>
      <c r="BJ89" s="22" t="s">
        <v>81</v>
      </c>
      <c r="BK89" s="221">
        <f>ROUND(I89*H89,2)</f>
        <v>0</v>
      </c>
      <c r="BL89" s="22" t="s">
        <v>163</v>
      </c>
      <c r="BM89" s="22" t="s">
        <v>163</v>
      </c>
    </row>
    <row r="90" s="1" customFormat="1">
      <c r="B90" s="44"/>
      <c r="C90" s="72"/>
      <c r="D90" s="237" t="s">
        <v>615</v>
      </c>
      <c r="E90" s="72"/>
      <c r="F90" s="268" t="s">
        <v>3935</v>
      </c>
      <c r="G90" s="72"/>
      <c r="H90" s="72"/>
      <c r="I90" s="182"/>
      <c r="J90" s="72"/>
      <c r="K90" s="72"/>
      <c r="L90" s="70"/>
      <c r="M90" s="269"/>
      <c r="N90" s="45"/>
      <c r="O90" s="45"/>
      <c r="P90" s="45"/>
      <c r="Q90" s="45"/>
      <c r="R90" s="45"/>
      <c r="S90" s="45"/>
      <c r="T90" s="93"/>
      <c r="AT90" s="22" t="s">
        <v>615</v>
      </c>
      <c r="AU90" s="22" t="s">
        <v>83</v>
      </c>
    </row>
    <row r="91" s="1" customFormat="1" ht="16.5" customHeight="1">
      <c r="B91" s="44"/>
      <c r="C91" s="210" t="s">
        <v>73</v>
      </c>
      <c r="D91" s="210" t="s">
        <v>156</v>
      </c>
      <c r="E91" s="211" t="s">
        <v>3936</v>
      </c>
      <c r="F91" s="212" t="s">
        <v>273</v>
      </c>
      <c r="G91" s="213" t="s">
        <v>21</v>
      </c>
      <c r="H91" s="214">
        <v>45</v>
      </c>
      <c r="I91" s="215"/>
      <c r="J91" s="216">
        <f>ROUND(I91*H91,2)</f>
        <v>0</v>
      </c>
      <c r="K91" s="212" t="s">
        <v>21</v>
      </c>
      <c r="L91" s="70"/>
      <c r="M91" s="217" t="s">
        <v>21</v>
      </c>
      <c r="N91" s="218" t="s">
        <v>44</v>
      </c>
      <c r="O91" s="45"/>
      <c r="P91" s="219">
        <f>O91*H91</f>
        <v>0</v>
      </c>
      <c r="Q91" s="219">
        <v>0</v>
      </c>
      <c r="R91" s="219">
        <f>Q91*H91</f>
        <v>0</v>
      </c>
      <c r="S91" s="219">
        <v>0</v>
      </c>
      <c r="T91" s="220">
        <f>S91*H91</f>
        <v>0</v>
      </c>
      <c r="AR91" s="22" t="s">
        <v>163</v>
      </c>
      <c r="AT91" s="22" t="s">
        <v>156</v>
      </c>
      <c r="AU91" s="22" t="s">
        <v>83</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163</v>
      </c>
      <c r="BM91" s="22" t="s">
        <v>166</v>
      </c>
    </row>
    <row r="92" s="1" customFormat="1">
      <c r="B92" s="44"/>
      <c r="C92" s="72"/>
      <c r="D92" s="237" t="s">
        <v>615</v>
      </c>
      <c r="E92" s="72"/>
      <c r="F92" s="268" t="s">
        <v>3935</v>
      </c>
      <c r="G92" s="72"/>
      <c r="H92" s="72"/>
      <c r="I92" s="182"/>
      <c r="J92" s="72"/>
      <c r="K92" s="72"/>
      <c r="L92" s="70"/>
      <c r="M92" s="269"/>
      <c r="N92" s="45"/>
      <c r="O92" s="45"/>
      <c r="P92" s="45"/>
      <c r="Q92" s="45"/>
      <c r="R92" s="45"/>
      <c r="S92" s="45"/>
      <c r="T92" s="93"/>
      <c r="AT92" s="22" t="s">
        <v>615</v>
      </c>
      <c r="AU92" s="22" t="s">
        <v>83</v>
      </c>
    </row>
    <row r="93" s="1" customFormat="1" ht="25.5" customHeight="1">
      <c r="B93" s="44"/>
      <c r="C93" s="210" t="s">
        <v>83</v>
      </c>
      <c r="D93" s="210" t="s">
        <v>156</v>
      </c>
      <c r="E93" s="211" t="s">
        <v>4162</v>
      </c>
      <c r="F93" s="212" t="s">
        <v>4163</v>
      </c>
      <c r="G93" s="213" t="s">
        <v>3939</v>
      </c>
      <c r="H93" s="214">
        <v>39</v>
      </c>
      <c r="I93" s="215"/>
      <c r="J93" s="216">
        <f>ROUND(I93*H93,2)</f>
        <v>0</v>
      </c>
      <c r="K93" s="212" t="s">
        <v>21</v>
      </c>
      <c r="L93" s="70"/>
      <c r="M93" s="217" t="s">
        <v>21</v>
      </c>
      <c r="N93" s="218" t="s">
        <v>44</v>
      </c>
      <c r="O93" s="45"/>
      <c r="P93" s="219">
        <f>O93*H93</f>
        <v>0</v>
      </c>
      <c r="Q93" s="219">
        <v>0</v>
      </c>
      <c r="R93" s="219">
        <f>Q93*H93</f>
        <v>0</v>
      </c>
      <c r="S93" s="219">
        <v>0</v>
      </c>
      <c r="T93" s="220">
        <f>S93*H93</f>
        <v>0</v>
      </c>
      <c r="AR93" s="22" t="s">
        <v>163</v>
      </c>
      <c r="AT93" s="22" t="s">
        <v>156</v>
      </c>
      <c r="AU93" s="22" t="s">
        <v>83</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163</v>
      </c>
      <c r="BM93" s="22" t="s">
        <v>169</v>
      </c>
    </row>
    <row r="94" s="1" customFormat="1">
      <c r="B94" s="44"/>
      <c r="C94" s="72"/>
      <c r="D94" s="237" t="s">
        <v>615</v>
      </c>
      <c r="E94" s="72"/>
      <c r="F94" s="268" t="s">
        <v>4164</v>
      </c>
      <c r="G94" s="72"/>
      <c r="H94" s="72"/>
      <c r="I94" s="182"/>
      <c r="J94" s="72"/>
      <c r="K94" s="72"/>
      <c r="L94" s="70"/>
      <c r="M94" s="269"/>
      <c r="N94" s="45"/>
      <c r="O94" s="45"/>
      <c r="P94" s="45"/>
      <c r="Q94" s="45"/>
      <c r="R94" s="45"/>
      <c r="S94" s="45"/>
      <c r="T94" s="93"/>
      <c r="AT94" s="22" t="s">
        <v>615</v>
      </c>
      <c r="AU94" s="22" t="s">
        <v>83</v>
      </c>
    </row>
    <row r="95" s="1" customFormat="1" ht="16.5" customHeight="1">
      <c r="B95" s="44"/>
      <c r="C95" s="210" t="s">
        <v>73</v>
      </c>
      <c r="D95" s="210" t="s">
        <v>156</v>
      </c>
      <c r="E95" s="211" t="s">
        <v>4165</v>
      </c>
      <c r="F95" s="212" t="s">
        <v>4166</v>
      </c>
      <c r="G95" s="213" t="s">
        <v>21</v>
      </c>
      <c r="H95" s="214">
        <v>39</v>
      </c>
      <c r="I95" s="215"/>
      <c r="J95" s="216">
        <f>ROUND(I95*H95,2)</f>
        <v>0</v>
      </c>
      <c r="K95" s="212" t="s">
        <v>21</v>
      </c>
      <c r="L95" s="70"/>
      <c r="M95" s="217" t="s">
        <v>21</v>
      </c>
      <c r="N95" s="218" t="s">
        <v>44</v>
      </c>
      <c r="O95" s="45"/>
      <c r="P95" s="219">
        <f>O95*H95</f>
        <v>0</v>
      </c>
      <c r="Q95" s="219">
        <v>0</v>
      </c>
      <c r="R95" s="219">
        <f>Q95*H95</f>
        <v>0</v>
      </c>
      <c r="S95" s="219">
        <v>0</v>
      </c>
      <c r="T95" s="220">
        <f>S95*H95</f>
        <v>0</v>
      </c>
      <c r="AR95" s="22" t="s">
        <v>163</v>
      </c>
      <c r="AT95" s="22" t="s">
        <v>156</v>
      </c>
      <c r="AU95" s="22" t="s">
        <v>83</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163</v>
      </c>
      <c r="BM95" s="22" t="s">
        <v>173</v>
      </c>
    </row>
    <row r="96" s="1" customFormat="1">
      <c r="B96" s="44"/>
      <c r="C96" s="72"/>
      <c r="D96" s="237" t="s">
        <v>615</v>
      </c>
      <c r="E96" s="72"/>
      <c r="F96" s="268" t="s">
        <v>3935</v>
      </c>
      <c r="G96" s="72"/>
      <c r="H96" s="72"/>
      <c r="I96" s="182"/>
      <c r="J96" s="72"/>
      <c r="K96" s="72"/>
      <c r="L96" s="70"/>
      <c r="M96" s="269"/>
      <c r="N96" s="45"/>
      <c r="O96" s="45"/>
      <c r="P96" s="45"/>
      <c r="Q96" s="45"/>
      <c r="R96" s="45"/>
      <c r="S96" s="45"/>
      <c r="T96" s="93"/>
      <c r="AT96" s="22" t="s">
        <v>615</v>
      </c>
      <c r="AU96" s="22" t="s">
        <v>83</v>
      </c>
    </row>
    <row r="97" s="1" customFormat="1" ht="16.5" customHeight="1">
      <c r="B97" s="44"/>
      <c r="C97" s="210" t="s">
        <v>73</v>
      </c>
      <c r="D97" s="210" t="s">
        <v>156</v>
      </c>
      <c r="E97" s="211" t="s">
        <v>3936</v>
      </c>
      <c r="F97" s="212" t="s">
        <v>273</v>
      </c>
      <c r="G97" s="213" t="s">
        <v>21</v>
      </c>
      <c r="H97" s="214">
        <v>39</v>
      </c>
      <c r="I97" s="215"/>
      <c r="J97" s="216">
        <f>ROUND(I97*H97,2)</f>
        <v>0</v>
      </c>
      <c r="K97" s="212" t="s">
        <v>21</v>
      </c>
      <c r="L97" s="70"/>
      <c r="M97" s="217" t="s">
        <v>21</v>
      </c>
      <c r="N97" s="218" t="s">
        <v>44</v>
      </c>
      <c r="O97" s="45"/>
      <c r="P97" s="219">
        <f>O97*H97</f>
        <v>0</v>
      </c>
      <c r="Q97" s="219">
        <v>0</v>
      </c>
      <c r="R97" s="219">
        <f>Q97*H97</f>
        <v>0</v>
      </c>
      <c r="S97" s="219">
        <v>0</v>
      </c>
      <c r="T97" s="220">
        <f>S97*H97</f>
        <v>0</v>
      </c>
      <c r="AR97" s="22" t="s">
        <v>163</v>
      </c>
      <c r="AT97" s="22" t="s">
        <v>156</v>
      </c>
      <c r="AU97" s="22" t="s">
        <v>83</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163</v>
      </c>
      <c r="BM97" s="22" t="s">
        <v>176</v>
      </c>
    </row>
    <row r="98" s="1" customFormat="1">
      <c r="B98" s="44"/>
      <c r="C98" s="72"/>
      <c r="D98" s="237" t="s">
        <v>615</v>
      </c>
      <c r="E98" s="72"/>
      <c r="F98" s="268" t="s">
        <v>3935</v>
      </c>
      <c r="G98" s="72"/>
      <c r="H98" s="72"/>
      <c r="I98" s="182"/>
      <c r="J98" s="72"/>
      <c r="K98" s="72"/>
      <c r="L98" s="70"/>
      <c r="M98" s="269"/>
      <c r="N98" s="45"/>
      <c r="O98" s="45"/>
      <c r="P98" s="45"/>
      <c r="Q98" s="45"/>
      <c r="R98" s="45"/>
      <c r="S98" s="45"/>
      <c r="T98" s="93"/>
      <c r="AT98" s="22" t="s">
        <v>615</v>
      </c>
      <c r="AU98" s="22" t="s">
        <v>83</v>
      </c>
    </row>
    <row r="99" s="1" customFormat="1" ht="25.5" customHeight="1">
      <c r="B99" s="44"/>
      <c r="C99" s="210" t="s">
        <v>154</v>
      </c>
      <c r="D99" s="210" t="s">
        <v>156</v>
      </c>
      <c r="E99" s="211" t="s">
        <v>4167</v>
      </c>
      <c r="F99" s="212" t="s">
        <v>4168</v>
      </c>
      <c r="G99" s="213" t="s">
        <v>3939</v>
      </c>
      <c r="H99" s="214">
        <v>20</v>
      </c>
      <c r="I99" s="215"/>
      <c r="J99" s="216">
        <f>ROUND(I99*H99,2)</f>
        <v>0</v>
      </c>
      <c r="K99" s="212" t="s">
        <v>21</v>
      </c>
      <c r="L99" s="70"/>
      <c r="M99" s="217" t="s">
        <v>21</v>
      </c>
      <c r="N99" s="218" t="s">
        <v>44</v>
      </c>
      <c r="O99" s="45"/>
      <c r="P99" s="219">
        <f>O99*H99</f>
        <v>0</v>
      </c>
      <c r="Q99" s="219">
        <v>0</v>
      </c>
      <c r="R99" s="219">
        <f>Q99*H99</f>
        <v>0</v>
      </c>
      <c r="S99" s="219">
        <v>0</v>
      </c>
      <c r="T99" s="220">
        <f>S99*H99</f>
        <v>0</v>
      </c>
      <c r="AR99" s="22" t="s">
        <v>163</v>
      </c>
      <c r="AT99" s="22" t="s">
        <v>156</v>
      </c>
      <c r="AU99" s="22" t="s">
        <v>83</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163</v>
      </c>
      <c r="BM99" s="22" t="s">
        <v>180</v>
      </c>
    </row>
    <row r="100" s="1" customFormat="1">
      <c r="B100" s="44"/>
      <c r="C100" s="72"/>
      <c r="D100" s="237" t="s">
        <v>615</v>
      </c>
      <c r="E100" s="72"/>
      <c r="F100" s="268" t="s">
        <v>4164</v>
      </c>
      <c r="G100" s="72"/>
      <c r="H100" s="72"/>
      <c r="I100" s="182"/>
      <c r="J100" s="72"/>
      <c r="K100" s="72"/>
      <c r="L100" s="70"/>
      <c r="M100" s="269"/>
      <c r="N100" s="45"/>
      <c r="O100" s="45"/>
      <c r="P100" s="45"/>
      <c r="Q100" s="45"/>
      <c r="R100" s="45"/>
      <c r="S100" s="45"/>
      <c r="T100" s="93"/>
      <c r="AT100" s="22" t="s">
        <v>615</v>
      </c>
      <c r="AU100" s="22" t="s">
        <v>83</v>
      </c>
    </row>
    <row r="101" s="1" customFormat="1" ht="16.5" customHeight="1">
      <c r="B101" s="44"/>
      <c r="C101" s="210" t="s">
        <v>73</v>
      </c>
      <c r="D101" s="210" t="s">
        <v>156</v>
      </c>
      <c r="E101" s="211" t="s">
        <v>4169</v>
      </c>
      <c r="F101" s="212" t="s">
        <v>4170</v>
      </c>
      <c r="G101" s="213" t="s">
        <v>21</v>
      </c>
      <c r="H101" s="214">
        <v>20</v>
      </c>
      <c r="I101" s="215"/>
      <c r="J101" s="216">
        <f>ROUND(I101*H101,2)</f>
        <v>0</v>
      </c>
      <c r="K101" s="212" t="s">
        <v>21</v>
      </c>
      <c r="L101" s="70"/>
      <c r="M101" s="217" t="s">
        <v>21</v>
      </c>
      <c r="N101" s="218" t="s">
        <v>44</v>
      </c>
      <c r="O101" s="45"/>
      <c r="P101" s="219">
        <f>O101*H101</f>
        <v>0</v>
      </c>
      <c r="Q101" s="219">
        <v>0</v>
      </c>
      <c r="R101" s="219">
        <f>Q101*H101</f>
        <v>0</v>
      </c>
      <c r="S101" s="219">
        <v>0</v>
      </c>
      <c r="T101" s="220">
        <f>S101*H101</f>
        <v>0</v>
      </c>
      <c r="AR101" s="22" t="s">
        <v>163</v>
      </c>
      <c r="AT101" s="22" t="s">
        <v>156</v>
      </c>
      <c r="AU101" s="22" t="s">
        <v>83</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163</v>
      </c>
      <c r="BM101" s="22" t="s">
        <v>183</v>
      </c>
    </row>
    <row r="102" s="1" customFormat="1">
      <c r="B102" s="44"/>
      <c r="C102" s="72"/>
      <c r="D102" s="237" t="s">
        <v>615</v>
      </c>
      <c r="E102" s="72"/>
      <c r="F102" s="268" t="s">
        <v>3935</v>
      </c>
      <c r="G102" s="72"/>
      <c r="H102" s="72"/>
      <c r="I102" s="182"/>
      <c r="J102" s="72"/>
      <c r="K102" s="72"/>
      <c r="L102" s="70"/>
      <c r="M102" s="269"/>
      <c r="N102" s="45"/>
      <c r="O102" s="45"/>
      <c r="P102" s="45"/>
      <c r="Q102" s="45"/>
      <c r="R102" s="45"/>
      <c r="S102" s="45"/>
      <c r="T102" s="93"/>
      <c r="AT102" s="22" t="s">
        <v>615</v>
      </c>
      <c r="AU102" s="22" t="s">
        <v>83</v>
      </c>
    </row>
    <row r="103" s="1" customFormat="1" ht="16.5" customHeight="1">
      <c r="B103" s="44"/>
      <c r="C103" s="210" t="s">
        <v>73</v>
      </c>
      <c r="D103" s="210" t="s">
        <v>156</v>
      </c>
      <c r="E103" s="211" t="s">
        <v>3936</v>
      </c>
      <c r="F103" s="212" t="s">
        <v>273</v>
      </c>
      <c r="G103" s="213" t="s">
        <v>21</v>
      </c>
      <c r="H103" s="214">
        <v>20</v>
      </c>
      <c r="I103" s="215"/>
      <c r="J103" s="216">
        <f>ROUND(I103*H103,2)</f>
        <v>0</v>
      </c>
      <c r="K103" s="212" t="s">
        <v>21</v>
      </c>
      <c r="L103" s="70"/>
      <c r="M103" s="217" t="s">
        <v>21</v>
      </c>
      <c r="N103" s="218" t="s">
        <v>44</v>
      </c>
      <c r="O103" s="45"/>
      <c r="P103" s="219">
        <f>O103*H103</f>
        <v>0</v>
      </c>
      <c r="Q103" s="219">
        <v>0</v>
      </c>
      <c r="R103" s="219">
        <f>Q103*H103</f>
        <v>0</v>
      </c>
      <c r="S103" s="219">
        <v>0</v>
      </c>
      <c r="T103" s="220">
        <f>S103*H103</f>
        <v>0</v>
      </c>
      <c r="AR103" s="22" t="s">
        <v>163</v>
      </c>
      <c r="AT103" s="22" t="s">
        <v>156</v>
      </c>
      <c r="AU103" s="22" t="s">
        <v>83</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163</v>
      </c>
      <c r="BM103" s="22" t="s">
        <v>187</v>
      </c>
    </row>
    <row r="104" s="1" customFormat="1">
      <c r="B104" s="44"/>
      <c r="C104" s="72"/>
      <c r="D104" s="237" t="s">
        <v>615</v>
      </c>
      <c r="E104" s="72"/>
      <c r="F104" s="268" t="s">
        <v>3935</v>
      </c>
      <c r="G104" s="72"/>
      <c r="H104" s="72"/>
      <c r="I104" s="182"/>
      <c r="J104" s="72"/>
      <c r="K104" s="72"/>
      <c r="L104" s="70"/>
      <c r="M104" s="269"/>
      <c r="N104" s="45"/>
      <c r="O104" s="45"/>
      <c r="P104" s="45"/>
      <c r="Q104" s="45"/>
      <c r="R104" s="45"/>
      <c r="S104" s="45"/>
      <c r="T104" s="93"/>
      <c r="AT104" s="22" t="s">
        <v>615</v>
      </c>
      <c r="AU104" s="22" t="s">
        <v>83</v>
      </c>
    </row>
    <row r="105" s="1" customFormat="1" ht="25.5" customHeight="1">
      <c r="B105" s="44"/>
      <c r="C105" s="210" t="s">
        <v>163</v>
      </c>
      <c r="D105" s="210" t="s">
        <v>156</v>
      </c>
      <c r="E105" s="211" t="s">
        <v>4171</v>
      </c>
      <c r="F105" s="212" t="s">
        <v>4172</v>
      </c>
      <c r="G105" s="213" t="s">
        <v>3939</v>
      </c>
      <c r="H105" s="214">
        <v>45</v>
      </c>
      <c r="I105" s="215"/>
      <c r="J105" s="216">
        <f>ROUND(I105*H105,2)</f>
        <v>0</v>
      </c>
      <c r="K105" s="212" t="s">
        <v>21</v>
      </c>
      <c r="L105" s="70"/>
      <c r="M105" s="217" t="s">
        <v>21</v>
      </c>
      <c r="N105" s="218" t="s">
        <v>44</v>
      </c>
      <c r="O105" s="45"/>
      <c r="P105" s="219">
        <f>O105*H105</f>
        <v>0</v>
      </c>
      <c r="Q105" s="219">
        <v>0</v>
      </c>
      <c r="R105" s="219">
        <f>Q105*H105</f>
        <v>0</v>
      </c>
      <c r="S105" s="219">
        <v>0</v>
      </c>
      <c r="T105" s="220">
        <f>S105*H105</f>
        <v>0</v>
      </c>
      <c r="AR105" s="22" t="s">
        <v>163</v>
      </c>
      <c r="AT105" s="22" t="s">
        <v>156</v>
      </c>
      <c r="AU105" s="22" t="s">
        <v>83</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163</v>
      </c>
      <c r="BM105" s="22" t="s">
        <v>190</v>
      </c>
    </row>
    <row r="106" s="1" customFormat="1">
      <c r="B106" s="44"/>
      <c r="C106" s="72"/>
      <c r="D106" s="237" t="s">
        <v>615</v>
      </c>
      <c r="E106" s="72"/>
      <c r="F106" s="268" t="s">
        <v>4164</v>
      </c>
      <c r="G106" s="72"/>
      <c r="H106" s="72"/>
      <c r="I106" s="182"/>
      <c r="J106" s="72"/>
      <c r="K106" s="72"/>
      <c r="L106" s="70"/>
      <c r="M106" s="269"/>
      <c r="N106" s="45"/>
      <c r="O106" s="45"/>
      <c r="P106" s="45"/>
      <c r="Q106" s="45"/>
      <c r="R106" s="45"/>
      <c r="S106" s="45"/>
      <c r="T106" s="93"/>
      <c r="AT106" s="22" t="s">
        <v>615</v>
      </c>
      <c r="AU106" s="22" t="s">
        <v>83</v>
      </c>
    </row>
    <row r="107" s="1" customFormat="1" ht="16.5" customHeight="1">
      <c r="B107" s="44"/>
      <c r="C107" s="210" t="s">
        <v>73</v>
      </c>
      <c r="D107" s="210" t="s">
        <v>156</v>
      </c>
      <c r="E107" s="211" t="s">
        <v>4173</v>
      </c>
      <c r="F107" s="212" t="s">
        <v>4174</v>
      </c>
      <c r="G107" s="213" t="s">
        <v>21</v>
      </c>
      <c r="H107" s="214">
        <v>45</v>
      </c>
      <c r="I107" s="215"/>
      <c r="J107" s="216">
        <f>ROUND(I107*H107,2)</f>
        <v>0</v>
      </c>
      <c r="K107" s="212" t="s">
        <v>21</v>
      </c>
      <c r="L107" s="70"/>
      <c r="M107" s="217" t="s">
        <v>21</v>
      </c>
      <c r="N107" s="218" t="s">
        <v>44</v>
      </c>
      <c r="O107" s="45"/>
      <c r="P107" s="219">
        <f>O107*H107</f>
        <v>0</v>
      </c>
      <c r="Q107" s="219">
        <v>0</v>
      </c>
      <c r="R107" s="219">
        <f>Q107*H107</f>
        <v>0</v>
      </c>
      <c r="S107" s="219">
        <v>0</v>
      </c>
      <c r="T107" s="220">
        <f>S107*H107</f>
        <v>0</v>
      </c>
      <c r="AR107" s="22" t="s">
        <v>163</v>
      </c>
      <c r="AT107" s="22" t="s">
        <v>156</v>
      </c>
      <c r="AU107" s="22" t="s">
        <v>83</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163</v>
      </c>
      <c r="BM107" s="22" t="s">
        <v>194</v>
      </c>
    </row>
    <row r="108" s="1" customFormat="1">
      <c r="B108" s="44"/>
      <c r="C108" s="72"/>
      <c r="D108" s="237" t="s">
        <v>615</v>
      </c>
      <c r="E108" s="72"/>
      <c r="F108" s="268" t="s">
        <v>3935</v>
      </c>
      <c r="G108" s="72"/>
      <c r="H108" s="72"/>
      <c r="I108" s="182"/>
      <c r="J108" s="72"/>
      <c r="K108" s="72"/>
      <c r="L108" s="70"/>
      <c r="M108" s="269"/>
      <c r="N108" s="45"/>
      <c r="O108" s="45"/>
      <c r="P108" s="45"/>
      <c r="Q108" s="45"/>
      <c r="R108" s="45"/>
      <c r="S108" s="45"/>
      <c r="T108" s="93"/>
      <c r="AT108" s="22" t="s">
        <v>615</v>
      </c>
      <c r="AU108" s="22" t="s">
        <v>83</v>
      </c>
    </row>
    <row r="109" s="1" customFormat="1" ht="16.5" customHeight="1">
      <c r="B109" s="44"/>
      <c r="C109" s="210" t="s">
        <v>73</v>
      </c>
      <c r="D109" s="210" t="s">
        <v>156</v>
      </c>
      <c r="E109" s="211" t="s">
        <v>3936</v>
      </c>
      <c r="F109" s="212" t="s">
        <v>273</v>
      </c>
      <c r="G109" s="213" t="s">
        <v>21</v>
      </c>
      <c r="H109" s="214">
        <v>45</v>
      </c>
      <c r="I109" s="215"/>
      <c r="J109" s="216">
        <f>ROUND(I109*H109,2)</f>
        <v>0</v>
      </c>
      <c r="K109" s="212" t="s">
        <v>21</v>
      </c>
      <c r="L109" s="70"/>
      <c r="M109" s="217" t="s">
        <v>21</v>
      </c>
      <c r="N109" s="218" t="s">
        <v>44</v>
      </c>
      <c r="O109" s="45"/>
      <c r="P109" s="219">
        <f>O109*H109</f>
        <v>0</v>
      </c>
      <c r="Q109" s="219">
        <v>0</v>
      </c>
      <c r="R109" s="219">
        <f>Q109*H109</f>
        <v>0</v>
      </c>
      <c r="S109" s="219">
        <v>0</v>
      </c>
      <c r="T109" s="220">
        <f>S109*H109</f>
        <v>0</v>
      </c>
      <c r="AR109" s="22" t="s">
        <v>163</v>
      </c>
      <c r="AT109" s="22" t="s">
        <v>156</v>
      </c>
      <c r="AU109" s="22" t="s">
        <v>83</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163</v>
      </c>
      <c r="BM109" s="22" t="s">
        <v>197</v>
      </c>
    </row>
    <row r="110" s="1" customFormat="1">
      <c r="B110" s="44"/>
      <c r="C110" s="72"/>
      <c r="D110" s="237" t="s">
        <v>615</v>
      </c>
      <c r="E110" s="72"/>
      <c r="F110" s="268" t="s">
        <v>3935</v>
      </c>
      <c r="G110" s="72"/>
      <c r="H110" s="72"/>
      <c r="I110" s="182"/>
      <c r="J110" s="72"/>
      <c r="K110" s="72"/>
      <c r="L110" s="70"/>
      <c r="M110" s="269"/>
      <c r="N110" s="45"/>
      <c r="O110" s="45"/>
      <c r="P110" s="45"/>
      <c r="Q110" s="45"/>
      <c r="R110" s="45"/>
      <c r="S110" s="45"/>
      <c r="T110" s="93"/>
      <c r="AT110" s="22" t="s">
        <v>615</v>
      </c>
      <c r="AU110" s="22" t="s">
        <v>83</v>
      </c>
    </row>
    <row r="111" s="1" customFormat="1" ht="25.5" customHeight="1">
      <c r="B111" s="44"/>
      <c r="C111" s="210" t="s">
        <v>170</v>
      </c>
      <c r="D111" s="210" t="s">
        <v>156</v>
      </c>
      <c r="E111" s="211" t="s">
        <v>4175</v>
      </c>
      <c r="F111" s="212" t="s">
        <v>4176</v>
      </c>
      <c r="G111" s="213" t="s">
        <v>3939</v>
      </c>
      <c r="H111" s="214">
        <v>61.600000000000001</v>
      </c>
      <c r="I111" s="215"/>
      <c r="J111" s="216">
        <f>ROUND(I111*H111,2)</f>
        <v>0</v>
      </c>
      <c r="K111" s="212" t="s">
        <v>21</v>
      </c>
      <c r="L111" s="70"/>
      <c r="M111" s="217" t="s">
        <v>21</v>
      </c>
      <c r="N111" s="218" t="s">
        <v>44</v>
      </c>
      <c r="O111" s="45"/>
      <c r="P111" s="219">
        <f>O111*H111</f>
        <v>0</v>
      </c>
      <c r="Q111" s="219">
        <v>0</v>
      </c>
      <c r="R111" s="219">
        <f>Q111*H111</f>
        <v>0</v>
      </c>
      <c r="S111" s="219">
        <v>0</v>
      </c>
      <c r="T111" s="220">
        <f>S111*H111</f>
        <v>0</v>
      </c>
      <c r="AR111" s="22" t="s">
        <v>163</v>
      </c>
      <c r="AT111" s="22" t="s">
        <v>156</v>
      </c>
      <c r="AU111" s="22" t="s">
        <v>83</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163</v>
      </c>
      <c r="BM111" s="22" t="s">
        <v>201</v>
      </c>
    </row>
    <row r="112" s="1" customFormat="1">
      <c r="B112" s="44"/>
      <c r="C112" s="72"/>
      <c r="D112" s="237" t="s">
        <v>615</v>
      </c>
      <c r="E112" s="72"/>
      <c r="F112" s="268" t="s">
        <v>4164</v>
      </c>
      <c r="G112" s="72"/>
      <c r="H112" s="72"/>
      <c r="I112" s="182"/>
      <c r="J112" s="72"/>
      <c r="K112" s="72"/>
      <c r="L112" s="70"/>
      <c r="M112" s="269"/>
      <c r="N112" s="45"/>
      <c r="O112" s="45"/>
      <c r="P112" s="45"/>
      <c r="Q112" s="45"/>
      <c r="R112" s="45"/>
      <c r="S112" s="45"/>
      <c r="T112" s="93"/>
      <c r="AT112" s="22" t="s">
        <v>615</v>
      </c>
      <c r="AU112" s="22" t="s">
        <v>83</v>
      </c>
    </row>
    <row r="113" s="1" customFormat="1" ht="16.5" customHeight="1">
      <c r="B113" s="44"/>
      <c r="C113" s="210" t="s">
        <v>73</v>
      </c>
      <c r="D113" s="210" t="s">
        <v>156</v>
      </c>
      <c r="E113" s="211" t="s">
        <v>4177</v>
      </c>
      <c r="F113" s="212" t="s">
        <v>4178</v>
      </c>
      <c r="G113" s="213" t="s">
        <v>21</v>
      </c>
      <c r="H113" s="214">
        <v>56</v>
      </c>
      <c r="I113" s="215"/>
      <c r="J113" s="216">
        <f>ROUND(I113*H113,2)</f>
        <v>0</v>
      </c>
      <c r="K113" s="212" t="s">
        <v>21</v>
      </c>
      <c r="L113" s="70"/>
      <c r="M113" s="217" t="s">
        <v>21</v>
      </c>
      <c r="N113" s="218" t="s">
        <v>44</v>
      </c>
      <c r="O113" s="45"/>
      <c r="P113" s="219">
        <f>O113*H113</f>
        <v>0</v>
      </c>
      <c r="Q113" s="219">
        <v>0</v>
      </c>
      <c r="R113" s="219">
        <f>Q113*H113</f>
        <v>0</v>
      </c>
      <c r="S113" s="219">
        <v>0</v>
      </c>
      <c r="T113" s="220">
        <f>S113*H113</f>
        <v>0</v>
      </c>
      <c r="AR113" s="22" t="s">
        <v>163</v>
      </c>
      <c r="AT113" s="22" t="s">
        <v>156</v>
      </c>
      <c r="AU113" s="22" t="s">
        <v>83</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163</v>
      </c>
      <c r="BM113" s="22" t="s">
        <v>204</v>
      </c>
    </row>
    <row r="114" s="1" customFormat="1">
      <c r="B114" s="44"/>
      <c r="C114" s="72"/>
      <c r="D114" s="237" t="s">
        <v>615</v>
      </c>
      <c r="E114" s="72"/>
      <c r="F114" s="268" t="s">
        <v>3935</v>
      </c>
      <c r="G114" s="72"/>
      <c r="H114" s="72"/>
      <c r="I114" s="182"/>
      <c r="J114" s="72"/>
      <c r="K114" s="72"/>
      <c r="L114" s="70"/>
      <c r="M114" s="269"/>
      <c r="N114" s="45"/>
      <c r="O114" s="45"/>
      <c r="P114" s="45"/>
      <c r="Q114" s="45"/>
      <c r="R114" s="45"/>
      <c r="S114" s="45"/>
      <c r="T114" s="93"/>
      <c r="AT114" s="22" t="s">
        <v>615</v>
      </c>
      <c r="AU114" s="22" t="s">
        <v>83</v>
      </c>
    </row>
    <row r="115" s="1" customFormat="1" ht="25.5" customHeight="1">
      <c r="B115" s="44"/>
      <c r="C115" s="210" t="s">
        <v>73</v>
      </c>
      <c r="D115" s="210" t="s">
        <v>156</v>
      </c>
      <c r="E115" s="211" t="s">
        <v>4179</v>
      </c>
      <c r="F115" s="212" t="s">
        <v>4180</v>
      </c>
      <c r="G115" s="213" t="s">
        <v>21</v>
      </c>
      <c r="H115" s="214">
        <v>5.5999999999999996</v>
      </c>
      <c r="I115" s="215"/>
      <c r="J115" s="216">
        <f>ROUND(I115*H115,2)</f>
        <v>0</v>
      </c>
      <c r="K115" s="212" t="s">
        <v>21</v>
      </c>
      <c r="L115" s="70"/>
      <c r="M115" s="217" t="s">
        <v>21</v>
      </c>
      <c r="N115" s="218" t="s">
        <v>44</v>
      </c>
      <c r="O115" s="45"/>
      <c r="P115" s="219">
        <f>O115*H115</f>
        <v>0</v>
      </c>
      <c r="Q115" s="219">
        <v>0</v>
      </c>
      <c r="R115" s="219">
        <f>Q115*H115</f>
        <v>0</v>
      </c>
      <c r="S115" s="219">
        <v>0</v>
      </c>
      <c r="T115" s="220">
        <f>S115*H115</f>
        <v>0</v>
      </c>
      <c r="AR115" s="22" t="s">
        <v>163</v>
      </c>
      <c r="AT115" s="22" t="s">
        <v>156</v>
      </c>
      <c r="AU115" s="22" t="s">
        <v>83</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163</v>
      </c>
      <c r="BM115" s="22" t="s">
        <v>207</v>
      </c>
    </row>
    <row r="116" s="1" customFormat="1">
      <c r="B116" s="44"/>
      <c r="C116" s="72"/>
      <c r="D116" s="237" t="s">
        <v>615</v>
      </c>
      <c r="E116" s="72"/>
      <c r="F116" s="268" t="s">
        <v>3935</v>
      </c>
      <c r="G116" s="72"/>
      <c r="H116" s="72"/>
      <c r="I116" s="182"/>
      <c r="J116" s="72"/>
      <c r="K116" s="72"/>
      <c r="L116" s="70"/>
      <c r="M116" s="269"/>
      <c r="N116" s="45"/>
      <c r="O116" s="45"/>
      <c r="P116" s="45"/>
      <c r="Q116" s="45"/>
      <c r="R116" s="45"/>
      <c r="S116" s="45"/>
      <c r="T116" s="93"/>
      <c r="AT116" s="22" t="s">
        <v>615</v>
      </c>
      <c r="AU116" s="22" t="s">
        <v>83</v>
      </c>
    </row>
    <row r="117" s="1" customFormat="1" ht="16.5" customHeight="1">
      <c r="B117" s="44"/>
      <c r="C117" s="210" t="s">
        <v>73</v>
      </c>
      <c r="D117" s="210" t="s">
        <v>156</v>
      </c>
      <c r="E117" s="211" t="s">
        <v>3936</v>
      </c>
      <c r="F117" s="212" t="s">
        <v>273</v>
      </c>
      <c r="G117" s="213" t="s">
        <v>21</v>
      </c>
      <c r="H117" s="214">
        <v>61.600000000000001</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163</v>
      </c>
      <c r="AT117" s="22" t="s">
        <v>156</v>
      </c>
      <c r="AU117" s="22" t="s">
        <v>83</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163</v>
      </c>
      <c r="BM117" s="22" t="s">
        <v>210</v>
      </c>
    </row>
    <row r="118" s="1" customFormat="1">
      <c r="B118" s="44"/>
      <c r="C118" s="72"/>
      <c r="D118" s="237" t="s">
        <v>615</v>
      </c>
      <c r="E118" s="72"/>
      <c r="F118" s="268" t="s">
        <v>3935</v>
      </c>
      <c r="G118" s="72"/>
      <c r="H118" s="72"/>
      <c r="I118" s="182"/>
      <c r="J118" s="72"/>
      <c r="K118" s="72"/>
      <c r="L118" s="70"/>
      <c r="M118" s="269"/>
      <c r="N118" s="45"/>
      <c r="O118" s="45"/>
      <c r="P118" s="45"/>
      <c r="Q118" s="45"/>
      <c r="R118" s="45"/>
      <c r="S118" s="45"/>
      <c r="T118" s="93"/>
      <c r="AT118" s="22" t="s">
        <v>615</v>
      </c>
      <c r="AU118" s="22" t="s">
        <v>83</v>
      </c>
    </row>
    <row r="119" s="1" customFormat="1" ht="16.5" customHeight="1">
      <c r="B119" s="44"/>
      <c r="C119" s="210" t="s">
        <v>166</v>
      </c>
      <c r="D119" s="210" t="s">
        <v>156</v>
      </c>
      <c r="E119" s="211" t="s">
        <v>280</v>
      </c>
      <c r="F119" s="212" t="s">
        <v>3954</v>
      </c>
      <c r="G119" s="213" t="s">
        <v>1723</v>
      </c>
      <c r="H119" s="214">
        <v>112</v>
      </c>
      <c r="I119" s="215"/>
      <c r="J119" s="216">
        <f>ROUND(I119*H119,2)</f>
        <v>0</v>
      </c>
      <c r="K119" s="212" t="s">
        <v>21</v>
      </c>
      <c r="L119" s="70"/>
      <c r="M119" s="217" t="s">
        <v>21</v>
      </c>
      <c r="N119" s="218" t="s">
        <v>44</v>
      </c>
      <c r="O119" s="45"/>
      <c r="P119" s="219">
        <f>O119*H119</f>
        <v>0</v>
      </c>
      <c r="Q119" s="219">
        <v>0</v>
      </c>
      <c r="R119" s="219">
        <f>Q119*H119</f>
        <v>0</v>
      </c>
      <c r="S119" s="219">
        <v>0</v>
      </c>
      <c r="T119" s="220">
        <f>S119*H119</f>
        <v>0</v>
      </c>
      <c r="AR119" s="22" t="s">
        <v>163</v>
      </c>
      <c r="AT119" s="22" t="s">
        <v>156</v>
      </c>
      <c r="AU119" s="22" t="s">
        <v>83</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163</v>
      </c>
      <c r="BM119" s="22" t="s">
        <v>214</v>
      </c>
    </row>
    <row r="120" s="1" customFormat="1">
      <c r="B120" s="44"/>
      <c r="C120" s="72"/>
      <c r="D120" s="237" t="s">
        <v>615</v>
      </c>
      <c r="E120" s="72"/>
      <c r="F120" s="268" t="s">
        <v>3940</v>
      </c>
      <c r="G120" s="72"/>
      <c r="H120" s="72"/>
      <c r="I120" s="182"/>
      <c r="J120" s="72"/>
      <c r="K120" s="72"/>
      <c r="L120" s="70"/>
      <c r="M120" s="269"/>
      <c r="N120" s="45"/>
      <c r="O120" s="45"/>
      <c r="P120" s="45"/>
      <c r="Q120" s="45"/>
      <c r="R120" s="45"/>
      <c r="S120" s="45"/>
      <c r="T120" s="93"/>
      <c r="AT120" s="22" t="s">
        <v>615</v>
      </c>
      <c r="AU120" s="22" t="s">
        <v>83</v>
      </c>
    </row>
    <row r="121" s="1" customFormat="1" ht="16.5" customHeight="1">
      <c r="B121" s="44"/>
      <c r="C121" s="210" t="s">
        <v>73</v>
      </c>
      <c r="D121" s="210" t="s">
        <v>156</v>
      </c>
      <c r="E121" s="211" t="s">
        <v>4181</v>
      </c>
      <c r="F121" s="212" t="s">
        <v>4182</v>
      </c>
      <c r="G121" s="213" t="s">
        <v>21</v>
      </c>
      <c r="H121" s="214">
        <v>112</v>
      </c>
      <c r="I121" s="215"/>
      <c r="J121" s="216">
        <f>ROUND(I121*H121,2)</f>
        <v>0</v>
      </c>
      <c r="K121" s="212" t="s">
        <v>21</v>
      </c>
      <c r="L121" s="70"/>
      <c r="M121" s="217" t="s">
        <v>21</v>
      </c>
      <c r="N121" s="218" t="s">
        <v>44</v>
      </c>
      <c r="O121" s="45"/>
      <c r="P121" s="219">
        <f>O121*H121</f>
        <v>0</v>
      </c>
      <c r="Q121" s="219">
        <v>0</v>
      </c>
      <c r="R121" s="219">
        <f>Q121*H121</f>
        <v>0</v>
      </c>
      <c r="S121" s="219">
        <v>0</v>
      </c>
      <c r="T121" s="220">
        <f>S121*H121</f>
        <v>0</v>
      </c>
      <c r="AR121" s="22" t="s">
        <v>163</v>
      </c>
      <c r="AT121" s="22" t="s">
        <v>156</v>
      </c>
      <c r="AU121" s="22" t="s">
        <v>83</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163</v>
      </c>
      <c r="BM121" s="22" t="s">
        <v>217</v>
      </c>
    </row>
    <row r="122" s="1" customFormat="1">
      <c r="B122" s="44"/>
      <c r="C122" s="72"/>
      <c r="D122" s="237" t="s">
        <v>615</v>
      </c>
      <c r="E122" s="72"/>
      <c r="F122" s="268" t="s">
        <v>3935</v>
      </c>
      <c r="G122" s="72"/>
      <c r="H122" s="72"/>
      <c r="I122" s="182"/>
      <c r="J122" s="72"/>
      <c r="K122" s="72"/>
      <c r="L122" s="70"/>
      <c r="M122" s="269"/>
      <c r="N122" s="45"/>
      <c r="O122" s="45"/>
      <c r="P122" s="45"/>
      <c r="Q122" s="45"/>
      <c r="R122" s="45"/>
      <c r="S122" s="45"/>
      <c r="T122" s="93"/>
      <c r="AT122" s="22" t="s">
        <v>615</v>
      </c>
      <c r="AU122" s="22" t="s">
        <v>83</v>
      </c>
    </row>
    <row r="123" s="1" customFormat="1" ht="16.5" customHeight="1">
      <c r="B123" s="44"/>
      <c r="C123" s="210" t="s">
        <v>73</v>
      </c>
      <c r="D123" s="210" t="s">
        <v>156</v>
      </c>
      <c r="E123" s="211" t="s">
        <v>3936</v>
      </c>
      <c r="F123" s="212" t="s">
        <v>273</v>
      </c>
      <c r="G123" s="213" t="s">
        <v>21</v>
      </c>
      <c r="H123" s="214">
        <v>112</v>
      </c>
      <c r="I123" s="215"/>
      <c r="J123" s="216">
        <f>ROUND(I123*H123,2)</f>
        <v>0</v>
      </c>
      <c r="K123" s="212" t="s">
        <v>21</v>
      </c>
      <c r="L123" s="70"/>
      <c r="M123" s="217" t="s">
        <v>21</v>
      </c>
      <c r="N123" s="218" t="s">
        <v>44</v>
      </c>
      <c r="O123" s="45"/>
      <c r="P123" s="219">
        <f>O123*H123</f>
        <v>0</v>
      </c>
      <c r="Q123" s="219">
        <v>0</v>
      </c>
      <c r="R123" s="219">
        <f>Q123*H123</f>
        <v>0</v>
      </c>
      <c r="S123" s="219">
        <v>0</v>
      </c>
      <c r="T123" s="220">
        <f>S123*H123</f>
        <v>0</v>
      </c>
      <c r="AR123" s="22" t="s">
        <v>163</v>
      </c>
      <c r="AT123" s="22" t="s">
        <v>156</v>
      </c>
      <c r="AU123" s="22" t="s">
        <v>83</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163</v>
      </c>
      <c r="BM123" s="22" t="s">
        <v>221</v>
      </c>
    </row>
    <row r="124" s="1" customFormat="1">
      <c r="B124" s="44"/>
      <c r="C124" s="72"/>
      <c r="D124" s="237" t="s">
        <v>615</v>
      </c>
      <c r="E124" s="72"/>
      <c r="F124" s="268" t="s">
        <v>3935</v>
      </c>
      <c r="G124" s="72"/>
      <c r="H124" s="72"/>
      <c r="I124" s="182"/>
      <c r="J124" s="72"/>
      <c r="K124" s="72"/>
      <c r="L124" s="70"/>
      <c r="M124" s="269"/>
      <c r="N124" s="45"/>
      <c r="O124" s="45"/>
      <c r="P124" s="45"/>
      <c r="Q124" s="45"/>
      <c r="R124" s="45"/>
      <c r="S124" s="45"/>
      <c r="T124" s="93"/>
      <c r="AT124" s="22" t="s">
        <v>615</v>
      </c>
      <c r="AU124" s="22" t="s">
        <v>83</v>
      </c>
    </row>
    <row r="125" s="1" customFormat="1" ht="16.5" customHeight="1">
      <c r="B125" s="44"/>
      <c r="C125" s="210" t="s">
        <v>177</v>
      </c>
      <c r="D125" s="210" t="s">
        <v>156</v>
      </c>
      <c r="E125" s="211" t="s">
        <v>284</v>
      </c>
      <c r="F125" s="212" t="s">
        <v>3959</v>
      </c>
      <c r="G125" s="213" t="s">
        <v>1723</v>
      </c>
      <c r="H125" s="214">
        <v>112</v>
      </c>
      <c r="I125" s="215"/>
      <c r="J125" s="216">
        <f>ROUND(I125*H125,2)</f>
        <v>0</v>
      </c>
      <c r="K125" s="212" t="s">
        <v>21</v>
      </c>
      <c r="L125" s="70"/>
      <c r="M125" s="217" t="s">
        <v>21</v>
      </c>
      <c r="N125" s="218" t="s">
        <v>44</v>
      </c>
      <c r="O125" s="45"/>
      <c r="P125" s="219">
        <f>O125*H125</f>
        <v>0</v>
      </c>
      <c r="Q125" s="219">
        <v>0</v>
      </c>
      <c r="R125" s="219">
        <f>Q125*H125</f>
        <v>0</v>
      </c>
      <c r="S125" s="219">
        <v>0</v>
      </c>
      <c r="T125" s="220">
        <f>S125*H125</f>
        <v>0</v>
      </c>
      <c r="AR125" s="22" t="s">
        <v>163</v>
      </c>
      <c r="AT125" s="22" t="s">
        <v>156</v>
      </c>
      <c r="AU125" s="22" t="s">
        <v>83</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163</v>
      </c>
      <c r="BM125" s="22" t="s">
        <v>224</v>
      </c>
    </row>
    <row r="126" s="1" customFormat="1">
      <c r="B126" s="44"/>
      <c r="C126" s="72"/>
      <c r="D126" s="237" t="s">
        <v>615</v>
      </c>
      <c r="E126" s="72"/>
      <c r="F126" s="268" t="s">
        <v>3940</v>
      </c>
      <c r="G126" s="72"/>
      <c r="H126" s="72"/>
      <c r="I126" s="182"/>
      <c r="J126" s="72"/>
      <c r="K126" s="72"/>
      <c r="L126" s="70"/>
      <c r="M126" s="269"/>
      <c r="N126" s="45"/>
      <c r="O126" s="45"/>
      <c r="P126" s="45"/>
      <c r="Q126" s="45"/>
      <c r="R126" s="45"/>
      <c r="S126" s="45"/>
      <c r="T126" s="93"/>
      <c r="AT126" s="22" t="s">
        <v>615</v>
      </c>
      <c r="AU126" s="22" t="s">
        <v>83</v>
      </c>
    </row>
    <row r="127" s="1" customFormat="1" ht="25.5" customHeight="1">
      <c r="B127" s="44"/>
      <c r="C127" s="210" t="s">
        <v>169</v>
      </c>
      <c r="D127" s="210" t="s">
        <v>156</v>
      </c>
      <c r="E127" s="211" t="s">
        <v>3960</v>
      </c>
      <c r="F127" s="212" t="s">
        <v>3961</v>
      </c>
      <c r="G127" s="213" t="s">
        <v>3939</v>
      </c>
      <c r="H127" s="214">
        <v>165.59999999999999</v>
      </c>
      <c r="I127" s="215"/>
      <c r="J127" s="216">
        <f>ROUND(I127*H127,2)</f>
        <v>0</v>
      </c>
      <c r="K127" s="212" t="s">
        <v>21</v>
      </c>
      <c r="L127" s="70"/>
      <c r="M127" s="217" t="s">
        <v>21</v>
      </c>
      <c r="N127" s="218" t="s">
        <v>44</v>
      </c>
      <c r="O127" s="45"/>
      <c r="P127" s="219">
        <f>O127*H127</f>
        <v>0</v>
      </c>
      <c r="Q127" s="219">
        <v>0</v>
      </c>
      <c r="R127" s="219">
        <f>Q127*H127</f>
        <v>0</v>
      </c>
      <c r="S127" s="219">
        <v>0</v>
      </c>
      <c r="T127" s="220">
        <f>S127*H127</f>
        <v>0</v>
      </c>
      <c r="AR127" s="22" t="s">
        <v>163</v>
      </c>
      <c r="AT127" s="22" t="s">
        <v>156</v>
      </c>
      <c r="AU127" s="22" t="s">
        <v>83</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163</v>
      </c>
      <c r="BM127" s="22" t="s">
        <v>227</v>
      </c>
    </row>
    <row r="128" s="1" customFormat="1">
      <c r="B128" s="44"/>
      <c r="C128" s="72"/>
      <c r="D128" s="237" t="s">
        <v>615</v>
      </c>
      <c r="E128" s="72"/>
      <c r="F128" s="268" t="s">
        <v>3940</v>
      </c>
      <c r="G128" s="72"/>
      <c r="H128" s="72"/>
      <c r="I128" s="182"/>
      <c r="J128" s="72"/>
      <c r="K128" s="72"/>
      <c r="L128" s="70"/>
      <c r="M128" s="269"/>
      <c r="N128" s="45"/>
      <c r="O128" s="45"/>
      <c r="P128" s="45"/>
      <c r="Q128" s="45"/>
      <c r="R128" s="45"/>
      <c r="S128" s="45"/>
      <c r="T128" s="93"/>
      <c r="AT128" s="22" t="s">
        <v>615</v>
      </c>
      <c r="AU128" s="22" t="s">
        <v>83</v>
      </c>
    </row>
    <row r="129" s="1" customFormat="1" ht="25.5" customHeight="1">
      <c r="B129" s="44"/>
      <c r="C129" s="210" t="s">
        <v>184</v>
      </c>
      <c r="D129" s="210" t="s">
        <v>156</v>
      </c>
      <c r="E129" s="211" t="s">
        <v>3966</v>
      </c>
      <c r="F129" s="212" t="s">
        <v>3967</v>
      </c>
      <c r="G129" s="213" t="s">
        <v>3939</v>
      </c>
      <c r="H129" s="214">
        <v>130.80000000000001</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163</v>
      </c>
      <c r="AT129" s="22" t="s">
        <v>156</v>
      </c>
      <c r="AU129" s="22" t="s">
        <v>83</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163</v>
      </c>
      <c r="BM129" s="22" t="s">
        <v>230</v>
      </c>
    </row>
    <row r="130" s="1" customFormat="1">
      <c r="B130" s="44"/>
      <c r="C130" s="72"/>
      <c r="D130" s="237" t="s">
        <v>615</v>
      </c>
      <c r="E130" s="72"/>
      <c r="F130" s="268" t="s">
        <v>3968</v>
      </c>
      <c r="G130" s="72"/>
      <c r="H130" s="72"/>
      <c r="I130" s="182"/>
      <c r="J130" s="72"/>
      <c r="K130" s="72"/>
      <c r="L130" s="70"/>
      <c r="M130" s="269"/>
      <c r="N130" s="45"/>
      <c r="O130" s="45"/>
      <c r="P130" s="45"/>
      <c r="Q130" s="45"/>
      <c r="R130" s="45"/>
      <c r="S130" s="45"/>
      <c r="T130" s="93"/>
      <c r="AT130" s="22" t="s">
        <v>615</v>
      </c>
      <c r="AU130" s="22" t="s">
        <v>83</v>
      </c>
    </row>
    <row r="131" s="1" customFormat="1" ht="16.5" customHeight="1">
      <c r="B131" s="44"/>
      <c r="C131" s="210" t="s">
        <v>73</v>
      </c>
      <c r="D131" s="210" t="s">
        <v>156</v>
      </c>
      <c r="E131" s="211" t="s">
        <v>4183</v>
      </c>
      <c r="F131" s="212" t="s">
        <v>4184</v>
      </c>
      <c r="G131" s="213" t="s">
        <v>21</v>
      </c>
      <c r="H131" s="214">
        <v>130.80000000000001</v>
      </c>
      <c r="I131" s="215"/>
      <c r="J131" s="216">
        <f>ROUND(I131*H131,2)</f>
        <v>0</v>
      </c>
      <c r="K131" s="212" t="s">
        <v>21</v>
      </c>
      <c r="L131" s="70"/>
      <c r="M131" s="217" t="s">
        <v>21</v>
      </c>
      <c r="N131" s="218" t="s">
        <v>44</v>
      </c>
      <c r="O131" s="45"/>
      <c r="P131" s="219">
        <f>O131*H131</f>
        <v>0</v>
      </c>
      <c r="Q131" s="219">
        <v>0</v>
      </c>
      <c r="R131" s="219">
        <f>Q131*H131</f>
        <v>0</v>
      </c>
      <c r="S131" s="219">
        <v>0</v>
      </c>
      <c r="T131" s="220">
        <f>S131*H131</f>
        <v>0</v>
      </c>
      <c r="AR131" s="22" t="s">
        <v>163</v>
      </c>
      <c r="AT131" s="22" t="s">
        <v>156</v>
      </c>
      <c r="AU131" s="22" t="s">
        <v>83</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163</v>
      </c>
      <c r="BM131" s="22" t="s">
        <v>234</v>
      </c>
    </row>
    <row r="132" s="1" customFormat="1">
      <c r="B132" s="44"/>
      <c r="C132" s="72"/>
      <c r="D132" s="237" t="s">
        <v>615</v>
      </c>
      <c r="E132" s="72"/>
      <c r="F132" s="268" t="s">
        <v>3935</v>
      </c>
      <c r="G132" s="72"/>
      <c r="H132" s="72"/>
      <c r="I132" s="182"/>
      <c r="J132" s="72"/>
      <c r="K132" s="72"/>
      <c r="L132" s="70"/>
      <c r="M132" s="269"/>
      <c r="N132" s="45"/>
      <c r="O132" s="45"/>
      <c r="P132" s="45"/>
      <c r="Q132" s="45"/>
      <c r="R132" s="45"/>
      <c r="S132" s="45"/>
      <c r="T132" s="93"/>
      <c r="AT132" s="22" t="s">
        <v>615</v>
      </c>
      <c r="AU132" s="22" t="s">
        <v>83</v>
      </c>
    </row>
    <row r="133" s="1" customFormat="1" ht="25.5" customHeight="1">
      <c r="B133" s="44"/>
      <c r="C133" s="210" t="s">
        <v>173</v>
      </c>
      <c r="D133" s="210" t="s">
        <v>156</v>
      </c>
      <c r="E133" s="211" t="s">
        <v>3971</v>
      </c>
      <c r="F133" s="212" t="s">
        <v>3972</v>
      </c>
      <c r="G133" s="213" t="s">
        <v>3939</v>
      </c>
      <c r="H133" s="214">
        <v>100.2</v>
      </c>
      <c r="I133" s="215"/>
      <c r="J133" s="216">
        <f>ROUND(I133*H133,2)</f>
        <v>0</v>
      </c>
      <c r="K133" s="212" t="s">
        <v>21</v>
      </c>
      <c r="L133" s="70"/>
      <c r="M133" s="217" t="s">
        <v>21</v>
      </c>
      <c r="N133" s="218" t="s">
        <v>44</v>
      </c>
      <c r="O133" s="45"/>
      <c r="P133" s="219">
        <f>O133*H133</f>
        <v>0</v>
      </c>
      <c r="Q133" s="219">
        <v>0</v>
      </c>
      <c r="R133" s="219">
        <f>Q133*H133</f>
        <v>0</v>
      </c>
      <c r="S133" s="219">
        <v>0</v>
      </c>
      <c r="T133" s="220">
        <f>S133*H133</f>
        <v>0</v>
      </c>
      <c r="AR133" s="22" t="s">
        <v>163</v>
      </c>
      <c r="AT133" s="22" t="s">
        <v>156</v>
      </c>
      <c r="AU133" s="22" t="s">
        <v>83</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163</v>
      </c>
      <c r="BM133" s="22" t="s">
        <v>237</v>
      </c>
    </row>
    <row r="134" s="1" customFormat="1">
      <c r="B134" s="44"/>
      <c r="C134" s="72"/>
      <c r="D134" s="237" t="s">
        <v>615</v>
      </c>
      <c r="E134" s="72"/>
      <c r="F134" s="268" t="s">
        <v>3940</v>
      </c>
      <c r="G134" s="72"/>
      <c r="H134" s="72"/>
      <c r="I134" s="182"/>
      <c r="J134" s="72"/>
      <c r="K134" s="72"/>
      <c r="L134" s="70"/>
      <c r="M134" s="269"/>
      <c r="N134" s="45"/>
      <c r="O134" s="45"/>
      <c r="P134" s="45"/>
      <c r="Q134" s="45"/>
      <c r="R134" s="45"/>
      <c r="S134" s="45"/>
      <c r="T134" s="93"/>
      <c r="AT134" s="22" t="s">
        <v>615</v>
      </c>
      <c r="AU134" s="22" t="s">
        <v>83</v>
      </c>
    </row>
    <row r="135" s="1" customFormat="1" ht="16.5" customHeight="1">
      <c r="B135" s="44"/>
      <c r="C135" s="210" t="s">
        <v>73</v>
      </c>
      <c r="D135" s="210" t="s">
        <v>156</v>
      </c>
      <c r="E135" s="211" t="s">
        <v>4185</v>
      </c>
      <c r="F135" s="212" t="s">
        <v>4186</v>
      </c>
      <c r="G135" s="213" t="s">
        <v>21</v>
      </c>
      <c r="H135" s="214">
        <v>11.199999999999999</v>
      </c>
      <c r="I135" s="215"/>
      <c r="J135" s="216">
        <f>ROUND(I135*H135,2)</f>
        <v>0</v>
      </c>
      <c r="K135" s="212" t="s">
        <v>21</v>
      </c>
      <c r="L135" s="70"/>
      <c r="M135" s="217" t="s">
        <v>21</v>
      </c>
      <c r="N135" s="218" t="s">
        <v>44</v>
      </c>
      <c r="O135" s="45"/>
      <c r="P135" s="219">
        <f>O135*H135</f>
        <v>0</v>
      </c>
      <c r="Q135" s="219">
        <v>0</v>
      </c>
      <c r="R135" s="219">
        <f>Q135*H135</f>
        <v>0</v>
      </c>
      <c r="S135" s="219">
        <v>0</v>
      </c>
      <c r="T135" s="220">
        <f>S135*H135</f>
        <v>0</v>
      </c>
      <c r="AR135" s="22" t="s">
        <v>163</v>
      </c>
      <c r="AT135" s="22" t="s">
        <v>156</v>
      </c>
      <c r="AU135" s="22" t="s">
        <v>83</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163</v>
      </c>
      <c r="BM135" s="22" t="s">
        <v>241</v>
      </c>
    </row>
    <row r="136" s="1" customFormat="1">
      <c r="B136" s="44"/>
      <c r="C136" s="72"/>
      <c r="D136" s="237" t="s">
        <v>615</v>
      </c>
      <c r="E136" s="72"/>
      <c r="F136" s="268" t="s">
        <v>3935</v>
      </c>
      <c r="G136" s="72"/>
      <c r="H136" s="72"/>
      <c r="I136" s="182"/>
      <c r="J136" s="72"/>
      <c r="K136" s="72"/>
      <c r="L136" s="70"/>
      <c r="M136" s="269"/>
      <c r="N136" s="45"/>
      <c r="O136" s="45"/>
      <c r="P136" s="45"/>
      <c r="Q136" s="45"/>
      <c r="R136" s="45"/>
      <c r="S136" s="45"/>
      <c r="T136" s="93"/>
      <c r="AT136" s="22" t="s">
        <v>615</v>
      </c>
      <c r="AU136" s="22" t="s">
        <v>83</v>
      </c>
    </row>
    <row r="137" s="1" customFormat="1" ht="16.5" customHeight="1">
      <c r="B137" s="44"/>
      <c r="C137" s="210" t="s">
        <v>73</v>
      </c>
      <c r="D137" s="210" t="s">
        <v>156</v>
      </c>
      <c r="E137" s="211" t="s">
        <v>4187</v>
      </c>
      <c r="F137" s="212" t="s">
        <v>4188</v>
      </c>
      <c r="G137" s="213" t="s">
        <v>21</v>
      </c>
      <c r="H137" s="214">
        <v>65</v>
      </c>
      <c r="I137" s="215"/>
      <c r="J137" s="216">
        <f>ROUND(I137*H137,2)</f>
        <v>0</v>
      </c>
      <c r="K137" s="212" t="s">
        <v>21</v>
      </c>
      <c r="L137" s="70"/>
      <c r="M137" s="217" t="s">
        <v>21</v>
      </c>
      <c r="N137" s="218" t="s">
        <v>44</v>
      </c>
      <c r="O137" s="45"/>
      <c r="P137" s="219">
        <f>O137*H137</f>
        <v>0</v>
      </c>
      <c r="Q137" s="219">
        <v>0</v>
      </c>
      <c r="R137" s="219">
        <f>Q137*H137</f>
        <v>0</v>
      </c>
      <c r="S137" s="219">
        <v>0</v>
      </c>
      <c r="T137" s="220">
        <f>S137*H137</f>
        <v>0</v>
      </c>
      <c r="AR137" s="22" t="s">
        <v>163</v>
      </c>
      <c r="AT137" s="22" t="s">
        <v>156</v>
      </c>
      <c r="AU137" s="22" t="s">
        <v>83</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163</v>
      </c>
      <c r="BM137" s="22" t="s">
        <v>341</v>
      </c>
    </row>
    <row r="138" s="1" customFormat="1">
      <c r="B138" s="44"/>
      <c r="C138" s="72"/>
      <c r="D138" s="237" t="s">
        <v>615</v>
      </c>
      <c r="E138" s="72"/>
      <c r="F138" s="268" t="s">
        <v>3935</v>
      </c>
      <c r="G138" s="72"/>
      <c r="H138" s="72"/>
      <c r="I138" s="182"/>
      <c r="J138" s="72"/>
      <c r="K138" s="72"/>
      <c r="L138" s="70"/>
      <c r="M138" s="269"/>
      <c r="N138" s="45"/>
      <c r="O138" s="45"/>
      <c r="P138" s="45"/>
      <c r="Q138" s="45"/>
      <c r="R138" s="45"/>
      <c r="S138" s="45"/>
      <c r="T138" s="93"/>
      <c r="AT138" s="22" t="s">
        <v>615</v>
      </c>
      <c r="AU138" s="22" t="s">
        <v>83</v>
      </c>
    </row>
    <row r="139" s="1" customFormat="1" ht="16.5" customHeight="1">
      <c r="B139" s="44"/>
      <c r="C139" s="210" t="s">
        <v>73</v>
      </c>
      <c r="D139" s="210" t="s">
        <v>156</v>
      </c>
      <c r="E139" s="211" t="s">
        <v>4189</v>
      </c>
      <c r="F139" s="212" t="s">
        <v>4190</v>
      </c>
      <c r="G139" s="213" t="s">
        <v>21</v>
      </c>
      <c r="H139" s="214">
        <v>24</v>
      </c>
      <c r="I139" s="215"/>
      <c r="J139" s="216">
        <f>ROUND(I139*H139,2)</f>
        <v>0</v>
      </c>
      <c r="K139" s="212" t="s">
        <v>21</v>
      </c>
      <c r="L139" s="70"/>
      <c r="M139" s="217" t="s">
        <v>21</v>
      </c>
      <c r="N139" s="218" t="s">
        <v>44</v>
      </c>
      <c r="O139" s="45"/>
      <c r="P139" s="219">
        <f>O139*H139</f>
        <v>0</v>
      </c>
      <c r="Q139" s="219">
        <v>0</v>
      </c>
      <c r="R139" s="219">
        <f>Q139*H139</f>
        <v>0</v>
      </c>
      <c r="S139" s="219">
        <v>0</v>
      </c>
      <c r="T139" s="220">
        <f>S139*H139</f>
        <v>0</v>
      </c>
      <c r="AR139" s="22" t="s">
        <v>163</v>
      </c>
      <c r="AT139" s="22" t="s">
        <v>156</v>
      </c>
      <c r="AU139" s="22" t="s">
        <v>83</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163</v>
      </c>
      <c r="BM139" s="22" t="s">
        <v>345</v>
      </c>
    </row>
    <row r="140" s="1" customFormat="1">
      <c r="B140" s="44"/>
      <c r="C140" s="72"/>
      <c r="D140" s="237" t="s">
        <v>615</v>
      </c>
      <c r="E140" s="72"/>
      <c r="F140" s="268" t="s">
        <v>3935</v>
      </c>
      <c r="G140" s="72"/>
      <c r="H140" s="72"/>
      <c r="I140" s="182"/>
      <c r="J140" s="72"/>
      <c r="K140" s="72"/>
      <c r="L140" s="70"/>
      <c r="M140" s="269"/>
      <c r="N140" s="45"/>
      <c r="O140" s="45"/>
      <c r="P140" s="45"/>
      <c r="Q140" s="45"/>
      <c r="R140" s="45"/>
      <c r="S140" s="45"/>
      <c r="T140" s="93"/>
      <c r="AT140" s="22" t="s">
        <v>615</v>
      </c>
      <c r="AU140" s="22" t="s">
        <v>83</v>
      </c>
    </row>
    <row r="141" s="1" customFormat="1" ht="16.5" customHeight="1">
      <c r="B141" s="44"/>
      <c r="C141" s="210" t="s">
        <v>73</v>
      </c>
      <c r="D141" s="210" t="s">
        <v>156</v>
      </c>
      <c r="E141" s="211" t="s">
        <v>3936</v>
      </c>
      <c r="F141" s="212" t="s">
        <v>273</v>
      </c>
      <c r="G141" s="213" t="s">
        <v>21</v>
      </c>
      <c r="H141" s="214">
        <v>100.2</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163</v>
      </c>
      <c r="AT141" s="22" t="s">
        <v>156</v>
      </c>
      <c r="AU141" s="22" t="s">
        <v>83</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163</v>
      </c>
      <c r="BM141" s="22" t="s">
        <v>348</v>
      </c>
    </row>
    <row r="142" s="1" customFormat="1">
      <c r="B142" s="44"/>
      <c r="C142" s="72"/>
      <c r="D142" s="237" t="s">
        <v>615</v>
      </c>
      <c r="E142" s="72"/>
      <c r="F142" s="268" t="s">
        <v>3935</v>
      </c>
      <c r="G142" s="72"/>
      <c r="H142" s="72"/>
      <c r="I142" s="182"/>
      <c r="J142" s="72"/>
      <c r="K142" s="72"/>
      <c r="L142" s="70"/>
      <c r="M142" s="269"/>
      <c r="N142" s="45"/>
      <c r="O142" s="45"/>
      <c r="P142" s="45"/>
      <c r="Q142" s="45"/>
      <c r="R142" s="45"/>
      <c r="S142" s="45"/>
      <c r="T142" s="93"/>
      <c r="AT142" s="22" t="s">
        <v>615</v>
      </c>
      <c r="AU142" s="22" t="s">
        <v>83</v>
      </c>
    </row>
    <row r="143" s="1" customFormat="1" ht="25.5" customHeight="1">
      <c r="B143" s="44"/>
      <c r="C143" s="210" t="s">
        <v>191</v>
      </c>
      <c r="D143" s="210" t="s">
        <v>156</v>
      </c>
      <c r="E143" s="211" t="s">
        <v>3978</v>
      </c>
      <c r="F143" s="212" t="s">
        <v>3979</v>
      </c>
      <c r="G143" s="213" t="s">
        <v>3939</v>
      </c>
      <c r="H143" s="214">
        <v>1002</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163</v>
      </c>
      <c r="AT143" s="22" t="s">
        <v>156</v>
      </c>
      <c r="AU143" s="22" t="s">
        <v>83</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163</v>
      </c>
      <c r="BM143" s="22" t="s">
        <v>353</v>
      </c>
    </row>
    <row r="144" s="1" customFormat="1">
      <c r="B144" s="44"/>
      <c r="C144" s="72"/>
      <c r="D144" s="237" t="s">
        <v>615</v>
      </c>
      <c r="E144" s="72"/>
      <c r="F144" s="268" t="s">
        <v>3940</v>
      </c>
      <c r="G144" s="72"/>
      <c r="H144" s="72"/>
      <c r="I144" s="182"/>
      <c r="J144" s="72"/>
      <c r="K144" s="72"/>
      <c r="L144" s="70"/>
      <c r="M144" s="269"/>
      <c r="N144" s="45"/>
      <c r="O144" s="45"/>
      <c r="P144" s="45"/>
      <c r="Q144" s="45"/>
      <c r="R144" s="45"/>
      <c r="S144" s="45"/>
      <c r="T144" s="93"/>
      <c r="AT144" s="22" t="s">
        <v>615</v>
      </c>
      <c r="AU144" s="22" t="s">
        <v>83</v>
      </c>
    </row>
    <row r="145" s="1" customFormat="1" ht="16.5" customHeight="1">
      <c r="B145" s="44"/>
      <c r="C145" s="210" t="s">
        <v>73</v>
      </c>
      <c r="D145" s="210" t="s">
        <v>156</v>
      </c>
      <c r="E145" s="211" t="s">
        <v>4191</v>
      </c>
      <c r="F145" s="212" t="s">
        <v>4192</v>
      </c>
      <c r="G145" s="213" t="s">
        <v>21</v>
      </c>
      <c r="H145" s="214">
        <v>1002</v>
      </c>
      <c r="I145" s="215"/>
      <c r="J145" s="216">
        <f>ROUND(I145*H145,2)</f>
        <v>0</v>
      </c>
      <c r="K145" s="212" t="s">
        <v>21</v>
      </c>
      <c r="L145" s="70"/>
      <c r="M145" s="217" t="s">
        <v>21</v>
      </c>
      <c r="N145" s="218" t="s">
        <v>44</v>
      </c>
      <c r="O145" s="45"/>
      <c r="P145" s="219">
        <f>O145*H145</f>
        <v>0</v>
      </c>
      <c r="Q145" s="219">
        <v>0</v>
      </c>
      <c r="R145" s="219">
        <f>Q145*H145</f>
        <v>0</v>
      </c>
      <c r="S145" s="219">
        <v>0</v>
      </c>
      <c r="T145" s="220">
        <f>S145*H145</f>
        <v>0</v>
      </c>
      <c r="AR145" s="22" t="s">
        <v>163</v>
      </c>
      <c r="AT145" s="22" t="s">
        <v>156</v>
      </c>
      <c r="AU145" s="22" t="s">
        <v>83</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163</v>
      </c>
      <c r="BM145" s="22" t="s">
        <v>360</v>
      </c>
    </row>
    <row r="146" s="1" customFormat="1">
      <c r="B146" s="44"/>
      <c r="C146" s="72"/>
      <c r="D146" s="237" t="s">
        <v>615</v>
      </c>
      <c r="E146" s="72"/>
      <c r="F146" s="268" t="s">
        <v>3935</v>
      </c>
      <c r="G146" s="72"/>
      <c r="H146" s="72"/>
      <c r="I146" s="182"/>
      <c r="J146" s="72"/>
      <c r="K146" s="72"/>
      <c r="L146" s="70"/>
      <c r="M146" s="269"/>
      <c r="N146" s="45"/>
      <c r="O146" s="45"/>
      <c r="P146" s="45"/>
      <c r="Q146" s="45"/>
      <c r="R146" s="45"/>
      <c r="S146" s="45"/>
      <c r="T146" s="93"/>
      <c r="AT146" s="22" t="s">
        <v>615</v>
      </c>
      <c r="AU146" s="22" t="s">
        <v>83</v>
      </c>
    </row>
    <row r="147" s="1" customFormat="1" ht="16.5" customHeight="1">
      <c r="B147" s="44"/>
      <c r="C147" s="210" t="s">
        <v>176</v>
      </c>
      <c r="D147" s="210" t="s">
        <v>156</v>
      </c>
      <c r="E147" s="211" t="s">
        <v>3982</v>
      </c>
      <c r="F147" s="212" t="s">
        <v>3983</v>
      </c>
      <c r="G147" s="213" t="s">
        <v>3939</v>
      </c>
      <c r="H147" s="214">
        <v>100.2</v>
      </c>
      <c r="I147" s="215"/>
      <c r="J147" s="216">
        <f>ROUND(I147*H147,2)</f>
        <v>0</v>
      </c>
      <c r="K147" s="212" t="s">
        <v>21</v>
      </c>
      <c r="L147" s="70"/>
      <c r="M147" s="217" t="s">
        <v>21</v>
      </c>
      <c r="N147" s="218" t="s">
        <v>44</v>
      </c>
      <c r="O147" s="45"/>
      <c r="P147" s="219">
        <f>O147*H147</f>
        <v>0</v>
      </c>
      <c r="Q147" s="219">
        <v>0</v>
      </c>
      <c r="R147" s="219">
        <f>Q147*H147</f>
        <v>0</v>
      </c>
      <c r="S147" s="219">
        <v>0</v>
      </c>
      <c r="T147" s="220">
        <f>S147*H147</f>
        <v>0</v>
      </c>
      <c r="AR147" s="22" t="s">
        <v>163</v>
      </c>
      <c r="AT147" s="22" t="s">
        <v>156</v>
      </c>
      <c r="AU147" s="22" t="s">
        <v>83</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163</v>
      </c>
      <c r="BM147" s="22" t="s">
        <v>365</v>
      </c>
    </row>
    <row r="148" s="1" customFormat="1">
      <c r="B148" s="44"/>
      <c r="C148" s="72"/>
      <c r="D148" s="237" t="s">
        <v>615</v>
      </c>
      <c r="E148" s="72"/>
      <c r="F148" s="268" t="s">
        <v>3940</v>
      </c>
      <c r="G148" s="72"/>
      <c r="H148" s="72"/>
      <c r="I148" s="182"/>
      <c r="J148" s="72"/>
      <c r="K148" s="72"/>
      <c r="L148" s="70"/>
      <c r="M148" s="269"/>
      <c r="N148" s="45"/>
      <c r="O148" s="45"/>
      <c r="P148" s="45"/>
      <c r="Q148" s="45"/>
      <c r="R148" s="45"/>
      <c r="S148" s="45"/>
      <c r="T148" s="93"/>
      <c r="AT148" s="22" t="s">
        <v>615</v>
      </c>
      <c r="AU148" s="22" t="s">
        <v>83</v>
      </c>
    </row>
    <row r="149" s="1" customFormat="1" ht="25.5" customHeight="1">
      <c r="B149" s="44"/>
      <c r="C149" s="210" t="s">
        <v>198</v>
      </c>
      <c r="D149" s="210" t="s">
        <v>156</v>
      </c>
      <c r="E149" s="211" t="s">
        <v>3984</v>
      </c>
      <c r="F149" s="212" t="s">
        <v>3985</v>
      </c>
      <c r="G149" s="213" t="s">
        <v>1936</v>
      </c>
      <c r="H149" s="214">
        <v>180.36000000000001</v>
      </c>
      <c r="I149" s="215"/>
      <c r="J149" s="216">
        <f>ROUND(I149*H149,2)</f>
        <v>0</v>
      </c>
      <c r="K149" s="212" t="s">
        <v>21</v>
      </c>
      <c r="L149" s="70"/>
      <c r="M149" s="217" t="s">
        <v>21</v>
      </c>
      <c r="N149" s="218" t="s">
        <v>44</v>
      </c>
      <c r="O149" s="45"/>
      <c r="P149" s="219">
        <f>O149*H149</f>
        <v>0</v>
      </c>
      <c r="Q149" s="219">
        <v>0</v>
      </c>
      <c r="R149" s="219">
        <f>Q149*H149</f>
        <v>0</v>
      </c>
      <c r="S149" s="219">
        <v>0</v>
      </c>
      <c r="T149" s="220">
        <f>S149*H149</f>
        <v>0</v>
      </c>
      <c r="AR149" s="22" t="s">
        <v>163</v>
      </c>
      <c r="AT149" s="22" t="s">
        <v>156</v>
      </c>
      <c r="AU149" s="22" t="s">
        <v>83</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163</v>
      </c>
      <c r="BM149" s="22" t="s">
        <v>160</v>
      </c>
    </row>
    <row r="150" s="1" customFormat="1">
      <c r="B150" s="44"/>
      <c r="C150" s="72"/>
      <c r="D150" s="237" t="s">
        <v>615</v>
      </c>
      <c r="E150" s="72"/>
      <c r="F150" s="268" t="s">
        <v>3940</v>
      </c>
      <c r="G150" s="72"/>
      <c r="H150" s="72"/>
      <c r="I150" s="182"/>
      <c r="J150" s="72"/>
      <c r="K150" s="72"/>
      <c r="L150" s="70"/>
      <c r="M150" s="269"/>
      <c r="N150" s="45"/>
      <c r="O150" s="45"/>
      <c r="P150" s="45"/>
      <c r="Q150" s="45"/>
      <c r="R150" s="45"/>
      <c r="S150" s="45"/>
      <c r="T150" s="93"/>
      <c r="AT150" s="22" t="s">
        <v>615</v>
      </c>
      <c r="AU150" s="22" t="s">
        <v>83</v>
      </c>
    </row>
    <row r="151" s="1" customFormat="1" ht="16.5" customHeight="1">
      <c r="B151" s="44"/>
      <c r="C151" s="210" t="s">
        <v>73</v>
      </c>
      <c r="D151" s="210" t="s">
        <v>156</v>
      </c>
      <c r="E151" s="211" t="s">
        <v>4193</v>
      </c>
      <c r="F151" s="212" t="s">
        <v>4194</v>
      </c>
      <c r="G151" s="213" t="s">
        <v>21</v>
      </c>
      <c r="H151" s="214">
        <v>180.36000000000001</v>
      </c>
      <c r="I151" s="215"/>
      <c r="J151" s="216">
        <f>ROUND(I151*H151,2)</f>
        <v>0</v>
      </c>
      <c r="K151" s="212" t="s">
        <v>21</v>
      </c>
      <c r="L151" s="70"/>
      <c r="M151" s="217" t="s">
        <v>21</v>
      </c>
      <c r="N151" s="218" t="s">
        <v>44</v>
      </c>
      <c r="O151" s="45"/>
      <c r="P151" s="219">
        <f>O151*H151</f>
        <v>0</v>
      </c>
      <c r="Q151" s="219">
        <v>0</v>
      </c>
      <c r="R151" s="219">
        <f>Q151*H151</f>
        <v>0</v>
      </c>
      <c r="S151" s="219">
        <v>0</v>
      </c>
      <c r="T151" s="220">
        <f>S151*H151</f>
        <v>0</v>
      </c>
      <c r="AR151" s="22" t="s">
        <v>163</v>
      </c>
      <c r="AT151" s="22" t="s">
        <v>156</v>
      </c>
      <c r="AU151" s="22" t="s">
        <v>83</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163</v>
      </c>
      <c r="BM151" s="22" t="s">
        <v>371</v>
      </c>
    </row>
    <row r="152" s="1" customFormat="1">
      <c r="B152" s="44"/>
      <c r="C152" s="72"/>
      <c r="D152" s="237" t="s">
        <v>615</v>
      </c>
      <c r="E152" s="72"/>
      <c r="F152" s="268" t="s">
        <v>3935</v>
      </c>
      <c r="G152" s="72"/>
      <c r="H152" s="72"/>
      <c r="I152" s="182"/>
      <c r="J152" s="72"/>
      <c r="K152" s="72"/>
      <c r="L152" s="70"/>
      <c r="M152" s="269"/>
      <c r="N152" s="45"/>
      <c r="O152" s="45"/>
      <c r="P152" s="45"/>
      <c r="Q152" s="45"/>
      <c r="R152" s="45"/>
      <c r="S152" s="45"/>
      <c r="T152" s="93"/>
      <c r="AT152" s="22" t="s">
        <v>615</v>
      </c>
      <c r="AU152" s="22" t="s">
        <v>83</v>
      </c>
    </row>
    <row r="153" s="1" customFormat="1" ht="16.5" customHeight="1">
      <c r="B153" s="44"/>
      <c r="C153" s="210" t="s">
        <v>180</v>
      </c>
      <c r="D153" s="210" t="s">
        <v>156</v>
      </c>
      <c r="E153" s="211" t="s">
        <v>3988</v>
      </c>
      <c r="F153" s="212" t="s">
        <v>3989</v>
      </c>
      <c r="G153" s="213" t="s">
        <v>3939</v>
      </c>
      <c r="H153" s="214">
        <v>65.400000000000006</v>
      </c>
      <c r="I153" s="215"/>
      <c r="J153" s="216">
        <f>ROUND(I153*H153,2)</f>
        <v>0</v>
      </c>
      <c r="K153" s="212" t="s">
        <v>21</v>
      </c>
      <c r="L153" s="70"/>
      <c r="M153" s="217" t="s">
        <v>21</v>
      </c>
      <c r="N153" s="218" t="s">
        <v>44</v>
      </c>
      <c r="O153" s="45"/>
      <c r="P153" s="219">
        <f>O153*H153</f>
        <v>0</v>
      </c>
      <c r="Q153" s="219">
        <v>0</v>
      </c>
      <c r="R153" s="219">
        <f>Q153*H153</f>
        <v>0</v>
      </c>
      <c r="S153" s="219">
        <v>0</v>
      </c>
      <c r="T153" s="220">
        <f>S153*H153</f>
        <v>0</v>
      </c>
      <c r="AR153" s="22" t="s">
        <v>163</v>
      </c>
      <c r="AT153" s="22" t="s">
        <v>156</v>
      </c>
      <c r="AU153" s="22" t="s">
        <v>83</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163</v>
      </c>
      <c r="BM153" s="22" t="s">
        <v>374</v>
      </c>
    </row>
    <row r="154" s="1" customFormat="1">
      <c r="B154" s="44"/>
      <c r="C154" s="72"/>
      <c r="D154" s="237" t="s">
        <v>615</v>
      </c>
      <c r="E154" s="72"/>
      <c r="F154" s="268" t="s">
        <v>3940</v>
      </c>
      <c r="G154" s="72"/>
      <c r="H154" s="72"/>
      <c r="I154" s="182"/>
      <c r="J154" s="72"/>
      <c r="K154" s="72"/>
      <c r="L154" s="70"/>
      <c r="M154" s="269"/>
      <c r="N154" s="45"/>
      <c r="O154" s="45"/>
      <c r="P154" s="45"/>
      <c r="Q154" s="45"/>
      <c r="R154" s="45"/>
      <c r="S154" s="45"/>
      <c r="T154" s="93"/>
      <c r="AT154" s="22" t="s">
        <v>615</v>
      </c>
      <c r="AU154" s="22" t="s">
        <v>83</v>
      </c>
    </row>
    <row r="155" s="1" customFormat="1" ht="16.5" customHeight="1">
      <c r="B155" s="44"/>
      <c r="C155" s="210" t="s">
        <v>73</v>
      </c>
      <c r="D155" s="210" t="s">
        <v>156</v>
      </c>
      <c r="E155" s="211" t="s">
        <v>4195</v>
      </c>
      <c r="F155" s="212" t="s">
        <v>4196</v>
      </c>
      <c r="G155" s="213" t="s">
        <v>21</v>
      </c>
      <c r="H155" s="214">
        <v>65.400000000000006</v>
      </c>
      <c r="I155" s="215"/>
      <c r="J155" s="216">
        <f>ROUND(I155*H155,2)</f>
        <v>0</v>
      </c>
      <c r="K155" s="212" t="s">
        <v>21</v>
      </c>
      <c r="L155" s="70"/>
      <c r="M155" s="217" t="s">
        <v>21</v>
      </c>
      <c r="N155" s="218" t="s">
        <v>44</v>
      </c>
      <c r="O155" s="45"/>
      <c r="P155" s="219">
        <f>O155*H155</f>
        <v>0</v>
      </c>
      <c r="Q155" s="219">
        <v>0</v>
      </c>
      <c r="R155" s="219">
        <f>Q155*H155</f>
        <v>0</v>
      </c>
      <c r="S155" s="219">
        <v>0</v>
      </c>
      <c r="T155" s="220">
        <f>S155*H155</f>
        <v>0</v>
      </c>
      <c r="AR155" s="22" t="s">
        <v>163</v>
      </c>
      <c r="AT155" s="22" t="s">
        <v>156</v>
      </c>
      <c r="AU155" s="22" t="s">
        <v>83</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163</v>
      </c>
      <c r="BM155" s="22" t="s">
        <v>378</v>
      </c>
    </row>
    <row r="156" s="1" customFormat="1">
      <c r="B156" s="44"/>
      <c r="C156" s="72"/>
      <c r="D156" s="237" t="s">
        <v>615</v>
      </c>
      <c r="E156" s="72"/>
      <c r="F156" s="268" t="s">
        <v>3935</v>
      </c>
      <c r="G156" s="72"/>
      <c r="H156" s="72"/>
      <c r="I156" s="182"/>
      <c r="J156" s="72"/>
      <c r="K156" s="72"/>
      <c r="L156" s="70"/>
      <c r="M156" s="269"/>
      <c r="N156" s="45"/>
      <c r="O156" s="45"/>
      <c r="P156" s="45"/>
      <c r="Q156" s="45"/>
      <c r="R156" s="45"/>
      <c r="S156" s="45"/>
      <c r="T156" s="93"/>
      <c r="AT156" s="22" t="s">
        <v>615</v>
      </c>
      <c r="AU156" s="22" t="s">
        <v>83</v>
      </c>
    </row>
    <row r="157" s="1" customFormat="1" ht="16.5" customHeight="1">
      <c r="B157" s="44"/>
      <c r="C157" s="210" t="s">
        <v>73</v>
      </c>
      <c r="D157" s="210" t="s">
        <v>156</v>
      </c>
      <c r="E157" s="211" t="s">
        <v>3936</v>
      </c>
      <c r="F157" s="212" t="s">
        <v>273</v>
      </c>
      <c r="G157" s="213" t="s">
        <v>21</v>
      </c>
      <c r="H157" s="214">
        <v>65.400000000000006</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163</v>
      </c>
      <c r="AT157" s="22" t="s">
        <v>156</v>
      </c>
      <c r="AU157" s="22" t="s">
        <v>83</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163</v>
      </c>
      <c r="BM157" s="22" t="s">
        <v>381</v>
      </c>
    </row>
    <row r="158" s="1" customFormat="1">
      <c r="B158" s="44"/>
      <c r="C158" s="72"/>
      <c r="D158" s="237" t="s">
        <v>615</v>
      </c>
      <c r="E158" s="72"/>
      <c r="F158" s="268" t="s">
        <v>3935</v>
      </c>
      <c r="G158" s="72"/>
      <c r="H158" s="72"/>
      <c r="I158" s="182"/>
      <c r="J158" s="72"/>
      <c r="K158" s="72"/>
      <c r="L158" s="70"/>
      <c r="M158" s="269"/>
      <c r="N158" s="45"/>
      <c r="O158" s="45"/>
      <c r="P158" s="45"/>
      <c r="Q158" s="45"/>
      <c r="R158" s="45"/>
      <c r="S158" s="45"/>
      <c r="T158" s="93"/>
      <c r="AT158" s="22" t="s">
        <v>615</v>
      </c>
      <c r="AU158" s="22" t="s">
        <v>83</v>
      </c>
    </row>
    <row r="159" s="1" customFormat="1" ht="16.5" customHeight="1">
      <c r="B159" s="44"/>
      <c r="C159" s="210" t="s">
        <v>10</v>
      </c>
      <c r="D159" s="210" t="s">
        <v>156</v>
      </c>
      <c r="E159" s="211" t="s">
        <v>4197</v>
      </c>
      <c r="F159" s="212" t="s">
        <v>4198</v>
      </c>
      <c r="G159" s="213" t="s">
        <v>3939</v>
      </c>
      <c r="H159" s="214">
        <v>61.299999999999997</v>
      </c>
      <c r="I159" s="215"/>
      <c r="J159" s="216">
        <f>ROUND(I159*H159,2)</f>
        <v>0</v>
      </c>
      <c r="K159" s="212" t="s">
        <v>21</v>
      </c>
      <c r="L159" s="70"/>
      <c r="M159" s="217" t="s">
        <v>21</v>
      </c>
      <c r="N159" s="218" t="s">
        <v>44</v>
      </c>
      <c r="O159" s="45"/>
      <c r="P159" s="219">
        <f>O159*H159</f>
        <v>0</v>
      </c>
      <c r="Q159" s="219">
        <v>0</v>
      </c>
      <c r="R159" s="219">
        <f>Q159*H159</f>
        <v>0</v>
      </c>
      <c r="S159" s="219">
        <v>0</v>
      </c>
      <c r="T159" s="220">
        <f>S159*H159</f>
        <v>0</v>
      </c>
      <c r="AR159" s="22" t="s">
        <v>163</v>
      </c>
      <c r="AT159" s="22" t="s">
        <v>156</v>
      </c>
      <c r="AU159" s="22" t="s">
        <v>83</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163</v>
      </c>
      <c r="BM159" s="22" t="s">
        <v>385</v>
      </c>
    </row>
    <row r="160" s="1" customFormat="1">
      <c r="B160" s="44"/>
      <c r="C160" s="72"/>
      <c r="D160" s="237" t="s">
        <v>615</v>
      </c>
      <c r="E160" s="72"/>
      <c r="F160" s="268" t="s">
        <v>3940</v>
      </c>
      <c r="G160" s="72"/>
      <c r="H160" s="72"/>
      <c r="I160" s="182"/>
      <c r="J160" s="72"/>
      <c r="K160" s="72"/>
      <c r="L160" s="70"/>
      <c r="M160" s="269"/>
      <c r="N160" s="45"/>
      <c r="O160" s="45"/>
      <c r="P160" s="45"/>
      <c r="Q160" s="45"/>
      <c r="R160" s="45"/>
      <c r="S160" s="45"/>
      <c r="T160" s="93"/>
      <c r="AT160" s="22" t="s">
        <v>615</v>
      </c>
      <c r="AU160" s="22" t="s">
        <v>83</v>
      </c>
    </row>
    <row r="161" s="1" customFormat="1" ht="16.5" customHeight="1">
      <c r="B161" s="44"/>
      <c r="C161" s="210" t="s">
        <v>73</v>
      </c>
      <c r="D161" s="210" t="s">
        <v>156</v>
      </c>
      <c r="E161" s="211" t="s">
        <v>4199</v>
      </c>
      <c r="F161" s="212" t="s">
        <v>4200</v>
      </c>
      <c r="G161" s="213" t="s">
        <v>21</v>
      </c>
      <c r="H161" s="214">
        <v>61.299999999999997</v>
      </c>
      <c r="I161" s="215"/>
      <c r="J161" s="216">
        <f>ROUND(I161*H161,2)</f>
        <v>0</v>
      </c>
      <c r="K161" s="212" t="s">
        <v>21</v>
      </c>
      <c r="L161" s="70"/>
      <c r="M161" s="217" t="s">
        <v>21</v>
      </c>
      <c r="N161" s="218" t="s">
        <v>44</v>
      </c>
      <c r="O161" s="45"/>
      <c r="P161" s="219">
        <f>O161*H161</f>
        <v>0</v>
      </c>
      <c r="Q161" s="219">
        <v>0</v>
      </c>
      <c r="R161" s="219">
        <f>Q161*H161</f>
        <v>0</v>
      </c>
      <c r="S161" s="219">
        <v>0</v>
      </c>
      <c r="T161" s="220">
        <f>S161*H161</f>
        <v>0</v>
      </c>
      <c r="AR161" s="22" t="s">
        <v>163</v>
      </c>
      <c r="AT161" s="22" t="s">
        <v>156</v>
      </c>
      <c r="AU161" s="22" t="s">
        <v>83</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163</v>
      </c>
      <c r="BM161" s="22" t="s">
        <v>388</v>
      </c>
    </row>
    <row r="162" s="1" customFormat="1">
      <c r="B162" s="44"/>
      <c r="C162" s="72"/>
      <c r="D162" s="237" t="s">
        <v>615</v>
      </c>
      <c r="E162" s="72"/>
      <c r="F162" s="268" t="s">
        <v>3935</v>
      </c>
      <c r="G162" s="72"/>
      <c r="H162" s="72"/>
      <c r="I162" s="182"/>
      <c r="J162" s="72"/>
      <c r="K162" s="72"/>
      <c r="L162" s="70"/>
      <c r="M162" s="269"/>
      <c r="N162" s="45"/>
      <c r="O162" s="45"/>
      <c r="P162" s="45"/>
      <c r="Q162" s="45"/>
      <c r="R162" s="45"/>
      <c r="S162" s="45"/>
      <c r="T162" s="93"/>
      <c r="AT162" s="22" t="s">
        <v>615</v>
      </c>
      <c r="AU162" s="22" t="s">
        <v>83</v>
      </c>
    </row>
    <row r="163" s="1" customFormat="1" ht="16.5" customHeight="1">
      <c r="B163" s="44"/>
      <c r="C163" s="210" t="s">
        <v>73</v>
      </c>
      <c r="D163" s="210" t="s">
        <v>156</v>
      </c>
      <c r="E163" s="211" t="s">
        <v>3936</v>
      </c>
      <c r="F163" s="212" t="s">
        <v>273</v>
      </c>
      <c r="G163" s="213" t="s">
        <v>21</v>
      </c>
      <c r="H163" s="214">
        <v>61.299999999999997</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163</v>
      </c>
      <c r="AT163" s="22" t="s">
        <v>156</v>
      </c>
      <c r="AU163" s="22" t="s">
        <v>83</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163</v>
      </c>
      <c r="BM163" s="22" t="s">
        <v>392</v>
      </c>
    </row>
    <row r="164" s="1" customFormat="1">
      <c r="B164" s="44"/>
      <c r="C164" s="72"/>
      <c r="D164" s="237" t="s">
        <v>615</v>
      </c>
      <c r="E164" s="72"/>
      <c r="F164" s="268" t="s">
        <v>3935</v>
      </c>
      <c r="G164" s="72"/>
      <c r="H164" s="72"/>
      <c r="I164" s="182"/>
      <c r="J164" s="72"/>
      <c r="K164" s="72"/>
      <c r="L164" s="70"/>
      <c r="M164" s="269"/>
      <c r="N164" s="45"/>
      <c r="O164" s="45"/>
      <c r="P164" s="45"/>
      <c r="Q164" s="45"/>
      <c r="R164" s="45"/>
      <c r="S164" s="45"/>
      <c r="T164" s="93"/>
      <c r="AT164" s="22" t="s">
        <v>615</v>
      </c>
      <c r="AU164" s="22" t="s">
        <v>83</v>
      </c>
    </row>
    <row r="165" s="1" customFormat="1" ht="16.5" customHeight="1">
      <c r="B165" s="44"/>
      <c r="C165" s="258" t="s">
        <v>183</v>
      </c>
      <c r="D165" s="258" t="s">
        <v>298</v>
      </c>
      <c r="E165" s="259" t="s">
        <v>4201</v>
      </c>
      <c r="F165" s="260" t="s">
        <v>4202</v>
      </c>
      <c r="G165" s="261" t="s">
        <v>1936</v>
      </c>
      <c r="H165" s="262">
        <v>110.34</v>
      </c>
      <c r="I165" s="263"/>
      <c r="J165" s="264">
        <f>ROUND(I165*H165,2)</f>
        <v>0</v>
      </c>
      <c r="K165" s="260" t="s">
        <v>21</v>
      </c>
      <c r="L165" s="265"/>
      <c r="M165" s="266" t="s">
        <v>21</v>
      </c>
      <c r="N165" s="267" t="s">
        <v>44</v>
      </c>
      <c r="O165" s="45"/>
      <c r="P165" s="219">
        <f>O165*H165</f>
        <v>0</v>
      </c>
      <c r="Q165" s="219">
        <v>0</v>
      </c>
      <c r="R165" s="219">
        <f>Q165*H165</f>
        <v>0</v>
      </c>
      <c r="S165" s="219">
        <v>0</v>
      </c>
      <c r="T165" s="220">
        <f>S165*H165</f>
        <v>0</v>
      </c>
      <c r="AR165" s="22" t="s">
        <v>169</v>
      </c>
      <c r="AT165" s="22" t="s">
        <v>298</v>
      </c>
      <c r="AU165" s="22" t="s">
        <v>83</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163</v>
      </c>
      <c r="BM165" s="22" t="s">
        <v>396</v>
      </c>
    </row>
    <row r="166" s="1" customFormat="1">
      <c r="B166" s="44"/>
      <c r="C166" s="72"/>
      <c r="D166" s="237" t="s">
        <v>615</v>
      </c>
      <c r="E166" s="72"/>
      <c r="F166" s="268" t="s">
        <v>4203</v>
      </c>
      <c r="G166" s="72"/>
      <c r="H166" s="72"/>
      <c r="I166" s="182"/>
      <c r="J166" s="72"/>
      <c r="K166" s="72"/>
      <c r="L166" s="70"/>
      <c r="M166" s="269"/>
      <c r="N166" s="45"/>
      <c r="O166" s="45"/>
      <c r="P166" s="45"/>
      <c r="Q166" s="45"/>
      <c r="R166" s="45"/>
      <c r="S166" s="45"/>
      <c r="T166" s="93"/>
      <c r="AT166" s="22" t="s">
        <v>615</v>
      </c>
      <c r="AU166" s="22" t="s">
        <v>83</v>
      </c>
    </row>
    <row r="167" s="1" customFormat="1" ht="16.5" customHeight="1">
      <c r="B167" s="44"/>
      <c r="C167" s="258" t="s">
        <v>73</v>
      </c>
      <c r="D167" s="258" t="s">
        <v>298</v>
      </c>
      <c r="E167" s="259" t="s">
        <v>4204</v>
      </c>
      <c r="F167" s="260" t="s">
        <v>4205</v>
      </c>
      <c r="G167" s="261" t="s">
        <v>21</v>
      </c>
      <c r="H167" s="262">
        <v>110.34</v>
      </c>
      <c r="I167" s="263"/>
      <c r="J167" s="264">
        <f>ROUND(I167*H167,2)</f>
        <v>0</v>
      </c>
      <c r="K167" s="260" t="s">
        <v>21</v>
      </c>
      <c r="L167" s="265"/>
      <c r="M167" s="266" t="s">
        <v>21</v>
      </c>
      <c r="N167" s="267" t="s">
        <v>44</v>
      </c>
      <c r="O167" s="45"/>
      <c r="P167" s="219">
        <f>O167*H167</f>
        <v>0</v>
      </c>
      <c r="Q167" s="219">
        <v>0</v>
      </c>
      <c r="R167" s="219">
        <f>Q167*H167</f>
        <v>0</v>
      </c>
      <c r="S167" s="219">
        <v>0</v>
      </c>
      <c r="T167" s="220">
        <f>S167*H167</f>
        <v>0</v>
      </c>
      <c r="AR167" s="22" t="s">
        <v>169</v>
      </c>
      <c r="AT167" s="22" t="s">
        <v>298</v>
      </c>
      <c r="AU167" s="22" t="s">
        <v>83</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163</v>
      </c>
      <c r="BM167" s="22" t="s">
        <v>401</v>
      </c>
    </row>
    <row r="168" s="1" customFormat="1">
      <c r="B168" s="44"/>
      <c r="C168" s="72"/>
      <c r="D168" s="237" t="s">
        <v>615</v>
      </c>
      <c r="E168" s="72"/>
      <c r="F168" s="268" t="s">
        <v>3935</v>
      </c>
      <c r="G168" s="72"/>
      <c r="H168" s="72"/>
      <c r="I168" s="182"/>
      <c r="J168" s="72"/>
      <c r="K168" s="72"/>
      <c r="L168" s="70"/>
      <c r="M168" s="269"/>
      <c r="N168" s="45"/>
      <c r="O168" s="45"/>
      <c r="P168" s="45"/>
      <c r="Q168" s="45"/>
      <c r="R168" s="45"/>
      <c r="S168" s="45"/>
      <c r="T168" s="93"/>
      <c r="AT168" s="22" t="s">
        <v>615</v>
      </c>
      <c r="AU168" s="22" t="s">
        <v>83</v>
      </c>
    </row>
    <row r="169" s="1" customFormat="1" ht="16.5" customHeight="1">
      <c r="B169" s="44"/>
      <c r="C169" s="258" t="s">
        <v>211</v>
      </c>
      <c r="D169" s="258" t="s">
        <v>298</v>
      </c>
      <c r="E169" s="259" t="s">
        <v>3996</v>
      </c>
      <c r="F169" s="260" t="s">
        <v>3997</v>
      </c>
      <c r="G169" s="261" t="s">
        <v>3939</v>
      </c>
      <c r="H169" s="262">
        <v>8.4000000000000004</v>
      </c>
      <c r="I169" s="263"/>
      <c r="J169" s="264">
        <f>ROUND(I169*H169,2)</f>
        <v>0</v>
      </c>
      <c r="K169" s="260" t="s">
        <v>21</v>
      </c>
      <c r="L169" s="265"/>
      <c r="M169" s="266" t="s">
        <v>21</v>
      </c>
      <c r="N169" s="267" t="s">
        <v>44</v>
      </c>
      <c r="O169" s="45"/>
      <c r="P169" s="219">
        <f>O169*H169</f>
        <v>0</v>
      </c>
      <c r="Q169" s="219">
        <v>0</v>
      </c>
      <c r="R169" s="219">
        <f>Q169*H169</f>
        <v>0</v>
      </c>
      <c r="S169" s="219">
        <v>0</v>
      </c>
      <c r="T169" s="220">
        <f>S169*H169</f>
        <v>0</v>
      </c>
      <c r="AR169" s="22" t="s">
        <v>169</v>
      </c>
      <c r="AT169" s="22" t="s">
        <v>298</v>
      </c>
      <c r="AU169" s="22" t="s">
        <v>83</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163</v>
      </c>
      <c r="BM169" s="22" t="s">
        <v>405</v>
      </c>
    </row>
    <row r="170" s="1" customFormat="1">
      <c r="B170" s="44"/>
      <c r="C170" s="72"/>
      <c r="D170" s="237" t="s">
        <v>615</v>
      </c>
      <c r="E170" s="72"/>
      <c r="F170" s="268" t="s">
        <v>3998</v>
      </c>
      <c r="G170" s="72"/>
      <c r="H170" s="72"/>
      <c r="I170" s="182"/>
      <c r="J170" s="72"/>
      <c r="K170" s="72"/>
      <c r="L170" s="70"/>
      <c r="M170" s="269"/>
      <c r="N170" s="45"/>
      <c r="O170" s="45"/>
      <c r="P170" s="45"/>
      <c r="Q170" s="45"/>
      <c r="R170" s="45"/>
      <c r="S170" s="45"/>
      <c r="T170" s="93"/>
      <c r="AT170" s="22" t="s">
        <v>615</v>
      </c>
      <c r="AU170" s="22" t="s">
        <v>83</v>
      </c>
    </row>
    <row r="171" s="1" customFormat="1" ht="16.5" customHeight="1">
      <c r="B171" s="44"/>
      <c r="C171" s="258" t="s">
        <v>73</v>
      </c>
      <c r="D171" s="258" t="s">
        <v>298</v>
      </c>
      <c r="E171" s="259" t="s">
        <v>4206</v>
      </c>
      <c r="F171" s="260" t="s">
        <v>4207</v>
      </c>
      <c r="G171" s="261" t="s">
        <v>21</v>
      </c>
      <c r="H171" s="262">
        <v>8.4000000000000004</v>
      </c>
      <c r="I171" s="263"/>
      <c r="J171" s="264">
        <f>ROUND(I171*H171,2)</f>
        <v>0</v>
      </c>
      <c r="K171" s="260" t="s">
        <v>21</v>
      </c>
      <c r="L171" s="265"/>
      <c r="M171" s="266" t="s">
        <v>21</v>
      </c>
      <c r="N171" s="267" t="s">
        <v>44</v>
      </c>
      <c r="O171" s="45"/>
      <c r="P171" s="219">
        <f>O171*H171</f>
        <v>0</v>
      </c>
      <c r="Q171" s="219">
        <v>0</v>
      </c>
      <c r="R171" s="219">
        <f>Q171*H171</f>
        <v>0</v>
      </c>
      <c r="S171" s="219">
        <v>0</v>
      </c>
      <c r="T171" s="220">
        <f>S171*H171</f>
        <v>0</v>
      </c>
      <c r="AR171" s="22" t="s">
        <v>169</v>
      </c>
      <c r="AT171" s="22" t="s">
        <v>298</v>
      </c>
      <c r="AU171" s="22" t="s">
        <v>83</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163</v>
      </c>
      <c r="BM171" s="22" t="s">
        <v>408</v>
      </c>
    </row>
    <row r="172" s="1" customFormat="1">
      <c r="B172" s="44"/>
      <c r="C172" s="72"/>
      <c r="D172" s="237" t="s">
        <v>615</v>
      </c>
      <c r="E172" s="72"/>
      <c r="F172" s="268" t="s">
        <v>3935</v>
      </c>
      <c r="G172" s="72"/>
      <c r="H172" s="72"/>
      <c r="I172" s="182"/>
      <c r="J172" s="72"/>
      <c r="K172" s="72"/>
      <c r="L172" s="70"/>
      <c r="M172" s="269"/>
      <c r="N172" s="45"/>
      <c r="O172" s="45"/>
      <c r="P172" s="45"/>
      <c r="Q172" s="45"/>
      <c r="R172" s="45"/>
      <c r="S172" s="45"/>
      <c r="T172" s="93"/>
      <c r="AT172" s="22" t="s">
        <v>615</v>
      </c>
      <c r="AU172" s="22" t="s">
        <v>83</v>
      </c>
    </row>
    <row r="173" s="1" customFormat="1" ht="16.5" customHeight="1">
      <c r="B173" s="44"/>
      <c r="C173" s="258" t="s">
        <v>73</v>
      </c>
      <c r="D173" s="258" t="s">
        <v>298</v>
      </c>
      <c r="E173" s="259" t="s">
        <v>4208</v>
      </c>
      <c r="F173" s="260" t="s">
        <v>273</v>
      </c>
      <c r="G173" s="261" t="s">
        <v>21</v>
      </c>
      <c r="H173" s="262">
        <v>8.4000000000000004</v>
      </c>
      <c r="I173" s="263"/>
      <c r="J173" s="264">
        <f>ROUND(I173*H173,2)</f>
        <v>0</v>
      </c>
      <c r="K173" s="260" t="s">
        <v>21</v>
      </c>
      <c r="L173" s="265"/>
      <c r="M173" s="266" t="s">
        <v>21</v>
      </c>
      <c r="N173" s="267" t="s">
        <v>44</v>
      </c>
      <c r="O173" s="45"/>
      <c r="P173" s="219">
        <f>O173*H173</f>
        <v>0</v>
      </c>
      <c r="Q173" s="219">
        <v>0</v>
      </c>
      <c r="R173" s="219">
        <f>Q173*H173</f>
        <v>0</v>
      </c>
      <c r="S173" s="219">
        <v>0</v>
      </c>
      <c r="T173" s="220">
        <f>S173*H173</f>
        <v>0</v>
      </c>
      <c r="AR173" s="22" t="s">
        <v>169</v>
      </c>
      <c r="AT173" s="22" t="s">
        <v>298</v>
      </c>
      <c r="AU173" s="22" t="s">
        <v>83</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163</v>
      </c>
      <c r="BM173" s="22" t="s">
        <v>412</v>
      </c>
    </row>
    <row r="174" s="1" customFormat="1">
      <c r="B174" s="44"/>
      <c r="C174" s="72"/>
      <c r="D174" s="237" t="s">
        <v>615</v>
      </c>
      <c r="E174" s="72"/>
      <c r="F174" s="268" t="s">
        <v>3935</v>
      </c>
      <c r="G174" s="72"/>
      <c r="H174" s="72"/>
      <c r="I174" s="182"/>
      <c r="J174" s="72"/>
      <c r="K174" s="72"/>
      <c r="L174" s="70"/>
      <c r="M174" s="269"/>
      <c r="N174" s="45"/>
      <c r="O174" s="45"/>
      <c r="P174" s="45"/>
      <c r="Q174" s="45"/>
      <c r="R174" s="45"/>
      <c r="S174" s="45"/>
      <c r="T174" s="93"/>
      <c r="AT174" s="22" t="s">
        <v>615</v>
      </c>
      <c r="AU174" s="22" t="s">
        <v>83</v>
      </c>
    </row>
    <row r="175" s="1" customFormat="1" ht="16.5" customHeight="1">
      <c r="B175" s="44"/>
      <c r="C175" s="258" t="s">
        <v>187</v>
      </c>
      <c r="D175" s="258" t="s">
        <v>298</v>
      </c>
      <c r="E175" s="259" t="s">
        <v>4003</v>
      </c>
      <c r="F175" s="260" t="s">
        <v>4004</v>
      </c>
      <c r="G175" s="261" t="s">
        <v>1936</v>
      </c>
      <c r="H175" s="262">
        <v>16.800000000000001</v>
      </c>
      <c r="I175" s="263"/>
      <c r="J175" s="264">
        <f>ROUND(I175*H175,2)</f>
        <v>0</v>
      </c>
      <c r="K175" s="260" t="s">
        <v>21</v>
      </c>
      <c r="L175" s="265"/>
      <c r="M175" s="266" t="s">
        <v>21</v>
      </c>
      <c r="N175" s="267" t="s">
        <v>44</v>
      </c>
      <c r="O175" s="45"/>
      <c r="P175" s="219">
        <f>O175*H175</f>
        <v>0</v>
      </c>
      <c r="Q175" s="219">
        <v>0</v>
      </c>
      <c r="R175" s="219">
        <f>Q175*H175</f>
        <v>0</v>
      </c>
      <c r="S175" s="219">
        <v>0</v>
      </c>
      <c r="T175" s="220">
        <f>S175*H175</f>
        <v>0</v>
      </c>
      <c r="AR175" s="22" t="s">
        <v>169</v>
      </c>
      <c r="AT175" s="22" t="s">
        <v>298</v>
      </c>
      <c r="AU175" s="22" t="s">
        <v>83</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163</v>
      </c>
      <c r="BM175" s="22" t="s">
        <v>415</v>
      </c>
    </row>
    <row r="176" s="1" customFormat="1">
      <c r="B176" s="44"/>
      <c r="C176" s="72"/>
      <c r="D176" s="237" t="s">
        <v>615</v>
      </c>
      <c r="E176" s="72"/>
      <c r="F176" s="268" t="s">
        <v>4005</v>
      </c>
      <c r="G176" s="72"/>
      <c r="H176" s="72"/>
      <c r="I176" s="182"/>
      <c r="J176" s="72"/>
      <c r="K176" s="72"/>
      <c r="L176" s="70"/>
      <c r="M176" s="269"/>
      <c r="N176" s="45"/>
      <c r="O176" s="45"/>
      <c r="P176" s="45"/>
      <c r="Q176" s="45"/>
      <c r="R176" s="45"/>
      <c r="S176" s="45"/>
      <c r="T176" s="93"/>
      <c r="AT176" s="22" t="s">
        <v>615</v>
      </c>
      <c r="AU176" s="22" t="s">
        <v>83</v>
      </c>
    </row>
    <row r="177" s="1" customFormat="1" ht="16.5" customHeight="1">
      <c r="B177" s="44"/>
      <c r="C177" s="210" t="s">
        <v>73</v>
      </c>
      <c r="D177" s="210" t="s">
        <v>156</v>
      </c>
      <c r="E177" s="211" t="s">
        <v>4209</v>
      </c>
      <c r="F177" s="212" t="s">
        <v>4210</v>
      </c>
      <c r="G177" s="213" t="s">
        <v>21</v>
      </c>
      <c r="H177" s="214">
        <v>16.800000000000001</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163</v>
      </c>
      <c r="AT177" s="22" t="s">
        <v>156</v>
      </c>
      <c r="AU177" s="22" t="s">
        <v>83</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163</v>
      </c>
      <c r="BM177" s="22" t="s">
        <v>423</v>
      </c>
    </row>
    <row r="178" s="1" customFormat="1">
      <c r="B178" s="44"/>
      <c r="C178" s="72"/>
      <c r="D178" s="237" t="s">
        <v>615</v>
      </c>
      <c r="E178" s="72"/>
      <c r="F178" s="268" t="s">
        <v>3935</v>
      </c>
      <c r="G178" s="72"/>
      <c r="H178" s="72"/>
      <c r="I178" s="182"/>
      <c r="J178" s="72"/>
      <c r="K178" s="72"/>
      <c r="L178" s="70"/>
      <c r="M178" s="269"/>
      <c r="N178" s="45"/>
      <c r="O178" s="45"/>
      <c r="P178" s="45"/>
      <c r="Q178" s="45"/>
      <c r="R178" s="45"/>
      <c r="S178" s="45"/>
      <c r="T178" s="93"/>
      <c r="AT178" s="22" t="s">
        <v>615</v>
      </c>
      <c r="AU178" s="22" t="s">
        <v>83</v>
      </c>
    </row>
    <row r="179" s="1" customFormat="1" ht="16.5" customHeight="1">
      <c r="B179" s="44"/>
      <c r="C179" s="210" t="s">
        <v>218</v>
      </c>
      <c r="D179" s="210" t="s">
        <v>156</v>
      </c>
      <c r="E179" s="211" t="s">
        <v>4211</v>
      </c>
      <c r="F179" s="212" t="s">
        <v>4212</v>
      </c>
      <c r="G179" s="213" t="s">
        <v>3939</v>
      </c>
      <c r="H179" s="214">
        <v>9</v>
      </c>
      <c r="I179" s="215"/>
      <c r="J179" s="216">
        <f>ROUND(I179*H179,2)</f>
        <v>0</v>
      </c>
      <c r="K179" s="212" t="s">
        <v>21</v>
      </c>
      <c r="L179" s="70"/>
      <c r="M179" s="217" t="s">
        <v>21</v>
      </c>
      <c r="N179" s="218" t="s">
        <v>44</v>
      </c>
      <c r="O179" s="45"/>
      <c r="P179" s="219">
        <f>O179*H179</f>
        <v>0</v>
      </c>
      <c r="Q179" s="219">
        <v>0</v>
      </c>
      <c r="R179" s="219">
        <f>Q179*H179</f>
        <v>0</v>
      </c>
      <c r="S179" s="219">
        <v>0</v>
      </c>
      <c r="T179" s="220">
        <f>S179*H179</f>
        <v>0</v>
      </c>
      <c r="AR179" s="22" t="s">
        <v>163</v>
      </c>
      <c r="AT179" s="22" t="s">
        <v>156</v>
      </c>
      <c r="AU179" s="22" t="s">
        <v>83</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163</v>
      </c>
      <c r="BM179" s="22" t="s">
        <v>426</v>
      </c>
    </row>
    <row r="180" s="1" customFormat="1">
      <c r="B180" s="44"/>
      <c r="C180" s="72"/>
      <c r="D180" s="237" t="s">
        <v>615</v>
      </c>
      <c r="E180" s="72"/>
      <c r="F180" s="268" t="s">
        <v>3940</v>
      </c>
      <c r="G180" s="72"/>
      <c r="H180" s="72"/>
      <c r="I180" s="182"/>
      <c r="J180" s="72"/>
      <c r="K180" s="72"/>
      <c r="L180" s="70"/>
      <c r="M180" s="269"/>
      <c r="N180" s="45"/>
      <c r="O180" s="45"/>
      <c r="P180" s="45"/>
      <c r="Q180" s="45"/>
      <c r="R180" s="45"/>
      <c r="S180" s="45"/>
      <c r="T180" s="93"/>
      <c r="AT180" s="22" t="s">
        <v>615</v>
      </c>
      <c r="AU180" s="22" t="s">
        <v>83</v>
      </c>
    </row>
    <row r="181" s="1" customFormat="1" ht="16.5" customHeight="1">
      <c r="B181" s="44"/>
      <c r="C181" s="210" t="s">
        <v>73</v>
      </c>
      <c r="D181" s="210" t="s">
        <v>156</v>
      </c>
      <c r="E181" s="211" t="s">
        <v>4213</v>
      </c>
      <c r="F181" s="212" t="s">
        <v>4214</v>
      </c>
      <c r="G181" s="213" t="s">
        <v>21</v>
      </c>
      <c r="H181" s="214">
        <v>9</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163</v>
      </c>
      <c r="AT181" s="22" t="s">
        <v>156</v>
      </c>
      <c r="AU181" s="22" t="s">
        <v>83</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163</v>
      </c>
      <c r="BM181" s="22" t="s">
        <v>429</v>
      </c>
    </row>
    <row r="182" s="1" customFormat="1">
      <c r="B182" s="44"/>
      <c r="C182" s="72"/>
      <c r="D182" s="237" t="s">
        <v>615</v>
      </c>
      <c r="E182" s="72"/>
      <c r="F182" s="268" t="s">
        <v>3935</v>
      </c>
      <c r="G182" s="72"/>
      <c r="H182" s="72"/>
      <c r="I182" s="182"/>
      <c r="J182" s="72"/>
      <c r="K182" s="72"/>
      <c r="L182" s="70"/>
      <c r="M182" s="269"/>
      <c r="N182" s="45"/>
      <c r="O182" s="45"/>
      <c r="P182" s="45"/>
      <c r="Q182" s="45"/>
      <c r="R182" s="45"/>
      <c r="S182" s="45"/>
      <c r="T182" s="93"/>
      <c r="AT182" s="22" t="s">
        <v>615</v>
      </c>
      <c r="AU182" s="22" t="s">
        <v>83</v>
      </c>
    </row>
    <row r="183" s="1" customFormat="1" ht="16.5" customHeight="1">
      <c r="B183" s="44"/>
      <c r="C183" s="210" t="s">
        <v>73</v>
      </c>
      <c r="D183" s="210" t="s">
        <v>156</v>
      </c>
      <c r="E183" s="211" t="s">
        <v>3936</v>
      </c>
      <c r="F183" s="212" t="s">
        <v>273</v>
      </c>
      <c r="G183" s="213" t="s">
        <v>21</v>
      </c>
      <c r="H183" s="214">
        <v>9</v>
      </c>
      <c r="I183" s="215"/>
      <c r="J183" s="216">
        <f>ROUND(I183*H183,2)</f>
        <v>0</v>
      </c>
      <c r="K183" s="212" t="s">
        <v>21</v>
      </c>
      <c r="L183" s="70"/>
      <c r="M183" s="217" t="s">
        <v>21</v>
      </c>
      <c r="N183" s="218" t="s">
        <v>44</v>
      </c>
      <c r="O183" s="45"/>
      <c r="P183" s="219">
        <f>O183*H183</f>
        <v>0</v>
      </c>
      <c r="Q183" s="219">
        <v>0</v>
      </c>
      <c r="R183" s="219">
        <f>Q183*H183</f>
        <v>0</v>
      </c>
      <c r="S183" s="219">
        <v>0</v>
      </c>
      <c r="T183" s="220">
        <f>S183*H183</f>
        <v>0</v>
      </c>
      <c r="AR183" s="22" t="s">
        <v>163</v>
      </c>
      <c r="AT183" s="22" t="s">
        <v>156</v>
      </c>
      <c r="AU183" s="22" t="s">
        <v>83</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163</v>
      </c>
      <c r="BM183" s="22" t="s">
        <v>433</v>
      </c>
    </row>
    <row r="184" s="1" customFormat="1">
      <c r="B184" s="44"/>
      <c r="C184" s="72"/>
      <c r="D184" s="237" t="s">
        <v>615</v>
      </c>
      <c r="E184" s="72"/>
      <c r="F184" s="268" t="s">
        <v>3935</v>
      </c>
      <c r="G184" s="72"/>
      <c r="H184" s="72"/>
      <c r="I184" s="182"/>
      <c r="J184" s="72"/>
      <c r="K184" s="72"/>
      <c r="L184" s="70"/>
      <c r="M184" s="269"/>
      <c r="N184" s="45"/>
      <c r="O184" s="45"/>
      <c r="P184" s="45"/>
      <c r="Q184" s="45"/>
      <c r="R184" s="45"/>
      <c r="S184" s="45"/>
      <c r="T184" s="93"/>
      <c r="AT184" s="22" t="s">
        <v>615</v>
      </c>
      <c r="AU184" s="22" t="s">
        <v>83</v>
      </c>
    </row>
    <row r="185" s="1" customFormat="1" ht="16.5" customHeight="1">
      <c r="B185" s="44"/>
      <c r="C185" s="258" t="s">
        <v>190</v>
      </c>
      <c r="D185" s="258" t="s">
        <v>298</v>
      </c>
      <c r="E185" s="259" t="s">
        <v>4003</v>
      </c>
      <c r="F185" s="260" t="s">
        <v>4004</v>
      </c>
      <c r="G185" s="261" t="s">
        <v>1936</v>
      </c>
      <c r="H185" s="262">
        <v>18</v>
      </c>
      <c r="I185" s="263"/>
      <c r="J185" s="264">
        <f>ROUND(I185*H185,2)</f>
        <v>0</v>
      </c>
      <c r="K185" s="260" t="s">
        <v>21</v>
      </c>
      <c r="L185" s="265"/>
      <c r="M185" s="266" t="s">
        <v>21</v>
      </c>
      <c r="N185" s="267" t="s">
        <v>44</v>
      </c>
      <c r="O185" s="45"/>
      <c r="P185" s="219">
        <f>O185*H185</f>
        <v>0</v>
      </c>
      <c r="Q185" s="219">
        <v>0</v>
      </c>
      <c r="R185" s="219">
        <f>Q185*H185</f>
        <v>0</v>
      </c>
      <c r="S185" s="219">
        <v>0</v>
      </c>
      <c r="T185" s="220">
        <f>S185*H185</f>
        <v>0</v>
      </c>
      <c r="AR185" s="22" t="s">
        <v>169</v>
      </c>
      <c r="AT185" s="22" t="s">
        <v>298</v>
      </c>
      <c r="AU185" s="22" t="s">
        <v>83</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163</v>
      </c>
      <c r="BM185" s="22" t="s">
        <v>436</v>
      </c>
    </row>
    <row r="186" s="1" customFormat="1">
      <c r="B186" s="44"/>
      <c r="C186" s="72"/>
      <c r="D186" s="237" t="s">
        <v>615</v>
      </c>
      <c r="E186" s="72"/>
      <c r="F186" s="268" t="s">
        <v>4005</v>
      </c>
      <c r="G186" s="72"/>
      <c r="H186" s="72"/>
      <c r="I186" s="182"/>
      <c r="J186" s="72"/>
      <c r="K186" s="72"/>
      <c r="L186" s="70"/>
      <c r="M186" s="269"/>
      <c r="N186" s="45"/>
      <c r="O186" s="45"/>
      <c r="P186" s="45"/>
      <c r="Q186" s="45"/>
      <c r="R186" s="45"/>
      <c r="S186" s="45"/>
      <c r="T186" s="93"/>
      <c r="AT186" s="22" t="s">
        <v>615</v>
      </c>
      <c r="AU186" s="22" t="s">
        <v>83</v>
      </c>
    </row>
    <row r="187" s="1" customFormat="1" ht="16.5" customHeight="1">
      <c r="B187" s="44"/>
      <c r="C187" s="210" t="s">
        <v>73</v>
      </c>
      <c r="D187" s="210" t="s">
        <v>156</v>
      </c>
      <c r="E187" s="211" t="s">
        <v>4215</v>
      </c>
      <c r="F187" s="212" t="s">
        <v>4216</v>
      </c>
      <c r="G187" s="213" t="s">
        <v>21</v>
      </c>
      <c r="H187" s="214">
        <v>18</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163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163</v>
      </c>
      <c r="BM187" s="22" t="s">
        <v>440</v>
      </c>
    </row>
    <row r="188" s="1" customFormat="1">
      <c r="B188" s="44"/>
      <c r="C188" s="72"/>
      <c r="D188" s="237" t="s">
        <v>615</v>
      </c>
      <c r="E188" s="72"/>
      <c r="F188" s="268" t="s">
        <v>3935</v>
      </c>
      <c r="G188" s="72"/>
      <c r="H188" s="72"/>
      <c r="I188" s="182"/>
      <c r="J188" s="72"/>
      <c r="K188" s="72"/>
      <c r="L188" s="70"/>
      <c r="M188" s="269"/>
      <c r="N188" s="45"/>
      <c r="O188" s="45"/>
      <c r="P188" s="45"/>
      <c r="Q188" s="45"/>
      <c r="R188" s="45"/>
      <c r="S188" s="45"/>
      <c r="T188" s="93"/>
      <c r="AT188" s="22" t="s">
        <v>615</v>
      </c>
      <c r="AU188" s="22" t="s">
        <v>83</v>
      </c>
    </row>
    <row r="189" s="1" customFormat="1" ht="25.5" customHeight="1">
      <c r="B189" s="44"/>
      <c r="C189" s="210" t="s">
        <v>9</v>
      </c>
      <c r="D189" s="210" t="s">
        <v>156</v>
      </c>
      <c r="E189" s="211" t="s">
        <v>4217</v>
      </c>
      <c r="F189" s="212" t="s">
        <v>4218</v>
      </c>
      <c r="G189" s="213" t="s">
        <v>1723</v>
      </c>
      <c r="H189" s="214">
        <v>32.5</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163</v>
      </c>
      <c r="AT189" s="22" t="s">
        <v>156</v>
      </c>
      <c r="AU189" s="22" t="s">
        <v>83</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163</v>
      </c>
      <c r="BM189" s="22" t="s">
        <v>443</v>
      </c>
    </row>
    <row r="190" s="1" customFormat="1">
      <c r="B190" s="44"/>
      <c r="C190" s="72"/>
      <c r="D190" s="237" t="s">
        <v>615</v>
      </c>
      <c r="E190" s="72"/>
      <c r="F190" s="268" t="s">
        <v>3940</v>
      </c>
      <c r="G190" s="72"/>
      <c r="H190" s="72"/>
      <c r="I190" s="182"/>
      <c r="J190" s="72"/>
      <c r="K190" s="72"/>
      <c r="L190" s="70"/>
      <c r="M190" s="269"/>
      <c r="N190" s="45"/>
      <c r="O190" s="45"/>
      <c r="P190" s="45"/>
      <c r="Q190" s="45"/>
      <c r="R190" s="45"/>
      <c r="S190" s="45"/>
      <c r="T190" s="93"/>
      <c r="AT190" s="22" t="s">
        <v>615</v>
      </c>
      <c r="AU190" s="22" t="s">
        <v>83</v>
      </c>
    </row>
    <row r="191" s="1" customFormat="1" ht="16.5" customHeight="1">
      <c r="B191" s="44"/>
      <c r="C191" s="210" t="s">
        <v>73</v>
      </c>
      <c r="D191" s="210" t="s">
        <v>156</v>
      </c>
      <c r="E191" s="211" t="s">
        <v>4219</v>
      </c>
      <c r="F191" s="212" t="s">
        <v>4220</v>
      </c>
      <c r="G191" s="213" t="s">
        <v>21</v>
      </c>
      <c r="H191" s="214">
        <v>32.5</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163</v>
      </c>
      <c r="AT191" s="22" t="s">
        <v>156</v>
      </c>
      <c r="AU191" s="22" t="s">
        <v>83</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163</v>
      </c>
      <c r="BM191" s="22" t="s">
        <v>447</v>
      </c>
    </row>
    <row r="192" s="1" customFormat="1">
      <c r="B192" s="44"/>
      <c r="C192" s="72"/>
      <c r="D192" s="237" t="s">
        <v>615</v>
      </c>
      <c r="E192" s="72"/>
      <c r="F192" s="268" t="s">
        <v>3935</v>
      </c>
      <c r="G192" s="72"/>
      <c r="H192" s="72"/>
      <c r="I192" s="182"/>
      <c r="J192" s="72"/>
      <c r="K192" s="72"/>
      <c r="L192" s="70"/>
      <c r="M192" s="269"/>
      <c r="N192" s="45"/>
      <c r="O192" s="45"/>
      <c r="P192" s="45"/>
      <c r="Q192" s="45"/>
      <c r="R192" s="45"/>
      <c r="S192" s="45"/>
      <c r="T192" s="93"/>
      <c r="AT192" s="22" t="s">
        <v>615</v>
      </c>
      <c r="AU192" s="22" t="s">
        <v>83</v>
      </c>
    </row>
    <row r="193" s="1" customFormat="1" ht="16.5" customHeight="1">
      <c r="B193" s="44"/>
      <c r="C193" s="210" t="s">
        <v>73</v>
      </c>
      <c r="D193" s="210" t="s">
        <v>156</v>
      </c>
      <c r="E193" s="211" t="s">
        <v>3936</v>
      </c>
      <c r="F193" s="212" t="s">
        <v>273</v>
      </c>
      <c r="G193" s="213" t="s">
        <v>21</v>
      </c>
      <c r="H193" s="214">
        <v>32.5</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163</v>
      </c>
      <c r="AT193" s="22" t="s">
        <v>156</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163</v>
      </c>
      <c r="BM193" s="22" t="s">
        <v>450</v>
      </c>
    </row>
    <row r="194" s="1" customFormat="1">
      <c r="B194" s="44"/>
      <c r="C194" s="72"/>
      <c r="D194" s="237" t="s">
        <v>615</v>
      </c>
      <c r="E194" s="72"/>
      <c r="F194" s="268" t="s">
        <v>3935</v>
      </c>
      <c r="G194" s="72"/>
      <c r="H194" s="72"/>
      <c r="I194" s="182"/>
      <c r="J194" s="72"/>
      <c r="K194" s="72"/>
      <c r="L194" s="70"/>
      <c r="M194" s="269"/>
      <c r="N194" s="45"/>
      <c r="O194" s="45"/>
      <c r="P194" s="45"/>
      <c r="Q194" s="45"/>
      <c r="R194" s="45"/>
      <c r="S194" s="45"/>
      <c r="T194" s="93"/>
      <c r="AT194" s="22" t="s">
        <v>615</v>
      </c>
      <c r="AU194" s="22" t="s">
        <v>83</v>
      </c>
    </row>
    <row r="195" s="1" customFormat="1" ht="25.5" customHeight="1">
      <c r="B195" s="44"/>
      <c r="C195" s="210" t="s">
        <v>194</v>
      </c>
      <c r="D195" s="210" t="s">
        <v>156</v>
      </c>
      <c r="E195" s="211" t="s">
        <v>4221</v>
      </c>
      <c r="F195" s="212" t="s">
        <v>4222</v>
      </c>
      <c r="G195" s="213" t="s">
        <v>1723</v>
      </c>
      <c r="H195" s="214">
        <v>32.5</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163</v>
      </c>
      <c r="AT195" s="22" t="s">
        <v>156</v>
      </c>
      <c r="AU195" s="22" t="s">
        <v>83</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163</v>
      </c>
      <c r="BM195" s="22" t="s">
        <v>455</v>
      </c>
    </row>
    <row r="196" s="1" customFormat="1">
      <c r="B196" s="44"/>
      <c r="C196" s="72"/>
      <c r="D196" s="237" t="s">
        <v>615</v>
      </c>
      <c r="E196" s="72"/>
      <c r="F196" s="268" t="s">
        <v>3940</v>
      </c>
      <c r="G196" s="72"/>
      <c r="H196" s="72"/>
      <c r="I196" s="182"/>
      <c r="J196" s="72"/>
      <c r="K196" s="72"/>
      <c r="L196" s="70"/>
      <c r="M196" s="269"/>
      <c r="N196" s="45"/>
      <c r="O196" s="45"/>
      <c r="P196" s="45"/>
      <c r="Q196" s="45"/>
      <c r="R196" s="45"/>
      <c r="S196" s="45"/>
      <c r="T196" s="93"/>
      <c r="AT196" s="22" t="s">
        <v>615</v>
      </c>
      <c r="AU196" s="22" t="s">
        <v>83</v>
      </c>
    </row>
    <row r="197" s="1" customFormat="1" ht="16.5" customHeight="1">
      <c r="B197" s="44"/>
      <c r="C197" s="210" t="s">
        <v>73</v>
      </c>
      <c r="D197" s="210" t="s">
        <v>156</v>
      </c>
      <c r="E197" s="211" t="s">
        <v>4219</v>
      </c>
      <c r="F197" s="212" t="s">
        <v>4220</v>
      </c>
      <c r="G197" s="213" t="s">
        <v>21</v>
      </c>
      <c r="H197" s="214">
        <v>32.5</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163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459</v>
      </c>
    </row>
    <row r="198" s="1" customFormat="1">
      <c r="B198" s="44"/>
      <c r="C198" s="72"/>
      <c r="D198" s="237" t="s">
        <v>615</v>
      </c>
      <c r="E198" s="72"/>
      <c r="F198" s="268" t="s">
        <v>3935</v>
      </c>
      <c r="G198" s="72"/>
      <c r="H198" s="72"/>
      <c r="I198" s="182"/>
      <c r="J198" s="72"/>
      <c r="K198" s="72"/>
      <c r="L198" s="70"/>
      <c r="M198" s="269"/>
      <c r="N198" s="45"/>
      <c r="O198" s="45"/>
      <c r="P198" s="45"/>
      <c r="Q198" s="45"/>
      <c r="R198" s="45"/>
      <c r="S198" s="45"/>
      <c r="T198" s="93"/>
      <c r="AT198" s="22" t="s">
        <v>615</v>
      </c>
      <c r="AU198" s="22" t="s">
        <v>83</v>
      </c>
    </row>
    <row r="199" s="1" customFormat="1" ht="16.5" customHeight="1">
      <c r="B199" s="44"/>
      <c r="C199" s="210" t="s">
        <v>73</v>
      </c>
      <c r="D199" s="210" t="s">
        <v>156</v>
      </c>
      <c r="E199" s="211" t="s">
        <v>3936</v>
      </c>
      <c r="F199" s="212" t="s">
        <v>273</v>
      </c>
      <c r="G199" s="213" t="s">
        <v>21</v>
      </c>
      <c r="H199" s="214">
        <v>32.5</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163</v>
      </c>
      <c r="BM199" s="22" t="s">
        <v>463</v>
      </c>
    </row>
    <row r="200" s="1" customFormat="1">
      <c r="B200" s="44"/>
      <c r="C200" s="72"/>
      <c r="D200" s="237" t="s">
        <v>615</v>
      </c>
      <c r="E200" s="72"/>
      <c r="F200" s="268" t="s">
        <v>3935</v>
      </c>
      <c r="G200" s="72"/>
      <c r="H200" s="72"/>
      <c r="I200" s="182"/>
      <c r="J200" s="72"/>
      <c r="K200" s="72"/>
      <c r="L200" s="70"/>
      <c r="M200" s="269"/>
      <c r="N200" s="45"/>
      <c r="O200" s="45"/>
      <c r="P200" s="45"/>
      <c r="Q200" s="45"/>
      <c r="R200" s="45"/>
      <c r="S200" s="45"/>
      <c r="T200" s="93"/>
      <c r="AT200" s="22" t="s">
        <v>615</v>
      </c>
      <c r="AU200" s="22" t="s">
        <v>83</v>
      </c>
    </row>
    <row r="201" s="1" customFormat="1" ht="16.5" customHeight="1">
      <c r="B201" s="44"/>
      <c r="C201" s="258" t="s">
        <v>231</v>
      </c>
      <c r="D201" s="258" t="s">
        <v>298</v>
      </c>
      <c r="E201" s="259" t="s">
        <v>4223</v>
      </c>
      <c r="F201" s="260" t="s">
        <v>4224</v>
      </c>
      <c r="G201" s="261" t="s">
        <v>4225</v>
      </c>
      <c r="H201" s="262">
        <v>0.97499999999999998</v>
      </c>
      <c r="I201" s="263"/>
      <c r="J201" s="264">
        <f>ROUND(I201*H201,2)</f>
        <v>0</v>
      </c>
      <c r="K201" s="260" t="s">
        <v>21</v>
      </c>
      <c r="L201" s="265"/>
      <c r="M201" s="266" t="s">
        <v>21</v>
      </c>
      <c r="N201" s="267" t="s">
        <v>44</v>
      </c>
      <c r="O201" s="45"/>
      <c r="P201" s="219">
        <f>O201*H201</f>
        <v>0</v>
      </c>
      <c r="Q201" s="219">
        <v>0</v>
      </c>
      <c r="R201" s="219">
        <f>Q201*H201</f>
        <v>0</v>
      </c>
      <c r="S201" s="219">
        <v>0</v>
      </c>
      <c r="T201" s="220">
        <f>S201*H201</f>
        <v>0</v>
      </c>
      <c r="AR201" s="22" t="s">
        <v>169</v>
      </c>
      <c r="AT201" s="22" t="s">
        <v>298</v>
      </c>
      <c r="AU201" s="22" t="s">
        <v>83</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163</v>
      </c>
      <c r="BM201" s="22" t="s">
        <v>469</v>
      </c>
    </row>
    <row r="202" s="1" customFormat="1">
      <c r="B202" s="44"/>
      <c r="C202" s="72"/>
      <c r="D202" s="237" t="s">
        <v>615</v>
      </c>
      <c r="E202" s="72"/>
      <c r="F202" s="268" t="s">
        <v>4203</v>
      </c>
      <c r="G202" s="72"/>
      <c r="H202" s="72"/>
      <c r="I202" s="182"/>
      <c r="J202" s="72"/>
      <c r="K202" s="72"/>
      <c r="L202" s="70"/>
      <c r="M202" s="269"/>
      <c r="N202" s="45"/>
      <c r="O202" s="45"/>
      <c r="P202" s="45"/>
      <c r="Q202" s="45"/>
      <c r="R202" s="45"/>
      <c r="S202" s="45"/>
      <c r="T202" s="93"/>
      <c r="AT202" s="22" t="s">
        <v>615</v>
      </c>
      <c r="AU202" s="22" t="s">
        <v>83</v>
      </c>
    </row>
    <row r="203" s="1" customFormat="1" ht="16.5" customHeight="1">
      <c r="B203" s="44"/>
      <c r="C203" s="210" t="s">
        <v>73</v>
      </c>
      <c r="D203" s="210" t="s">
        <v>156</v>
      </c>
      <c r="E203" s="211" t="s">
        <v>4226</v>
      </c>
      <c r="F203" s="212" t="s">
        <v>4227</v>
      </c>
      <c r="G203" s="213" t="s">
        <v>21</v>
      </c>
      <c r="H203" s="214">
        <v>0.97499999999999998</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163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163</v>
      </c>
      <c r="BM203" s="22" t="s">
        <v>472</v>
      </c>
    </row>
    <row r="204" s="1" customFormat="1">
      <c r="B204" s="44"/>
      <c r="C204" s="72"/>
      <c r="D204" s="237" t="s">
        <v>615</v>
      </c>
      <c r="E204" s="72"/>
      <c r="F204" s="268" t="s">
        <v>3935</v>
      </c>
      <c r="G204" s="72"/>
      <c r="H204" s="72"/>
      <c r="I204" s="182"/>
      <c r="J204" s="72"/>
      <c r="K204" s="72"/>
      <c r="L204" s="70"/>
      <c r="M204" s="269"/>
      <c r="N204" s="45"/>
      <c r="O204" s="45"/>
      <c r="P204" s="45"/>
      <c r="Q204" s="45"/>
      <c r="R204" s="45"/>
      <c r="S204" s="45"/>
      <c r="T204" s="93"/>
      <c r="AT204" s="22" t="s">
        <v>615</v>
      </c>
      <c r="AU204" s="22" t="s">
        <v>83</v>
      </c>
    </row>
    <row r="205" s="1" customFormat="1" ht="16.5" customHeight="1">
      <c r="B205" s="44"/>
      <c r="C205" s="210" t="s">
        <v>197</v>
      </c>
      <c r="D205" s="210" t="s">
        <v>156</v>
      </c>
      <c r="E205" s="211" t="s">
        <v>4008</v>
      </c>
      <c r="F205" s="212" t="s">
        <v>4009</v>
      </c>
      <c r="G205" s="213" t="s">
        <v>1723</v>
      </c>
      <c r="H205" s="214">
        <v>43</v>
      </c>
      <c r="I205" s="215"/>
      <c r="J205" s="216">
        <f>ROUND(I205*H205,2)</f>
        <v>0</v>
      </c>
      <c r="K205" s="212" t="s">
        <v>21</v>
      </c>
      <c r="L205" s="70"/>
      <c r="M205" s="217" t="s">
        <v>21</v>
      </c>
      <c r="N205" s="218" t="s">
        <v>44</v>
      </c>
      <c r="O205" s="45"/>
      <c r="P205" s="219">
        <f>O205*H205</f>
        <v>0</v>
      </c>
      <c r="Q205" s="219">
        <v>0</v>
      </c>
      <c r="R205" s="219">
        <f>Q205*H205</f>
        <v>0</v>
      </c>
      <c r="S205" s="219">
        <v>0</v>
      </c>
      <c r="T205" s="220">
        <f>S205*H205</f>
        <v>0</v>
      </c>
      <c r="AR205" s="22" t="s">
        <v>163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163</v>
      </c>
      <c r="BM205" s="22" t="s">
        <v>476</v>
      </c>
    </row>
    <row r="206" s="1" customFormat="1">
      <c r="B206" s="44"/>
      <c r="C206" s="72"/>
      <c r="D206" s="237" t="s">
        <v>615</v>
      </c>
      <c r="E206" s="72"/>
      <c r="F206" s="268" t="s">
        <v>3940</v>
      </c>
      <c r="G206" s="72"/>
      <c r="H206" s="72"/>
      <c r="I206" s="182"/>
      <c r="J206" s="72"/>
      <c r="K206" s="72"/>
      <c r="L206" s="70"/>
      <c r="M206" s="269"/>
      <c r="N206" s="45"/>
      <c r="O206" s="45"/>
      <c r="P206" s="45"/>
      <c r="Q206" s="45"/>
      <c r="R206" s="45"/>
      <c r="S206" s="45"/>
      <c r="T206" s="93"/>
      <c r="AT206" s="22" t="s">
        <v>615</v>
      </c>
      <c r="AU206" s="22" t="s">
        <v>83</v>
      </c>
    </row>
    <row r="207" s="1" customFormat="1" ht="16.5" customHeight="1">
      <c r="B207" s="44"/>
      <c r="C207" s="210" t="s">
        <v>73</v>
      </c>
      <c r="D207" s="210" t="s">
        <v>156</v>
      </c>
      <c r="E207" s="211" t="s">
        <v>4228</v>
      </c>
      <c r="F207" s="212" t="s">
        <v>4229</v>
      </c>
      <c r="G207" s="213" t="s">
        <v>21</v>
      </c>
      <c r="H207" s="214">
        <v>28</v>
      </c>
      <c r="I207" s="215"/>
      <c r="J207" s="216">
        <f>ROUND(I207*H207,2)</f>
        <v>0</v>
      </c>
      <c r="K207" s="212" t="s">
        <v>21</v>
      </c>
      <c r="L207" s="70"/>
      <c r="M207" s="217" t="s">
        <v>21</v>
      </c>
      <c r="N207" s="218" t="s">
        <v>44</v>
      </c>
      <c r="O207" s="45"/>
      <c r="P207" s="219">
        <f>O207*H207</f>
        <v>0</v>
      </c>
      <c r="Q207" s="219">
        <v>0</v>
      </c>
      <c r="R207" s="219">
        <f>Q207*H207</f>
        <v>0</v>
      </c>
      <c r="S207" s="219">
        <v>0</v>
      </c>
      <c r="T207" s="220">
        <f>S207*H207</f>
        <v>0</v>
      </c>
      <c r="AR207" s="22" t="s">
        <v>163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163</v>
      </c>
      <c r="BM207" s="22" t="s">
        <v>485</v>
      </c>
    </row>
    <row r="208" s="1" customFormat="1">
      <c r="B208" s="44"/>
      <c r="C208" s="72"/>
      <c r="D208" s="237" t="s">
        <v>615</v>
      </c>
      <c r="E208" s="72"/>
      <c r="F208" s="268" t="s">
        <v>3935</v>
      </c>
      <c r="G208" s="72"/>
      <c r="H208" s="72"/>
      <c r="I208" s="182"/>
      <c r="J208" s="72"/>
      <c r="K208" s="72"/>
      <c r="L208" s="70"/>
      <c r="M208" s="269"/>
      <c r="N208" s="45"/>
      <c r="O208" s="45"/>
      <c r="P208" s="45"/>
      <c r="Q208" s="45"/>
      <c r="R208" s="45"/>
      <c r="S208" s="45"/>
      <c r="T208" s="93"/>
      <c r="AT208" s="22" t="s">
        <v>615</v>
      </c>
      <c r="AU208" s="22" t="s">
        <v>83</v>
      </c>
    </row>
    <row r="209" s="1" customFormat="1" ht="16.5" customHeight="1">
      <c r="B209" s="44"/>
      <c r="C209" s="210" t="s">
        <v>73</v>
      </c>
      <c r="D209" s="210" t="s">
        <v>156</v>
      </c>
      <c r="E209" s="211" t="s">
        <v>4230</v>
      </c>
      <c r="F209" s="212" t="s">
        <v>4231</v>
      </c>
      <c r="G209" s="213" t="s">
        <v>21</v>
      </c>
      <c r="H209" s="214">
        <v>15</v>
      </c>
      <c r="I209" s="215"/>
      <c r="J209" s="216">
        <f>ROUND(I209*H209,2)</f>
        <v>0</v>
      </c>
      <c r="K209" s="212" t="s">
        <v>21</v>
      </c>
      <c r="L209" s="70"/>
      <c r="M209" s="217" t="s">
        <v>21</v>
      </c>
      <c r="N209" s="218" t="s">
        <v>44</v>
      </c>
      <c r="O209" s="45"/>
      <c r="P209" s="219">
        <f>O209*H209</f>
        <v>0</v>
      </c>
      <c r="Q209" s="219">
        <v>0</v>
      </c>
      <c r="R209" s="219">
        <f>Q209*H209</f>
        <v>0</v>
      </c>
      <c r="S209" s="219">
        <v>0</v>
      </c>
      <c r="T209" s="220">
        <f>S209*H209</f>
        <v>0</v>
      </c>
      <c r="AR209" s="22" t="s">
        <v>163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163</v>
      </c>
      <c r="BM209" s="22" t="s">
        <v>490</v>
      </c>
    </row>
    <row r="210" s="1" customFormat="1">
      <c r="B210" s="44"/>
      <c r="C210" s="72"/>
      <c r="D210" s="237" t="s">
        <v>615</v>
      </c>
      <c r="E210" s="72"/>
      <c r="F210" s="268" t="s">
        <v>3935</v>
      </c>
      <c r="G210" s="72"/>
      <c r="H210" s="72"/>
      <c r="I210" s="182"/>
      <c r="J210" s="72"/>
      <c r="K210" s="72"/>
      <c r="L210" s="70"/>
      <c r="M210" s="269"/>
      <c r="N210" s="45"/>
      <c r="O210" s="45"/>
      <c r="P210" s="45"/>
      <c r="Q210" s="45"/>
      <c r="R210" s="45"/>
      <c r="S210" s="45"/>
      <c r="T210" s="93"/>
      <c r="AT210" s="22" t="s">
        <v>615</v>
      </c>
      <c r="AU210" s="22" t="s">
        <v>83</v>
      </c>
    </row>
    <row r="211" s="1" customFormat="1" ht="16.5" customHeight="1">
      <c r="B211" s="44"/>
      <c r="C211" s="210" t="s">
        <v>73</v>
      </c>
      <c r="D211" s="210" t="s">
        <v>156</v>
      </c>
      <c r="E211" s="211" t="s">
        <v>3936</v>
      </c>
      <c r="F211" s="212" t="s">
        <v>273</v>
      </c>
      <c r="G211" s="213" t="s">
        <v>21</v>
      </c>
      <c r="H211" s="214">
        <v>43</v>
      </c>
      <c r="I211" s="215"/>
      <c r="J211" s="216">
        <f>ROUND(I211*H211,2)</f>
        <v>0</v>
      </c>
      <c r="K211" s="212" t="s">
        <v>21</v>
      </c>
      <c r="L211" s="70"/>
      <c r="M211" s="217" t="s">
        <v>21</v>
      </c>
      <c r="N211" s="218" t="s">
        <v>44</v>
      </c>
      <c r="O211" s="45"/>
      <c r="P211" s="219">
        <f>O211*H211</f>
        <v>0</v>
      </c>
      <c r="Q211" s="219">
        <v>0</v>
      </c>
      <c r="R211" s="219">
        <f>Q211*H211</f>
        <v>0</v>
      </c>
      <c r="S211" s="219">
        <v>0</v>
      </c>
      <c r="T211" s="220">
        <f>S211*H211</f>
        <v>0</v>
      </c>
      <c r="AR211" s="22" t="s">
        <v>163</v>
      </c>
      <c r="AT211" s="22" t="s">
        <v>156</v>
      </c>
      <c r="AU211" s="22" t="s">
        <v>83</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163</v>
      </c>
      <c r="BM211" s="22" t="s">
        <v>493</v>
      </c>
    </row>
    <row r="212" s="1" customFormat="1">
      <c r="B212" s="44"/>
      <c r="C212" s="72"/>
      <c r="D212" s="237" t="s">
        <v>615</v>
      </c>
      <c r="E212" s="72"/>
      <c r="F212" s="268" t="s">
        <v>3935</v>
      </c>
      <c r="G212" s="72"/>
      <c r="H212" s="72"/>
      <c r="I212" s="182"/>
      <c r="J212" s="72"/>
      <c r="K212" s="72"/>
      <c r="L212" s="70"/>
      <c r="M212" s="269"/>
      <c r="N212" s="45"/>
      <c r="O212" s="45"/>
      <c r="P212" s="45"/>
      <c r="Q212" s="45"/>
      <c r="R212" s="45"/>
      <c r="S212" s="45"/>
      <c r="T212" s="93"/>
      <c r="AT212" s="22" t="s">
        <v>615</v>
      </c>
      <c r="AU212" s="22" t="s">
        <v>83</v>
      </c>
    </row>
    <row r="213" s="1" customFormat="1" ht="16.5" customHeight="1">
      <c r="B213" s="44"/>
      <c r="C213" s="210" t="s">
        <v>238</v>
      </c>
      <c r="D213" s="210" t="s">
        <v>156</v>
      </c>
      <c r="E213" s="211" t="s">
        <v>4110</v>
      </c>
      <c r="F213" s="212" t="s">
        <v>4111</v>
      </c>
      <c r="G213" s="213" t="s">
        <v>3939</v>
      </c>
      <c r="H213" s="214">
        <v>65.400000000000006</v>
      </c>
      <c r="I213" s="215"/>
      <c r="J213" s="216">
        <f>ROUND(I213*H213,2)</f>
        <v>0</v>
      </c>
      <c r="K213" s="212" t="s">
        <v>21</v>
      </c>
      <c r="L213" s="70"/>
      <c r="M213" s="217" t="s">
        <v>21</v>
      </c>
      <c r="N213" s="218" t="s">
        <v>44</v>
      </c>
      <c r="O213" s="45"/>
      <c r="P213" s="219">
        <f>O213*H213</f>
        <v>0</v>
      </c>
      <c r="Q213" s="219">
        <v>0</v>
      </c>
      <c r="R213" s="219">
        <f>Q213*H213</f>
        <v>0</v>
      </c>
      <c r="S213" s="219">
        <v>0</v>
      </c>
      <c r="T213" s="220">
        <f>S213*H213</f>
        <v>0</v>
      </c>
      <c r="AR213" s="22" t="s">
        <v>163</v>
      </c>
      <c r="AT213" s="22" t="s">
        <v>156</v>
      </c>
      <c r="AU213" s="22" t="s">
        <v>83</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163</v>
      </c>
      <c r="BM213" s="22" t="s">
        <v>498</v>
      </c>
    </row>
    <row r="214" s="1" customFormat="1">
      <c r="B214" s="44"/>
      <c r="C214" s="72"/>
      <c r="D214" s="237" t="s">
        <v>615</v>
      </c>
      <c r="E214" s="72"/>
      <c r="F214" s="268" t="s">
        <v>3940</v>
      </c>
      <c r="G214" s="72"/>
      <c r="H214" s="72"/>
      <c r="I214" s="182"/>
      <c r="J214" s="72"/>
      <c r="K214" s="72"/>
      <c r="L214" s="70"/>
      <c r="M214" s="269"/>
      <c r="N214" s="45"/>
      <c r="O214" s="45"/>
      <c r="P214" s="45"/>
      <c r="Q214" s="45"/>
      <c r="R214" s="45"/>
      <c r="S214" s="45"/>
      <c r="T214" s="93"/>
      <c r="AT214" s="22" t="s">
        <v>615</v>
      </c>
      <c r="AU214" s="22" t="s">
        <v>83</v>
      </c>
    </row>
    <row r="215" s="1" customFormat="1" ht="16.5" customHeight="1">
      <c r="B215" s="44"/>
      <c r="C215" s="210" t="s">
        <v>73</v>
      </c>
      <c r="D215" s="210" t="s">
        <v>156</v>
      </c>
      <c r="E215" s="211" t="s">
        <v>83</v>
      </c>
      <c r="F215" s="212" t="s">
        <v>4232</v>
      </c>
      <c r="G215" s="213" t="s">
        <v>21</v>
      </c>
      <c r="H215" s="214">
        <v>0</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163</v>
      </c>
      <c r="AT215" s="22" t="s">
        <v>156</v>
      </c>
      <c r="AU215" s="22" t="s">
        <v>83</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163</v>
      </c>
      <c r="BM215" s="22" t="s">
        <v>502</v>
      </c>
    </row>
    <row r="216" s="1" customFormat="1">
      <c r="B216" s="44"/>
      <c r="C216" s="72"/>
      <c r="D216" s="237" t="s">
        <v>615</v>
      </c>
      <c r="E216" s="72"/>
      <c r="F216" s="268" t="s">
        <v>4026</v>
      </c>
      <c r="G216" s="72"/>
      <c r="H216" s="72"/>
      <c r="I216" s="182"/>
      <c r="J216" s="72"/>
      <c r="K216" s="72"/>
      <c r="L216" s="70"/>
      <c r="M216" s="269"/>
      <c r="N216" s="45"/>
      <c r="O216" s="45"/>
      <c r="P216" s="45"/>
      <c r="Q216" s="45"/>
      <c r="R216" s="45"/>
      <c r="S216" s="45"/>
      <c r="T216" s="93"/>
      <c r="AT216" s="22" t="s">
        <v>615</v>
      </c>
      <c r="AU216" s="22" t="s">
        <v>83</v>
      </c>
    </row>
    <row r="217" s="1" customFormat="1" ht="16.5" customHeight="1">
      <c r="B217" s="44"/>
      <c r="C217" s="210" t="s">
        <v>201</v>
      </c>
      <c r="D217" s="210" t="s">
        <v>156</v>
      </c>
      <c r="E217" s="211" t="s">
        <v>4233</v>
      </c>
      <c r="F217" s="212" t="s">
        <v>4234</v>
      </c>
      <c r="G217" s="213" t="s">
        <v>3939</v>
      </c>
      <c r="H217" s="214">
        <v>2.25</v>
      </c>
      <c r="I217" s="215"/>
      <c r="J217" s="216">
        <f>ROUND(I217*H217,2)</f>
        <v>0</v>
      </c>
      <c r="K217" s="212" t="s">
        <v>21</v>
      </c>
      <c r="L217" s="70"/>
      <c r="M217" s="217" t="s">
        <v>21</v>
      </c>
      <c r="N217" s="218" t="s">
        <v>44</v>
      </c>
      <c r="O217" s="45"/>
      <c r="P217" s="219">
        <f>O217*H217</f>
        <v>0</v>
      </c>
      <c r="Q217" s="219">
        <v>0</v>
      </c>
      <c r="R217" s="219">
        <f>Q217*H217</f>
        <v>0</v>
      </c>
      <c r="S217" s="219">
        <v>0</v>
      </c>
      <c r="T217" s="220">
        <f>S217*H217</f>
        <v>0</v>
      </c>
      <c r="AR217" s="22" t="s">
        <v>163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163</v>
      </c>
      <c r="BM217" s="22" t="s">
        <v>655</v>
      </c>
    </row>
    <row r="218" s="1" customFormat="1">
      <c r="B218" s="44"/>
      <c r="C218" s="72"/>
      <c r="D218" s="237" t="s">
        <v>615</v>
      </c>
      <c r="E218" s="72"/>
      <c r="F218" s="268" t="s">
        <v>3940</v>
      </c>
      <c r="G218" s="72"/>
      <c r="H218" s="72"/>
      <c r="I218" s="182"/>
      <c r="J218" s="72"/>
      <c r="K218" s="72"/>
      <c r="L218" s="70"/>
      <c r="M218" s="269"/>
      <c r="N218" s="45"/>
      <c r="O218" s="45"/>
      <c r="P218" s="45"/>
      <c r="Q218" s="45"/>
      <c r="R218" s="45"/>
      <c r="S218" s="45"/>
      <c r="T218" s="93"/>
      <c r="AT218" s="22" t="s">
        <v>615</v>
      </c>
      <c r="AU218" s="22" t="s">
        <v>83</v>
      </c>
    </row>
    <row r="219" s="1" customFormat="1" ht="16.5" customHeight="1">
      <c r="B219" s="44"/>
      <c r="C219" s="210" t="s">
        <v>73</v>
      </c>
      <c r="D219" s="210" t="s">
        <v>156</v>
      </c>
      <c r="E219" s="211" t="s">
        <v>4235</v>
      </c>
      <c r="F219" s="212" t="s">
        <v>4236</v>
      </c>
      <c r="G219" s="213" t="s">
        <v>21</v>
      </c>
      <c r="H219" s="214">
        <v>2.25</v>
      </c>
      <c r="I219" s="215"/>
      <c r="J219" s="216">
        <f>ROUND(I219*H219,2)</f>
        <v>0</v>
      </c>
      <c r="K219" s="212" t="s">
        <v>21</v>
      </c>
      <c r="L219" s="70"/>
      <c r="M219" s="217" t="s">
        <v>21</v>
      </c>
      <c r="N219" s="218" t="s">
        <v>44</v>
      </c>
      <c r="O219" s="45"/>
      <c r="P219" s="219">
        <f>O219*H219</f>
        <v>0</v>
      </c>
      <c r="Q219" s="219">
        <v>0</v>
      </c>
      <c r="R219" s="219">
        <f>Q219*H219</f>
        <v>0</v>
      </c>
      <c r="S219" s="219">
        <v>0</v>
      </c>
      <c r="T219" s="220">
        <f>S219*H219</f>
        <v>0</v>
      </c>
      <c r="AR219" s="22" t="s">
        <v>163</v>
      </c>
      <c r="AT219" s="22" t="s">
        <v>156</v>
      </c>
      <c r="AU219" s="22" t="s">
        <v>83</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163</v>
      </c>
      <c r="BM219" s="22" t="s">
        <v>657</v>
      </c>
    </row>
    <row r="220" s="1" customFormat="1">
      <c r="B220" s="44"/>
      <c r="C220" s="72"/>
      <c r="D220" s="237" t="s">
        <v>615</v>
      </c>
      <c r="E220" s="72"/>
      <c r="F220" s="268" t="s">
        <v>3935</v>
      </c>
      <c r="G220" s="72"/>
      <c r="H220" s="72"/>
      <c r="I220" s="182"/>
      <c r="J220" s="72"/>
      <c r="K220" s="72"/>
      <c r="L220" s="70"/>
      <c r="M220" s="269"/>
      <c r="N220" s="45"/>
      <c r="O220" s="45"/>
      <c r="P220" s="45"/>
      <c r="Q220" s="45"/>
      <c r="R220" s="45"/>
      <c r="S220" s="45"/>
      <c r="T220" s="93"/>
      <c r="AT220" s="22" t="s">
        <v>615</v>
      </c>
      <c r="AU220" s="22" t="s">
        <v>83</v>
      </c>
    </row>
    <row r="221" s="1" customFormat="1" ht="16.5" customHeight="1">
      <c r="B221" s="44"/>
      <c r="C221" s="210" t="s">
        <v>73</v>
      </c>
      <c r="D221" s="210" t="s">
        <v>156</v>
      </c>
      <c r="E221" s="211" t="s">
        <v>3936</v>
      </c>
      <c r="F221" s="212" t="s">
        <v>273</v>
      </c>
      <c r="G221" s="213" t="s">
        <v>21</v>
      </c>
      <c r="H221" s="214">
        <v>2.25</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163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163</v>
      </c>
      <c r="BM221" s="22" t="s">
        <v>661</v>
      </c>
    </row>
    <row r="222" s="1" customFormat="1">
      <c r="B222" s="44"/>
      <c r="C222" s="72"/>
      <c r="D222" s="237" t="s">
        <v>615</v>
      </c>
      <c r="E222" s="72"/>
      <c r="F222" s="268" t="s">
        <v>3935</v>
      </c>
      <c r="G222" s="72"/>
      <c r="H222" s="72"/>
      <c r="I222" s="182"/>
      <c r="J222" s="72"/>
      <c r="K222" s="72"/>
      <c r="L222" s="70"/>
      <c r="M222" s="269"/>
      <c r="N222" s="45"/>
      <c r="O222" s="45"/>
      <c r="P222" s="45"/>
      <c r="Q222" s="45"/>
      <c r="R222" s="45"/>
      <c r="S222" s="45"/>
      <c r="T222" s="93"/>
      <c r="AT222" s="22" t="s">
        <v>615</v>
      </c>
      <c r="AU222" s="22" t="s">
        <v>83</v>
      </c>
    </row>
    <row r="223" s="1" customFormat="1" ht="16.5" customHeight="1">
      <c r="B223" s="44"/>
      <c r="C223" s="210" t="s">
        <v>73</v>
      </c>
      <c r="D223" s="210" t="s">
        <v>156</v>
      </c>
      <c r="E223" s="211" t="s">
        <v>154</v>
      </c>
      <c r="F223" s="212" t="s">
        <v>4237</v>
      </c>
      <c r="G223" s="213" t="s">
        <v>21</v>
      </c>
      <c r="H223" s="214">
        <v>0</v>
      </c>
      <c r="I223" s="215"/>
      <c r="J223" s="216">
        <f>ROUND(I223*H223,2)</f>
        <v>0</v>
      </c>
      <c r="K223" s="212" t="s">
        <v>21</v>
      </c>
      <c r="L223" s="70"/>
      <c r="M223" s="217" t="s">
        <v>21</v>
      </c>
      <c r="N223" s="218" t="s">
        <v>44</v>
      </c>
      <c r="O223" s="45"/>
      <c r="P223" s="219">
        <f>O223*H223</f>
        <v>0</v>
      </c>
      <c r="Q223" s="219">
        <v>0</v>
      </c>
      <c r="R223" s="219">
        <f>Q223*H223</f>
        <v>0</v>
      </c>
      <c r="S223" s="219">
        <v>0</v>
      </c>
      <c r="T223" s="220">
        <f>S223*H223</f>
        <v>0</v>
      </c>
      <c r="AR223" s="22" t="s">
        <v>163</v>
      </c>
      <c r="AT223" s="22" t="s">
        <v>156</v>
      </c>
      <c r="AU223" s="22" t="s">
        <v>83</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163</v>
      </c>
      <c r="BM223" s="22" t="s">
        <v>663</v>
      </c>
    </row>
    <row r="224" s="1" customFormat="1">
      <c r="B224" s="44"/>
      <c r="C224" s="72"/>
      <c r="D224" s="237" t="s">
        <v>615</v>
      </c>
      <c r="E224" s="72"/>
      <c r="F224" s="268" t="s">
        <v>4026</v>
      </c>
      <c r="G224" s="72"/>
      <c r="H224" s="72"/>
      <c r="I224" s="182"/>
      <c r="J224" s="72"/>
      <c r="K224" s="72"/>
      <c r="L224" s="70"/>
      <c r="M224" s="269"/>
      <c r="N224" s="45"/>
      <c r="O224" s="45"/>
      <c r="P224" s="45"/>
      <c r="Q224" s="45"/>
      <c r="R224" s="45"/>
      <c r="S224" s="45"/>
      <c r="T224" s="93"/>
      <c r="AT224" s="22" t="s">
        <v>615</v>
      </c>
      <c r="AU224" s="22" t="s">
        <v>83</v>
      </c>
    </row>
    <row r="225" s="1" customFormat="1" ht="16.5" customHeight="1">
      <c r="B225" s="44"/>
      <c r="C225" s="210" t="s">
        <v>350</v>
      </c>
      <c r="D225" s="210" t="s">
        <v>156</v>
      </c>
      <c r="E225" s="211" t="s">
        <v>4238</v>
      </c>
      <c r="F225" s="212" t="s">
        <v>4239</v>
      </c>
      <c r="G225" s="213" t="s">
        <v>1667</v>
      </c>
      <c r="H225" s="214">
        <v>28</v>
      </c>
      <c r="I225" s="215"/>
      <c r="J225" s="216">
        <f>ROUND(I225*H225,2)</f>
        <v>0</v>
      </c>
      <c r="K225" s="212" t="s">
        <v>21</v>
      </c>
      <c r="L225" s="70"/>
      <c r="M225" s="217" t="s">
        <v>21</v>
      </c>
      <c r="N225" s="218" t="s">
        <v>44</v>
      </c>
      <c r="O225" s="45"/>
      <c r="P225" s="219">
        <f>O225*H225</f>
        <v>0</v>
      </c>
      <c r="Q225" s="219">
        <v>0</v>
      </c>
      <c r="R225" s="219">
        <f>Q225*H225</f>
        <v>0</v>
      </c>
      <c r="S225" s="219">
        <v>0</v>
      </c>
      <c r="T225" s="220">
        <f>S225*H225</f>
        <v>0</v>
      </c>
      <c r="AR225" s="22" t="s">
        <v>163</v>
      </c>
      <c r="AT225" s="22" t="s">
        <v>156</v>
      </c>
      <c r="AU225" s="22" t="s">
        <v>83</v>
      </c>
      <c r="AY225" s="22" t="s">
        <v>155</v>
      </c>
      <c r="BE225" s="221">
        <f>IF(N225="základní",J225,0)</f>
        <v>0</v>
      </c>
      <c r="BF225" s="221">
        <f>IF(N225="snížená",J225,0)</f>
        <v>0</v>
      </c>
      <c r="BG225" s="221">
        <f>IF(N225="zákl. přenesená",J225,0)</f>
        <v>0</v>
      </c>
      <c r="BH225" s="221">
        <f>IF(N225="sníž. přenesená",J225,0)</f>
        <v>0</v>
      </c>
      <c r="BI225" s="221">
        <f>IF(N225="nulová",J225,0)</f>
        <v>0</v>
      </c>
      <c r="BJ225" s="22" t="s">
        <v>81</v>
      </c>
      <c r="BK225" s="221">
        <f>ROUND(I225*H225,2)</f>
        <v>0</v>
      </c>
      <c r="BL225" s="22" t="s">
        <v>163</v>
      </c>
      <c r="BM225" s="22" t="s">
        <v>667</v>
      </c>
    </row>
    <row r="226" s="1" customFormat="1">
      <c r="B226" s="44"/>
      <c r="C226" s="72"/>
      <c r="D226" s="237" t="s">
        <v>615</v>
      </c>
      <c r="E226" s="72"/>
      <c r="F226" s="268" t="s">
        <v>3940</v>
      </c>
      <c r="G226" s="72"/>
      <c r="H226" s="72"/>
      <c r="I226" s="182"/>
      <c r="J226" s="72"/>
      <c r="K226" s="72"/>
      <c r="L226" s="70"/>
      <c r="M226" s="269"/>
      <c r="N226" s="45"/>
      <c r="O226" s="45"/>
      <c r="P226" s="45"/>
      <c r="Q226" s="45"/>
      <c r="R226" s="45"/>
      <c r="S226" s="45"/>
      <c r="T226" s="93"/>
      <c r="AT226" s="22" t="s">
        <v>615</v>
      </c>
      <c r="AU226" s="22" t="s">
        <v>83</v>
      </c>
    </row>
    <row r="227" s="1" customFormat="1" ht="16.5" customHeight="1">
      <c r="B227" s="44"/>
      <c r="C227" s="210" t="s">
        <v>73</v>
      </c>
      <c r="D227" s="210" t="s">
        <v>156</v>
      </c>
      <c r="E227" s="211" t="s">
        <v>163</v>
      </c>
      <c r="F227" s="212" t="s">
        <v>4018</v>
      </c>
      <c r="G227" s="213" t="s">
        <v>21</v>
      </c>
      <c r="H227" s="214">
        <v>0</v>
      </c>
      <c r="I227" s="215"/>
      <c r="J227" s="216">
        <f>ROUND(I227*H227,2)</f>
        <v>0</v>
      </c>
      <c r="K227" s="212" t="s">
        <v>21</v>
      </c>
      <c r="L227" s="70"/>
      <c r="M227" s="217" t="s">
        <v>21</v>
      </c>
      <c r="N227" s="218" t="s">
        <v>44</v>
      </c>
      <c r="O227" s="45"/>
      <c r="P227" s="219">
        <f>O227*H227</f>
        <v>0</v>
      </c>
      <c r="Q227" s="219">
        <v>0</v>
      </c>
      <c r="R227" s="219">
        <f>Q227*H227</f>
        <v>0</v>
      </c>
      <c r="S227" s="219">
        <v>0</v>
      </c>
      <c r="T227" s="220">
        <f>S227*H227</f>
        <v>0</v>
      </c>
      <c r="AR227" s="22" t="s">
        <v>163</v>
      </c>
      <c r="AT227" s="22" t="s">
        <v>156</v>
      </c>
      <c r="AU227" s="22" t="s">
        <v>83</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163</v>
      </c>
      <c r="BM227" s="22" t="s">
        <v>669</v>
      </c>
    </row>
    <row r="228" s="1" customFormat="1">
      <c r="B228" s="44"/>
      <c r="C228" s="72"/>
      <c r="D228" s="237" t="s">
        <v>615</v>
      </c>
      <c r="E228" s="72"/>
      <c r="F228" s="268" t="s">
        <v>4026</v>
      </c>
      <c r="G228" s="72"/>
      <c r="H228" s="72"/>
      <c r="I228" s="182"/>
      <c r="J228" s="72"/>
      <c r="K228" s="72"/>
      <c r="L228" s="70"/>
      <c r="M228" s="269"/>
      <c r="N228" s="45"/>
      <c r="O228" s="45"/>
      <c r="P228" s="45"/>
      <c r="Q228" s="45"/>
      <c r="R228" s="45"/>
      <c r="S228" s="45"/>
      <c r="T228" s="93"/>
      <c r="AT228" s="22" t="s">
        <v>615</v>
      </c>
      <c r="AU228" s="22" t="s">
        <v>83</v>
      </c>
    </row>
    <row r="229" s="1" customFormat="1" ht="16.5" customHeight="1">
      <c r="B229" s="44"/>
      <c r="C229" s="210" t="s">
        <v>204</v>
      </c>
      <c r="D229" s="210" t="s">
        <v>156</v>
      </c>
      <c r="E229" s="211" t="s">
        <v>4240</v>
      </c>
      <c r="F229" s="212" t="s">
        <v>4241</v>
      </c>
      <c r="G229" s="213" t="s">
        <v>1723</v>
      </c>
      <c r="H229" s="214">
        <v>15</v>
      </c>
      <c r="I229" s="215"/>
      <c r="J229" s="216">
        <f>ROUND(I229*H229,2)</f>
        <v>0</v>
      </c>
      <c r="K229" s="212" t="s">
        <v>21</v>
      </c>
      <c r="L229" s="70"/>
      <c r="M229" s="217" t="s">
        <v>21</v>
      </c>
      <c r="N229" s="218" t="s">
        <v>44</v>
      </c>
      <c r="O229" s="45"/>
      <c r="P229" s="219">
        <f>O229*H229</f>
        <v>0</v>
      </c>
      <c r="Q229" s="219">
        <v>0</v>
      </c>
      <c r="R229" s="219">
        <f>Q229*H229</f>
        <v>0</v>
      </c>
      <c r="S229" s="219">
        <v>0</v>
      </c>
      <c r="T229" s="220">
        <f>S229*H229</f>
        <v>0</v>
      </c>
      <c r="AR229" s="22" t="s">
        <v>163</v>
      </c>
      <c r="AT229" s="22" t="s">
        <v>156</v>
      </c>
      <c r="AU229" s="22" t="s">
        <v>83</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163</v>
      </c>
      <c r="BM229" s="22" t="s">
        <v>673</v>
      </c>
    </row>
    <row r="230" s="1" customFormat="1">
      <c r="B230" s="44"/>
      <c r="C230" s="72"/>
      <c r="D230" s="237" t="s">
        <v>615</v>
      </c>
      <c r="E230" s="72"/>
      <c r="F230" s="268" t="s">
        <v>3940</v>
      </c>
      <c r="G230" s="72"/>
      <c r="H230" s="72"/>
      <c r="I230" s="182"/>
      <c r="J230" s="72"/>
      <c r="K230" s="72"/>
      <c r="L230" s="70"/>
      <c r="M230" s="269"/>
      <c r="N230" s="45"/>
      <c r="O230" s="45"/>
      <c r="P230" s="45"/>
      <c r="Q230" s="45"/>
      <c r="R230" s="45"/>
      <c r="S230" s="45"/>
      <c r="T230" s="93"/>
      <c r="AT230" s="22" t="s">
        <v>615</v>
      </c>
      <c r="AU230" s="22" t="s">
        <v>83</v>
      </c>
    </row>
    <row r="231" s="1" customFormat="1" ht="16.5" customHeight="1">
      <c r="B231" s="44"/>
      <c r="C231" s="210" t="s">
        <v>73</v>
      </c>
      <c r="D231" s="210" t="s">
        <v>156</v>
      </c>
      <c r="E231" s="211" t="s">
        <v>4230</v>
      </c>
      <c r="F231" s="212" t="s">
        <v>4231</v>
      </c>
      <c r="G231" s="213" t="s">
        <v>21</v>
      </c>
      <c r="H231" s="214">
        <v>15</v>
      </c>
      <c r="I231" s="215"/>
      <c r="J231" s="216">
        <f>ROUND(I231*H231,2)</f>
        <v>0</v>
      </c>
      <c r="K231" s="212" t="s">
        <v>21</v>
      </c>
      <c r="L231" s="70"/>
      <c r="M231" s="217" t="s">
        <v>21</v>
      </c>
      <c r="N231" s="218" t="s">
        <v>44</v>
      </c>
      <c r="O231" s="45"/>
      <c r="P231" s="219">
        <f>O231*H231</f>
        <v>0</v>
      </c>
      <c r="Q231" s="219">
        <v>0</v>
      </c>
      <c r="R231" s="219">
        <f>Q231*H231</f>
        <v>0</v>
      </c>
      <c r="S231" s="219">
        <v>0</v>
      </c>
      <c r="T231" s="220">
        <f>S231*H231</f>
        <v>0</v>
      </c>
      <c r="AR231" s="22" t="s">
        <v>163</v>
      </c>
      <c r="AT231" s="22" t="s">
        <v>156</v>
      </c>
      <c r="AU231" s="22" t="s">
        <v>83</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163</v>
      </c>
      <c r="BM231" s="22" t="s">
        <v>675</v>
      </c>
    </row>
    <row r="232" s="1" customFormat="1">
      <c r="B232" s="44"/>
      <c r="C232" s="72"/>
      <c r="D232" s="237" t="s">
        <v>615</v>
      </c>
      <c r="E232" s="72"/>
      <c r="F232" s="268" t="s">
        <v>3935</v>
      </c>
      <c r="G232" s="72"/>
      <c r="H232" s="72"/>
      <c r="I232" s="182"/>
      <c r="J232" s="72"/>
      <c r="K232" s="72"/>
      <c r="L232" s="70"/>
      <c r="M232" s="269"/>
      <c r="N232" s="45"/>
      <c r="O232" s="45"/>
      <c r="P232" s="45"/>
      <c r="Q232" s="45"/>
      <c r="R232" s="45"/>
      <c r="S232" s="45"/>
      <c r="T232" s="93"/>
      <c r="AT232" s="22" t="s">
        <v>615</v>
      </c>
      <c r="AU232" s="22" t="s">
        <v>83</v>
      </c>
    </row>
    <row r="233" s="1" customFormat="1" ht="16.5" customHeight="1">
      <c r="B233" s="44"/>
      <c r="C233" s="210" t="s">
        <v>73</v>
      </c>
      <c r="D233" s="210" t="s">
        <v>156</v>
      </c>
      <c r="E233" s="211" t="s">
        <v>3936</v>
      </c>
      <c r="F233" s="212" t="s">
        <v>273</v>
      </c>
      <c r="G233" s="213" t="s">
        <v>21</v>
      </c>
      <c r="H233" s="214">
        <v>15</v>
      </c>
      <c r="I233" s="215"/>
      <c r="J233" s="216">
        <f>ROUND(I233*H233,2)</f>
        <v>0</v>
      </c>
      <c r="K233" s="212" t="s">
        <v>21</v>
      </c>
      <c r="L233" s="70"/>
      <c r="M233" s="217" t="s">
        <v>21</v>
      </c>
      <c r="N233" s="218" t="s">
        <v>44</v>
      </c>
      <c r="O233" s="45"/>
      <c r="P233" s="219">
        <f>O233*H233</f>
        <v>0</v>
      </c>
      <c r="Q233" s="219">
        <v>0</v>
      </c>
      <c r="R233" s="219">
        <f>Q233*H233</f>
        <v>0</v>
      </c>
      <c r="S233" s="219">
        <v>0</v>
      </c>
      <c r="T233" s="220">
        <f>S233*H233</f>
        <v>0</v>
      </c>
      <c r="AR233" s="22" t="s">
        <v>163</v>
      </c>
      <c r="AT233" s="22" t="s">
        <v>156</v>
      </c>
      <c r="AU233" s="22" t="s">
        <v>83</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163</v>
      </c>
      <c r="BM233" s="22" t="s">
        <v>679</v>
      </c>
    </row>
    <row r="234" s="1" customFormat="1">
      <c r="B234" s="44"/>
      <c r="C234" s="72"/>
      <c r="D234" s="237" t="s">
        <v>615</v>
      </c>
      <c r="E234" s="72"/>
      <c r="F234" s="268" t="s">
        <v>3935</v>
      </c>
      <c r="G234" s="72"/>
      <c r="H234" s="72"/>
      <c r="I234" s="182"/>
      <c r="J234" s="72"/>
      <c r="K234" s="72"/>
      <c r="L234" s="70"/>
      <c r="M234" s="269"/>
      <c r="N234" s="45"/>
      <c r="O234" s="45"/>
      <c r="P234" s="45"/>
      <c r="Q234" s="45"/>
      <c r="R234" s="45"/>
      <c r="S234" s="45"/>
      <c r="T234" s="93"/>
      <c r="AT234" s="22" t="s">
        <v>615</v>
      </c>
      <c r="AU234" s="22" t="s">
        <v>83</v>
      </c>
    </row>
    <row r="235" s="1" customFormat="1" ht="16.5" customHeight="1">
      <c r="B235" s="44"/>
      <c r="C235" s="210" t="s">
        <v>362</v>
      </c>
      <c r="D235" s="210" t="s">
        <v>156</v>
      </c>
      <c r="E235" s="211" t="s">
        <v>4019</v>
      </c>
      <c r="F235" s="212" t="s">
        <v>4020</v>
      </c>
      <c r="G235" s="213" t="s">
        <v>3939</v>
      </c>
      <c r="H235" s="214">
        <v>2.7999999999999998</v>
      </c>
      <c r="I235" s="215"/>
      <c r="J235" s="216">
        <f>ROUND(I235*H235,2)</f>
        <v>0</v>
      </c>
      <c r="K235" s="212" t="s">
        <v>21</v>
      </c>
      <c r="L235" s="70"/>
      <c r="M235" s="217" t="s">
        <v>21</v>
      </c>
      <c r="N235" s="218" t="s">
        <v>44</v>
      </c>
      <c r="O235" s="45"/>
      <c r="P235" s="219">
        <f>O235*H235</f>
        <v>0</v>
      </c>
      <c r="Q235" s="219">
        <v>0</v>
      </c>
      <c r="R235" s="219">
        <f>Q235*H235</f>
        <v>0</v>
      </c>
      <c r="S235" s="219">
        <v>0</v>
      </c>
      <c r="T235" s="220">
        <f>S235*H235</f>
        <v>0</v>
      </c>
      <c r="AR235" s="22" t="s">
        <v>163</v>
      </c>
      <c r="AT235" s="22" t="s">
        <v>156</v>
      </c>
      <c r="AU235" s="22" t="s">
        <v>83</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163</v>
      </c>
      <c r="BM235" s="22" t="s">
        <v>681</v>
      </c>
    </row>
    <row r="236" s="1" customFormat="1">
      <c r="B236" s="44"/>
      <c r="C236" s="72"/>
      <c r="D236" s="237" t="s">
        <v>615</v>
      </c>
      <c r="E236" s="72"/>
      <c r="F236" s="268" t="s">
        <v>3940</v>
      </c>
      <c r="G236" s="72"/>
      <c r="H236" s="72"/>
      <c r="I236" s="182"/>
      <c r="J236" s="72"/>
      <c r="K236" s="72"/>
      <c r="L236" s="70"/>
      <c r="M236" s="269"/>
      <c r="N236" s="45"/>
      <c r="O236" s="45"/>
      <c r="P236" s="45"/>
      <c r="Q236" s="45"/>
      <c r="R236" s="45"/>
      <c r="S236" s="45"/>
      <c r="T236" s="93"/>
      <c r="AT236" s="22" t="s">
        <v>615</v>
      </c>
      <c r="AU236" s="22" t="s">
        <v>83</v>
      </c>
    </row>
    <row r="237" s="1" customFormat="1" ht="16.5" customHeight="1">
      <c r="B237" s="44"/>
      <c r="C237" s="210" t="s">
        <v>73</v>
      </c>
      <c r="D237" s="210" t="s">
        <v>156</v>
      </c>
      <c r="E237" s="211" t="s">
        <v>4242</v>
      </c>
      <c r="F237" s="212" t="s">
        <v>4243</v>
      </c>
      <c r="G237" s="213" t="s">
        <v>21</v>
      </c>
      <c r="H237" s="214">
        <v>2.7999999999999998</v>
      </c>
      <c r="I237" s="215"/>
      <c r="J237" s="216">
        <f>ROUND(I237*H237,2)</f>
        <v>0</v>
      </c>
      <c r="K237" s="212" t="s">
        <v>21</v>
      </c>
      <c r="L237" s="70"/>
      <c r="M237" s="217" t="s">
        <v>21</v>
      </c>
      <c r="N237" s="218" t="s">
        <v>44</v>
      </c>
      <c r="O237" s="45"/>
      <c r="P237" s="219">
        <f>O237*H237</f>
        <v>0</v>
      </c>
      <c r="Q237" s="219">
        <v>0</v>
      </c>
      <c r="R237" s="219">
        <f>Q237*H237</f>
        <v>0</v>
      </c>
      <c r="S237" s="219">
        <v>0</v>
      </c>
      <c r="T237" s="220">
        <f>S237*H237</f>
        <v>0</v>
      </c>
      <c r="AR237" s="22" t="s">
        <v>163</v>
      </c>
      <c r="AT237" s="22" t="s">
        <v>156</v>
      </c>
      <c r="AU237" s="22" t="s">
        <v>83</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163</v>
      </c>
      <c r="BM237" s="22" t="s">
        <v>685</v>
      </c>
    </row>
    <row r="238" s="1" customFormat="1">
      <c r="B238" s="44"/>
      <c r="C238" s="72"/>
      <c r="D238" s="237" t="s">
        <v>615</v>
      </c>
      <c r="E238" s="72"/>
      <c r="F238" s="268" t="s">
        <v>3935</v>
      </c>
      <c r="G238" s="72"/>
      <c r="H238" s="72"/>
      <c r="I238" s="182"/>
      <c r="J238" s="72"/>
      <c r="K238" s="72"/>
      <c r="L238" s="70"/>
      <c r="M238" s="269"/>
      <c r="N238" s="45"/>
      <c r="O238" s="45"/>
      <c r="P238" s="45"/>
      <c r="Q238" s="45"/>
      <c r="R238" s="45"/>
      <c r="S238" s="45"/>
      <c r="T238" s="93"/>
      <c r="AT238" s="22" t="s">
        <v>615</v>
      </c>
      <c r="AU238" s="22" t="s">
        <v>83</v>
      </c>
    </row>
    <row r="239" s="1" customFormat="1" ht="16.5" customHeight="1">
      <c r="B239" s="44"/>
      <c r="C239" s="210" t="s">
        <v>73</v>
      </c>
      <c r="D239" s="210" t="s">
        <v>156</v>
      </c>
      <c r="E239" s="211" t="s">
        <v>3936</v>
      </c>
      <c r="F239" s="212" t="s">
        <v>273</v>
      </c>
      <c r="G239" s="213" t="s">
        <v>21</v>
      </c>
      <c r="H239" s="214">
        <v>2.7999999999999998</v>
      </c>
      <c r="I239" s="215"/>
      <c r="J239" s="216">
        <f>ROUND(I239*H239,2)</f>
        <v>0</v>
      </c>
      <c r="K239" s="212" t="s">
        <v>21</v>
      </c>
      <c r="L239" s="70"/>
      <c r="M239" s="217" t="s">
        <v>21</v>
      </c>
      <c r="N239" s="218" t="s">
        <v>44</v>
      </c>
      <c r="O239" s="45"/>
      <c r="P239" s="219">
        <f>O239*H239</f>
        <v>0</v>
      </c>
      <c r="Q239" s="219">
        <v>0</v>
      </c>
      <c r="R239" s="219">
        <f>Q239*H239</f>
        <v>0</v>
      </c>
      <c r="S239" s="219">
        <v>0</v>
      </c>
      <c r="T239" s="220">
        <f>S239*H239</f>
        <v>0</v>
      </c>
      <c r="AR239" s="22" t="s">
        <v>163</v>
      </c>
      <c r="AT239" s="22" t="s">
        <v>156</v>
      </c>
      <c r="AU239" s="22" t="s">
        <v>83</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163</v>
      </c>
      <c r="BM239" s="22" t="s">
        <v>687</v>
      </c>
    </row>
    <row r="240" s="1" customFormat="1">
      <c r="B240" s="44"/>
      <c r="C240" s="72"/>
      <c r="D240" s="237" t="s">
        <v>615</v>
      </c>
      <c r="E240" s="72"/>
      <c r="F240" s="268" t="s">
        <v>3935</v>
      </c>
      <c r="G240" s="72"/>
      <c r="H240" s="72"/>
      <c r="I240" s="182"/>
      <c r="J240" s="72"/>
      <c r="K240" s="72"/>
      <c r="L240" s="70"/>
      <c r="M240" s="269"/>
      <c r="N240" s="45"/>
      <c r="O240" s="45"/>
      <c r="P240" s="45"/>
      <c r="Q240" s="45"/>
      <c r="R240" s="45"/>
      <c r="S240" s="45"/>
      <c r="T240" s="93"/>
      <c r="AT240" s="22" t="s">
        <v>615</v>
      </c>
      <c r="AU240" s="22" t="s">
        <v>83</v>
      </c>
    </row>
    <row r="241" s="9" customFormat="1" ht="29.88" customHeight="1">
      <c r="B241" s="196"/>
      <c r="C241" s="197"/>
      <c r="D241" s="198" t="s">
        <v>72</v>
      </c>
      <c r="E241" s="233" t="s">
        <v>170</v>
      </c>
      <c r="F241" s="233" t="s">
        <v>4025</v>
      </c>
      <c r="G241" s="197"/>
      <c r="H241" s="197"/>
      <c r="I241" s="200"/>
      <c r="J241" s="234">
        <f>BK241</f>
        <v>0</v>
      </c>
      <c r="K241" s="197"/>
      <c r="L241" s="202"/>
      <c r="M241" s="203"/>
      <c r="N241" s="204"/>
      <c r="O241" s="204"/>
      <c r="P241" s="205">
        <f>SUM(P242:P253)</f>
        <v>0</v>
      </c>
      <c r="Q241" s="204"/>
      <c r="R241" s="205">
        <f>SUM(R242:R253)</f>
        <v>0</v>
      </c>
      <c r="S241" s="204"/>
      <c r="T241" s="206">
        <f>SUM(T242:T253)</f>
        <v>0</v>
      </c>
      <c r="AR241" s="207" t="s">
        <v>81</v>
      </c>
      <c r="AT241" s="208" t="s">
        <v>72</v>
      </c>
      <c r="AU241" s="208" t="s">
        <v>81</v>
      </c>
      <c r="AY241" s="207" t="s">
        <v>155</v>
      </c>
      <c r="BK241" s="209">
        <f>SUM(BK242:BK253)</f>
        <v>0</v>
      </c>
    </row>
    <row r="242" s="1" customFormat="1" ht="25.5" customHeight="1">
      <c r="B242" s="44"/>
      <c r="C242" s="210" t="s">
        <v>207</v>
      </c>
      <c r="D242" s="210" t="s">
        <v>156</v>
      </c>
      <c r="E242" s="211" t="s">
        <v>4027</v>
      </c>
      <c r="F242" s="212" t="s">
        <v>4028</v>
      </c>
      <c r="G242" s="213" t="s">
        <v>1667</v>
      </c>
      <c r="H242" s="214">
        <v>7</v>
      </c>
      <c r="I242" s="215"/>
      <c r="J242" s="216">
        <f>ROUND(I242*H242,2)</f>
        <v>0</v>
      </c>
      <c r="K242" s="212" t="s">
        <v>21</v>
      </c>
      <c r="L242" s="70"/>
      <c r="M242" s="217" t="s">
        <v>21</v>
      </c>
      <c r="N242" s="218" t="s">
        <v>44</v>
      </c>
      <c r="O242" s="45"/>
      <c r="P242" s="219">
        <f>O242*H242</f>
        <v>0</v>
      </c>
      <c r="Q242" s="219">
        <v>0</v>
      </c>
      <c r="R242" s="219">
        <f>Q242*H242</f>
        <v>0</v>
      </c>
      <c r="S242" s="219">
        <v>0</v>
      </c>
      <c r="T242" s="220">
        <f>S242*H242</f>
        <v>0</v>
      </c>
      <c r="AR242" s="22" t="s">
        <v>163</v>
      </c>
      <c r="AT242" s="22" t="s">
        <v>156</v>
      </c>
      <c r="AU242" s="22" t="s">
        <v>83</v>
      </c>
      <c r="AY242" s="22" t="s">
        <v>155</v>
      </c>
      <c r="BE242" s="221">
        <f>IF(N242="základní",J242,0)</f>
        <v>0</v>
      </c>
      <c r="BF242" s="221">
        <f>IF(N242="snížená",J242,0)</f>
        <v>0</v>
      </c>
      <c r="BG242" s="221">
        <f>IF(N242="zákl. přenesená",J242,0)</f>
        <v>0</v>
      </c>
      <c r="BH242" s="221">
        <f>IF(N242="sníž. přenesená",J242,0)</f>
        <v>0</v>
      </c>
      <c r="BI242" s="221">
        <f>IF(N242="nulová",J242,0)</f>
        <v>0</v>
      </c>
      <c r="BJ242" s="22" t="s">
        <v>81</v>
      </c>
      <c r="BK242" s="221">
        <f>ROUND(I242*H242,2)</f>
        <v>0</v>
      </c>
      <c r="BL242" s="22" t="s">
        <v>163</v>
      </c>
      <c r="BM242" s="22" t="s">
        <v>691</v>
      </c>
    </row>
    <row r="243" s="1" customFormat="1">
      <c r="B243" s="44"/>
      <c r="C243" s="72"/>
      <c r="D243" s="237" t="s">
        <v>615</v>
      </c>
      <c r="E243" s="72"/>
      <c r="F243" s="268" t="s">
        <v>4029</v>
      </c>
      <c r="G243" s="72"/>
      <c r="H243" s="72"/>
      <c r="I243" s="182"/>
      <c r="J243" s="72"/>
      <c r="K243" s="72"/>
      <c r="L243" s="70"/>
      <c r="M243" s="269"/>
      <c r="N243" s="45"/>
      <c r="O243" s="45"/>
      <c r="P243" s="45"/>
      <c r="Q243" s="45"/>
      <c r="R243" s="45"/>
      <c r="S243" s="45"/>
      <c r="T243" s="93"/>
      <c r="AT243" s="22" t="s">
        <v>615</v>
      </c>
      <c r="AU243" s="22" t="s">
        <v>83</v>
      </c>
    </row>
    <row r="244" s="1" customFormat="1" ht="25.5" customHeight="1">
      <c r="B244" s="44"/>
      <c r="C244" s="210" t="s">
        <v>73</v>
      </c>
      <c r="D244" s="210" t="s">
        <v>156</v>
      </c>
      <c r="E244" s="211" t="s">
        <v>4244</v>
      </c>
      <c r="F244" s="212" t="s">
        <v>4245</v>
      </c>
      <c r="G244" s="213" t="s">
        <v>21</v>
      </c>
      <c r="H244" s="214">
        <v>7</v>
      </c>
      <c r="I244" s="215"/>
      <c r="J244" s="216">
        <f>ROUND(I244*H244,2)</f>
        <v>0</v>
      </c>
      <c r="K244" s="212" t="s">
        <v>21</v>
      </c>
      <c r="L244" s="70"/>
      <c r="M244" s="217" t="s">
        <v>21</v>
      </c>
      <c r="N244" s="218" t="s">
        <v>44</v>
      </c>
      <c r="O244" s="45"/>
      <c r="P244" s="219">
        <f>O244*H244</f>
        <v>0</v>
      </c>
      <c r="Q244" s="219">
        <v>0</v>
      </c>
      <c r="R244" s="219">
        <f>Q244*H244</f>
        <v>0</v>
      </c>
      <c r="S244" s="219">
        <v>0</v>
      </c>
      <c r="T244" s="220">
        <f>S244*H244</f>
        <v>0</v>
      </c>
      <c r="AR244" s="22" t="s">
        <v>163</v>
      </c>
      <c r="AT244" s="22" t="s">
        <v>156</v>
      </c>
      <c r="AU244" s="22" t="s">
        <v>83</v>
      </c>
      <c r="AY244" s="22" t="s">
        <v>155</v>
      </c>
      <c r="BE244" s="221">
        <f>IF(N244="základní",J244,0)</f>
        <v>0</v>
      </c>
      <c r="BF244" s="221">
        <f>IF(N244="snížená",J244,0)</f>
        <v>0</v>
      </c>
      <c r="BG244" s="221">
        <f>IF(N244="zákl. přenesená",J244,0)</f>
        <v>0</v>
      </c>
      <c r="BH244" s="221">
        <f>IF(N244="sníž. přenesená",J244,0)</f>
        <v>0</v>
      </c>
      <c r="BI244" s="221">
        <f>IF(N244="nulová",J244,0)</f>
        <v>0</v>
      </c>
      <c r="BJ244" s="22" t="s">
        <v>81</v>
      </c>
      <c r="BK244" s="221">
        <f>ROUND(I244*H244,2)</f>
        <v>0</v>
      </c>
      <c r="BL244" s="22" t="s">
        <v>163</v>
      </c>
      <c r="BM244" s="22" t="s">
        <v>693</v>
      </c>
    </row>
    <row r="245" s="1" customFormat="1">
      <c r="B245" s="44"/>
      <c r="C245" s="72"/>
      <c r="D245" s="237" t="s">
        <v>615</v>
      </c>
      <c r="E245" s="72"/>
      <c r="F245" s="268" t="s">
        <v>3935</v>
      </c>
      <c r="G245" s="72"/>
      <c r="H245" s="72"/>
      <c r="I245" s="182"/>
      <c r="J245" s="72"/>
      <c r="K245" s="72"/>
      <c r="L245" s="70"/>
      <c r="M245" s="269"/>
      <c r="N245" s="45"/>
      <c r="O245" s="45"/>
      <c r="P245" s="45"/>
      <c r="Q245" s="45"/>
      <c r="R245" s="45"/>
      <c r="S245" s="45"/>
      <c r="T245" s="93"/>
      <c r="AT245" s="22" t="s">
        <v>615</v>
      </c>
      <c r="AU245" s="22" t="s">
        <v>83</v>
      </c>
    </row>
    <row r="246" s="1" customFormat="1" ht="16.5" customHeight="1">
      <c r="B246" s="44"/>
      <c r="C246" s="210" t="s">
        <v>73</v>
      </c>
      <c r="D246" s="210" t="s">
        <v>156</v>
      </c>
      <c r="E246" s="211" t="s">
        <v>3936</v>
      </c>
      <c r="F246" s="212" t="s">
        <v>273</v>
      </c>
      <c r="G246" s="213" t="s">
        <v>21</v>
      </c>
      <c r="H246" s="214">
        <v>7</v>
      </c>
      <c r="I246" s="215"/>
      <c r="J246" s="216">
        <f>ROUND(I246*H246,2)</f>
        <v>0</v>
      </c>
      <c r="K246" s="212" t="s">
        <v>21</v>
      </c>
      <c r="L246" s="70"/>
      <c r="M246" s="217" t="s">
        <v>21</v>
      </c>
      <c r="N246" s="218" t="s">
        <v>44</v>
      </c>
      <c r="O246" s="45"/>
      <c r="P246" s="219">
        <f>O246*H246</f>
        <v>0</v>
      </c>
      <c r="Q246" s="219">
        <v>0</v>
      </c>
      <c r="R246" s="219">
        <f>Q246*H246</f>
        <v>0</v>
      </c>
      <c r="S246" s="219">
        <v>0</v>
      </c>
      <c r="T246" s="220">
        <f>S246*H246</f>
        <v>0</v>
      </c>
      <c r="AR246" s="22" t="s">
        <v>163</v>
      </c>
      <c r="AT246" s="22" t="s">
        <v>156</v>
      </c>
      <c r="AU246" s="22" t="s">
        <v>83</v>
      </c>
      <c r="AY246" s="22" t="s">
        <v>155</v>
      </c>
      <c r="BE246" s="221">
        <f>IF(N246="základní",J246,0)</f>
        <v>0</v>
      </c>
      <c r="BF246" s="221">
        <f>IF(N246="snížená",J246,0)</f>
        <v>0</v>
      </c>
      <c r="BG246" s="221">
        <f>IF(N246="zákl. přenesená",J246,0)</f>
        <v>0</v>
      </c>
      <c r="BH246" s="221">
        <f>IF(N246="sníž. přenesená",J246,0)</f>
        <v>0</v>
      </c>
      <c r="BI246" s="221">
        <f>IF(N246="nulová",J246,0)</f>
        <v>0</v>
      </c>
      <c r="BJ246" s="22" t="s">
        <v>81</v>
      </c>
      <c r="BK246" s="221">
        <f>ROUND(I246*H246,2)</f>
        <v>0</v>
      </c>
      <c r="BL246" s="22" t="s">
        <v>163</v>
      </c>
      <c r="BM246" s="22" t="s">
        <v>697</v>
      </c>
    </row>
    <row r="247" s="1" customFormat="1">
      <c r="B247" s="44"/>
      <c r="C247" s="72"/>
      <c r="D247" s="237" t="s">
        <v>615</v>
      </c>
      <c r="E247" s="72"/>
      <c r="F247" s="268" t="s">
        <v>3935</v>
      </c>
      <c r="G247" s="72"/>
      <c r="H247" s="72"/>
      <c r="I247" s="182"/>
      <c r="J247" s="72"/>
      <c r="K247" s="72"/>
      <c r="L247" s="70"/>
      <c r="M247" s="269"/>
      <c r="N247" s="45"/>
      <c r="O247" s="45"/>
      <c r="P247" s="45"/>
      <c r="Q247" s="45"/>
      <c r="R247" s="45"/>
      <c r="S247" s="45"/>
      <c r="T247" s="93"/>
      <c r="AT247" s="22" t="s">
        <v>615</v>
      </c>
      <c r="AU247" s="22" t="s">
        <v>83</v>
      </c>
    </row>
    <row r="248" s="1" customFormat="1" ht="25.5" customHeight="1">
      <c r="B248" s="44"/>
      <c r="C248" s="210" t="s">
        <v>368</v>
      </c>
      <c r="D248" s="210" t="s">
        <v>156</v>
      </c>
      <c r="E248" s="211" t="s">
        <v>4032</v>
      </c>
      <c r="F248" s="212" t="s">
        <v>4033</v>
      </c>
      <c r="G248" s="213" t="s">
        <v>1667</v>
      </c>
      <c r="H248" s="214">
        <v>21</v>
      </c>
      <c r="I248" s="215"/>
      <c r="J248" s="216">
        <f>ROUND(I248*H248,2)</f>
        <v>0</v>
      </c>
      <c r="K248" s="212" t="s">
        <v>21</v>
      </c>
      <c r="L248" s="70"/>
      <c r="M248" s="217" t="s">
        <v>21</v>
      </c>
      <c r="N248" s="218" t="s">
        <v>44</v>
      </c>
      <c r="O248" s="45"/>
      <c r="P248" s="219">
        <f>O248*H248</f>
        <v>0</v>
      </c>
      <c r="Q248" s="219">
        <v>0</v>
      </c>
      <c r="R248" s="219">
        <f>Q248*H248</f>
        <v>0</v>
      </c>
      <c r="S248" s="219">
        <v>0</v>
      </c>
      <c r="T248" s="220">
        <f>S248*H248</f>
        <v>0</v>
      </c>
      <c r="AR248" s="22" t="s">
        <v>163</v>
      </c>
      <c r="AT248" s="22" t="s">
        <v>156</v>
      </c>
      <c r="AU248" s="22" t="s">
        <v>83</v>
      </c>
      <c r="AY248" s="22" t="s">
        <v>155</v>
      </c>
      <c r="BE248" s="221">
        <f>IF(N248="základní",J248,0)</f>
        <v>0</v>
      </c>
      <c r="BF248" s="221">
        <f>IF(N248="snížená",J248,0)</f>
        <v>0</v>
      </c>
      <c r="BG248" s="221">
        <f>IF(N248="zákl. přenesená",J248,0)</f>
        <v>0</v>
      </c>
      <c r="BH248" s="221">
        <f>IF(N248="sníž. přenesená",J248,0)</f>
        <v>0</v>
      </c>
      <c r="BI248" s="221">
        <f>IF(N248="nulová",J248,0)</f>
        <v>0</v>
      </c>
      <c r="BJ248" s="22" t="s">
        <v>81</v>
      </c>
      <c r="BK248" s="221">
        <f>ROUND(I248*H248,2)</f>
        <v>0</v>
      </c>
      <c r="BL248" s="22" t="s">
        <v>163</v>
      </c>
      <c r="BM248" s="22" t="s">
        <v>704</v>
      </c>
    </row>
    <row r="249" s="1" customFormat="1">
      <c r="B249" s="44"/>
      <c r="C249" s="72"/>
      <c r="D249" s="237" t="s">
        <v>615</v>
      </c>
      <c r="E249" s="72"/>
      <c r="F249" s="268" t="s">
        <v>4029</v>
      </c>
      <c r="G249" s="72"/>
      <c r="H249" s="72"/>
      <c r="I249" s="182"/>
      <c r="J249" s="72"/>
      <c r="K249" s="72"/>
      <c r="L249" s="70"/>
      <c r="M249" s="269"/>
      <c r="N249" s="45"/>
      <c r="O249" s="45"/>
      <c r="P249" s="45"/>
      <c r="Q249" s="45"/>
      <c r="R249" s="45"/>
      <c r="S249" s="45"/>
      <c r="T249" s="93"/>
      <c r="AT249" s="22" t="s">
        <v>615</v>
      </c>
      <c r="AU249" s="22" t="s">
        <v>83</v>
      </c>
    </row>
    <row r="250" s="1" customFormat="1" ht="25.5" customHeight="1">
      <c r="B250" s="44"/>
      <c r="C250" s="210" t="s">
        <v>73</v>
      </c>
      <c r="D250" s="210" t="s">
        <v>156</v>
      </c>
      <c r="E250" s="211" t="s">
        <v>4246</v>
      </c>
      <c r="F250" s="212" t="s">
        <v>4247</v>
      </c>
      <c r="G250" s="213" t="s">
        <v>21</v>
      </c>
      <c r="H250" s="214">
        <v>21</v>
      </c>
      <c r="I250" s="215"/>
      <c r="J250" s="216">
        <f>ROUND(I250*H250,2)</f>
        <v>0</v>
      </c>
      <c r="K250" s="212" t="s">
        <v>21</v>
      </c>
      <c r="L250" s="70"/>
      <c r="M250" s="217" t="s">
        <v>21</v>
      </c>
      <c r="N250" s="218" t="s">
        <v>44</v>
      </c>
      <c r="O250" s="45"/>
      <c r="P250" s="219">
        <f>O250*H250</f>
        <v>0</v>
      </c>
      <c r="Q250" s="219">
        <v>0</v>
      </c>
      <c r="R250" s="219">
        <f>Q250*H250</f>
        <v>0</v>
      </c>
      <c r="S250" s="219">
        <v>0</v>
      </c>
      <c r="T250" s="220">
        <f>S250*H250</f>
        <v>0</v>
      </c>
      <c r="AR250" s="22" t="s">
        <v>163</v>
      </c>
      <c r="AT250" s="22" t="s">
        <v>156</v>
      </c>
      <c r="AU250" s="22" t="s">
        <v>83</v>
      </c>
      <c r="AY250" s="22" t="s">
        <v>155</v>
      </c>
      <c r="BE250" s="221">
        <f>IF(N250="základní",J250,0)</f>
        <v>0</v>
      </c>
      <c r="BF250" s="221">
        <f>IF(N250="snížená",J250,0)</f>
        <v>0</v>
      </c>
      <c r="BG250" s="221">
        <f>IF(N250="zákl. přenesená",J250,0)</f>
        <v>0</v>
      </c>
      <c r="BH250" s="221">
        <f>IF(N250="sníž. přenesená",J250,0)</f>
        <v>0</v>
      </c>
      <c r="BI250" s="221">
        <f>IF(N250="nulová",J250,0)</f>
        <v>0</v>
      </c>
      <c r="BJ250" s="22" t="s">
        <v>81</v>
      </c>
      <c r="BK250" s="221">
        <f>ROUND(I250*H250,2)</f>
        <v>0</v>
      </c>
      <c r="BL250" s="22" t="s">
        <v>163</v>
      </c>
      <c r="BM250" s="22" t="s">
        <v>706</v>
      </c>
    </row>
    <row r="251" s="1" customFormat="1">
      <c r="B251" s="44"/>
      <c r="C251" s="72"/>
      <c r="D251" s="237" t="s">
        <v>615</v>
      </c>
      <c r="E251" s="72"/>
      <c r="F251" s="268" t="s">
        <v>3935</v>
      </c>
      <c r="G251" s="72"/>
      <c r="H251" s="72"/>
      <c r="I251" s="182"/>
      <c r="J251" s="72"/>
      <c r="K251" s="72"/>
      <c r="L251" s="70"/>
      <c r="M251" s="269"/>
      <c r="N251" s="45"/>
      <c r="O251" s="45"/>
      <c r="P251" s="45"/>
      <c r="Q251" s="45"/>
      <c r="R251" s="45"/>
      <c r="S251" s="45"/>
      <c r="T251" s="93"/>
      <c r="AT251" s="22" t="s">
        <v>615</v>
      </c>
      <c r="AU251" s="22" t="s">
        <v>83</v>
      </c>
    </row>
    <row r="252" s="1" customFormat="1" ht="16.5" customHeight="1">
      <c r="B252" s="44"/>
      <c r="C252" s="210" t="s">
        <v>73</v>
      </c>
      <c r="D252" s="210" t="s">
        <v>156</v>
      </c>
      <c r="E252" s="211" t="s">
        <v>3936</v>
      </c>
      <c r="F252" s="212" t="s">
        <v>273</v>
      </c>
      <c r="G252" s="213" t="s">
        <v>21</v>
      </c>
      <c r="H252" s="214">
        <v>21</v>
      </c>
      <c r="I252" s="215"/>
      <c r="J252" s="216">
        <f>ROUND(I252*H252,2)</f>
        <v>0</v>
      </c>
      <c r="K252" s="212" t="s">
        <v>21</v>
      </c>
      <c r="L252" s="70"/>
      <c r="M252" s="217" t="s">
        <v>21</v>
      </c>
      <c r="N252" s="218" t="s">
        <v>44</v>
      </c>
      <c r="O252" s="45"/>
      <c r="P252" s="219">
        <f>O252*H252</f>
        <v>0</v>
      </c>
      <c r="Q252" s="219">
        <v>0</v>
      </c>
      <c r="R252" s="219">
        <f>Q252*H252</f>
        <v>0</v>
      </c>
      <c r="S252" s="219">
        <v>0</v>
      </c>
      <c r="T252" s="220">
        <f>S252*H252</f>
        <v>0</v>
      </c>
      <c r="AR252" s="22" t="s">
        <v>163</v>
      </c>
      <c r="AT252" s="22" t="s">
        <v>156</v>
      </c>
      <c r="AU252" s="22" t="s">
        <v>83</v>
      </c>
      <c r="AY252" s="22" t="s">
        <v>155</v>
      </c>
      <c r="BE252" s="221">
        <f>IF(N252="základní",J252,0)</f>
        <v>0</v>
      </c>
      <c r="BF252" s="221">
        <f>IF(N252="snížená",J252,0)</f>
        <v>0</v>
      </c>
      <c r="BG252" s="221">
        <f>IF(N252="zákl. přenesená",J252,0)</f>
        <v>0</v>
      </c>
      <c r="BH252" s="221">
        <f>IF(N252="sníž. přenesená",J252,0)</f>
        <v>0</v>
      </c>
      <c r="BI252" s="221">
        <f>IF(N252="nulová",J252,0)</f>
        <v>0</v>
      </c>
      <c r="BJ252" s="22" t="s">
        <v>81</v>
      </c>
      <c r="BK252" s="221">
        <f>ROUND(I252*H252,2)</f>
        <v>0</v>
      </c>
      <c r="BL252" s="22" t="s">
        <v>163</v>
      </c>
      <c r="BM252" s="22" t="s">
        <v>709</v>
      </c>
    </row>
    <row r="253" s="1" customFormat="1">
      <c r="B253" s="44"/>
      <c r="C253" s="72"/>
      <c r="D253" s="237" t="s">
        <v>615</v>
      </c>
      <c r="E253" s="72"/>
      <c r="F253" s="268" t="s">
        <v>3935</v>
      </c>
      <c r="G253" s="72"/>
      <c r="H253" s="72"/>
      <c r="I253" s="182"/>
      <c r="J253" s="72"/>
      <c r="K253" s="72"/>
      <c r="L253" s="70"/>
      <c r="M253" s="269"/>
      <c r="N253" s="45"/>
      <c r="O253" s="45"/>
      <c r="P253" s="45"/>
      <c r="Q253" s="45"/>
      <c r="R253" s="45"/>
      <c r="S253" s="45"/>
      <c r="T253" s="93"/>
      <c r="AT253" s="22" t="s">
        <v>615</v>
      </c>
      <c r="AU253" s="22" t="s">
        <v>83</v>
      </c>
    </row>
    <row r="254" s="9" customFormat="1" ht="29.88" customHeight="1">
      <c r="B254" s="196"/>
      <c r="C254" s="197"/>
      <c r="D254" s="198" t="s">
        <v>72</v>
      </c>
      <c r="E254" s="233" t="s">
        <v>166</v>
      </c>
      <c r="F254" s="233" t="s">
        <v>4036</v>
      </c>
      <c r="G254" s="197"/>
      <c r="H254" s="197"/>
      <c r="I254" s="200"/>
      <c r="J254" s="234">
        <f>BK254</f>
        <v>0</v>
      </c>
      <c r="K254" s="197"/>
      <c r="L254" s="202"/>
      <c r="M254" s="203"/>
      <c r="N254" s="204"/>
      <c r="O254" s="204"/>
      <c r="P254" s="205">
        <f>SUM(P255:P260)</f>
        <v>0</v>
      </c>
      <c r="Q254" s="204"/>
      <c r="R254" s="205">
        <f>SUM(R255:R260)</f>
        <v>0</v>
      </c>
      <c r="S254" s="204"/>
      <c r="T254" s="206">
        <f>SUM(T255:T260)</f>
        <v>0</v>
      </c>
      <c r="AR254" s="207" t="s">
        <v>81</v>
      </c>
      <c r="AT254" s="208" t="s">
        <v>72</v>
      </c>
      <c r="AU254" s="208" t="s">
        <v>81</v>
      </c>
      <c r="AY254" s="207" t="s">
        <v>155</v>
      </c>
      <c r="BK254" s="209">
        <f>SUM(BK255:BK260)</f>
        <v>0</v>
      </c>
    </row>
    <row r="255" s="1" customFormat="1" ht="16.5" customHeight="1">
      <c r="B255" s="44"/>
      <c r="C255" s="210" t="s">
        <v>210</v>
      </c>
      <c r="D255" s="210" t="s">
        <v>156</v>
      </c>
      <c r="E255" s="211" t="s">
        <v>2643</v>
      </c>
      <c r="F255" s="212" t="s">
        <v>4248</v>
      </c>
      <c r="G255" s="213" t="s">
        <v>1936</v>
      </c>
      <c r="H255" s="214">
        <v>0.094</v>
      </c>
      <c r="I255" s="215"/>
      <c r="J255" s="216">
        <f>ROUND(I255*H255,2)</f>
        <v>0</v>
      </c>
      <c r="K255" s="212" t="s">
        <v>21</v>
      </c>
      <c r="L255" s="70"/>
      <c r="M255" s="217" t="s">
        <v>21</v>
      </c>
      <c r="N255" s="218" t="s">
        <v>44</v>
      </c>
      <c r="O255" s="45"/>
      <c r="P255" s="219">
        <f>O255*H255</f>
        <v>0</v>
      </c>
      <c r="Q255" s="219">
        <v>0</v>
      </c>
      <c r="R255" s="219">
        <f>Q255*H255</f>
        <v>0</v>
      </c>
      <c r="S255" s="219">
        <v>0</v>
      </c>
      <c r="T255" s="220">
        <f>S255*H255</f>
        <v>0</v>
      </c>
      <c r="AR255" s="22" t="s">
        <v>163</v>
      </c>
      <c r="AT255" s="22" t="s">
        <v>156</v>
      </c>
      <c r="AU255" s="22" t="s">
        <v>83</v>
      </c>
      <c r="AY255" s="22" t="s">
        <v>155</v>
      </c>
      <c r="BE255" s="221">
        <f>IF(N255="základní",J255,0)</f>
        <v>0</v>
      </c>
      <c r="BF255" s="221">
        <f>IF(N255="snížená",J255,0)</f>
        <v>0</v>
      </c>
      <c r="BG255" s="221">
        <f>IF(N255="zákl. přenesená",J255,0)</f>
        <v>0</v>
      </c>
      <c r="BH255" s="221">
        <f>IF(N255="sníž. přenesená",J255,0)</f>
        <v>0</v>
      </c>
      <c r="BI255" s="221">
        <f>IF(N255="nulová",J255,0)</f>
        <v>0</v>
      </c>
      <c r="BJ255" s="22" t="s">
        <v>81</v>
      </c>
      <c r="BK255" s="221">
        <f>ROUND(I255*H255,2)</f>
        <v>0</v>
      </c>
      <c r="BL255" s="22" t="s">
        <v>163</v>
      </c>
      <c r="BM255" s="22" t="s">
        <v>711</v>
      </c>
    </row>
    <row r="256" s="1" customFormat="1">
      <c r="B256" s="44"/>
      <c r="C256" s="72"/>
      <c r="D256" s="237" t="s">
        <v>615</v>
      </c>
      <c r="E256" s="72"/>
      <c r="F256" s="268" t="s">
        <v>3940</v>
      </c>
      <c r="G256" s="72"/>
      <c r="H256" s="72"/>
      <c r="I256" s="182"/>
      <c r="J256" s="72"/>
      <c r="K256" s="72"/>
      <c r="L256" s="70"/>
      <c r="M256" s="269"/>
      <c r="N256" s="45"/>
      <c r="O256" s="45"/>
      <c r="P256" s="45"/>
      <c r="Q256" s="45"/>
      <c r="R256" s="45"/>
      <c r="S256" s="45"/>
      <c r="T256" s="93"/>
      <c r="AT256" s="22" t="s">
        <v>615</v>
      </c>
      <c r="AU256" s="22" t="s">
        <v>83</v>
      </c>
    </row>
    <row r="257" s="1" customFormat="1" ht="16.5" customHeight="1">
      <c r="B257" s="44"/>
      <c r="C257" s="210" t="s">
        <v>73</v>
      </c>
      <c r="D257" s="210" t="s">
        <v>156</v>
      </c>
      <c r="E257" s="211" t="s">
        <v>4249</v>
      </c>
      <c r="F257" s="212" t="s">
        <v>4250</v>
      </c>
      <c r="G257" s="213" t="s">
        <v>21</v>
      </c>
      <c r="H257" s="214">
        <v>0.094</v>
      </c>
      <c r="I257" s="215"/>
      <c r="J257" s="216">
        <f>ROUND(I257*H257,2)</f>
        <v>0</v>
      </c>
      <c r="K257" s="212" t="s">
        <v>21</v>
      </c>
      <c r="L257" s="70"/>
      <c r="M257" s="217" t="s">
        <v>21</v>
      </c>
      <c r="N257" s="218" t="s">
        <v>44</v>
      </c>
      <c r="O257" s="45"/>
      <c r="P257" s="219">
        <f>O257*H257</f>
        <v>0</v>
      </c>
      <c r="Q257" s="219">
        <v>0</v>
      </c>
      <c r="R257" s="219">
        <f>Q257*H257</f>
        <v>0</v>
      </c>
      <c r="S257" s="219">
        <v>0</v>
      </c>
      <c r="T257" s="220">
        <f>S257*H257</f>
        <v>0</v>
      </c>
      <c r="AR257" s="22" t="s">
        <v>163</v>
      </c>
      <c r="AT257" s="22" t="s">
        <v>156</v>
      </c>
      <c r="AU257" s="22" t="s">
        <v>83</v>
      </c>
      <c r="AY257" s="22" t="s">
        <v>155</v>
      </c>
      <c r="BE257" s="221">
        <f>IF(N257="základní",J257,0)</f>
        <v>0</v>
      </c>
      <c r="BF257" s="221">
        <f>IF(N257="snížená",J257,0)</f>
        <v>0</v>
      </c>
      <c r="BG257" s="221">
        <f>IF(N257="zákl. přenesená",J257,0)</f>
        <v>0</v>
      </c>
      <c r="BH257" s="221">
        <f>IF(N257="sníž. přenesená",J257,0)</f>
        <v>0</v>
      </c>
      <c r="BI257" s="221">
        <f>IF(N257="nulová",J257,0)</f>
        <v>0</v>
      </c>
      <c r="BJ257" s="22" t="s">
        <v>81</v>
      </c>
      <c r="BK257" s="221">
        <f>ROUND(I257*H257,2)</f>
        <v>0</v>
      </c>
      <c r="BL257" s="22" t="s">
        <v>163</v>
      </c>
      <c r="BM257" s="22" t="s">
        <v>714</v>
      </c>
    </row>
    <row r="258" s="1" customFormat="1">
      <c r="B258" s="44"/>
      <c r="C258" s="72"/>
      <c r="D258" s="237" t="s">
        <v>615</v>
      </c>
      <c r="E258" s="72"/>
      <c r="F258" s="268" t="s">
        <v>3935</v>
      </c>
      <c r="G258" s="72"/>
      <c r="H258" s="72"/>
      <c r="I258" s="182"/>
      <c r="J258" s="72"/>
      <c r="K258" s="72"/>
      <c r="L258" s="70"/>
      <c r="M258" s="269"/>
      <c r="N258" s="45"/>
      <c r="O258" s="45"/>
      <c r="P258" s="45"/>
      <c r="Q258" s="45"/>
      <c r="R258" s="45"/>
      <c r="S258" s="45"/>
      <c r="T258" s="93"/>
      <c r="AT258" s="22" t="s">
        <v>615</v>
      </c>
      <c r="AU258" s="22" t="s">
        <v>83</v>
      </c>
    </row>
    <row r="259" s="1" customFormat="1" ht="16.5" customHeight="1">
      <c r="B259" s="44"/>
      <c r="C259" s="210" t="s">
        <v>73</v>
      </c>
      <c r="D259" s="210" t="s">
        <v>156</v>
      </c>
      <c r="E259" s="211" t="s">
        <v>3936</v>
      </c>
      <c r="F259" s="212" t="s">
        <v>273</v>
      </c>
      <c r="G259" s="213" t="s">
        <v>21</v>
      </c>
      <c r="H259" s="214">
        <v>0.094</v>
      </c>
      <c r="I259" s="215"/>
      <c r="J259" s="216">
        <f>ROUND(I259*H259,2)</f>
        <v>0</v>
      </c>
      <c r="K259" s="212" t="s">
        <v>21</v>
      </c>
      <c r="L259" s="70"/>
      <c r="M259" s="217" t="s">
        <v>21</v>
      </c>
      <c r="N259" s="218" t="s">
        <v>44</v>
      </c>
      <c r="O259" s="45"/>
      <c r="P259" s="219">
        <f>O259*H259</f>
        <v>0</v>
      </c>
      <c r="Q259" s="219">
        <v>0</v>
      </c>
      <c r="R259" s="219">
        <f>Q259*H259</f>
        <v>0</v>
      </c>
      <c r="S259" s="219">
        <v>0</v>
      </c>
      <c r="T259" s="220">
        <f>S259*H259</f>
        <v>0</v>
      </c>
      <c r="AR259" s="22" t="s">
        <v>163</v>
      </c>
      <c r="AT259" s="22" t="s">
        <v>156</v>
      </c>
      <c r="AU259" s="22" t="s">
        <v>83</v>
      </c>
      <c r="AY259" s="22" t="s">
        <v>155</v>
      </c>
      <c r="BE259" s="221">
        <f>IF(N259="základní",J259,0)</f>
        <v>0</v>
      </c>
      <c r="BF259" s="221">
        <f>IF(N259="snížená",J259,0)</f>
        <v>0</v>
      </c>
      <c r="BG259" s="221">
        <f>IF(N259="zákl. přenesená",J259,0)</f>
        <v>0</v>
      </c>
      <c r="BH259" s="221">
        <f>IF(N259="sníž. přenesená",J259,0)</f>
        <v>0</v>
      </c>
      <c r="BI259" s="221">
        <f>IF(N259="nulová",J259,0)</f>
        <v>0</v>
      </c>
      <c r="BJ259" s="22" t="s">
        <v>81</v>
      </c>
      <c r="BK259" s="221">
        <f>ROUND(I259*H259,2)</f>
        <v>0</v>
      </c>
      <c r="BL259" s="22" t="s">
        <v>163</v>
      </c>
      <c r="BM259" s="22" t="s">
        <v>716</v>
      </c>
    </row>
    <row r="260" s="1" customFormat="1">
      <c r="B260" s="44"/>
      <c r="C260" s="72"/>
      <c r="D260" s="237" t="s">
        <v>615</v>
      </c>
      <c r="E260" s="72"/>
      <c r="F260" s="268" t="s">
        <v>3935</v>
      </c>
      <c r="G260" s="72"/>
      <c r="H260" s="72"/>
      <c r="I260" s="182"/>
      <c r="J260" s="72"/>
      <c r="K260" s="72"/>
      <c r="L260" s="70"/>
      <c r="M260" s="269"/>
      <c r="N260" s="45"/>
      <c r="O260" s="45"/>
      <c r="P260" s="45"/>
      <c r="Q260" s="45"/>
      <c r="R260" s="45"/>
      <c r="S260" s="45"/>
      <c r="T260" s="93"/>
      <c r="AT260" s="22" t="s">
        <v>615</v>
      </c>
      <c r="AU260" s="22" t="s">
        <v>83</v>
      </c>
    </row>
    <row r="261" s="9" customFormat="1" ht="29.88" customHeight="1">
      <c r="B261" s="196"/>
      <c r="C261" s="197"/>
      <c r="D261" s="198" t="s">
        <v>72</v>
      </c>
      <c r="E261" s="233" t="s">
        <v>169</v>
      </c>
      <c r="F261" s="233" t="s">
        <v>4042</v>
      </c>
      <c r="G261" s="197"/>
      <c r="H261" s="197"/>
      <c r="I261" s="200"/>
      <c r="J261" s="234">
        <f>BK261</f>
        <v>0</v>
      </c>
      <c r="K261" s="197"/>
      <c r="L261" s="202"/>
      <c r="M261" s="203"/>
      <c r="N261" s="204"/>
      <c r="O261" s="204"/>
      <c r="P261" s="205">
        <f>SUM(P262:P323)</f>
        <v>0</v>
      </c>
      <c r="Q261" s="204"/>
      <c r="R261" s="205">
        <f>SUM(R262:R323)</f>
        <v>0</v>
      </c>
      <c r="S261" s="204"/>
      <c r="T261" s="206">
        <f>SUM(T262:T323)</f>
        <v>0</v>
      </c>
      <c r="AR261" s="207" t="s">
        <v>83</v>
      </c>
      <c r="AT261" s="208" t="s">
        <v>72</v>
      </c>
      <c r="AU261" s="208" t="s">
        <v>81</v>
      </c>
      <c r="AY261" s="207" t="s">
        <v>155</v>
      </c>
      <c r="BK261" s="209">
        <f>SUM(BK262:BK323)</f>
        <v>0</v>
      </c>
    </row>
    <row r="262" s="1" customFormat="1" ht="16.5" customHeight="1">
      <c r="B262" s="44"/>
      <c r="C262" s="210" t="s">
        <v>375</v>
      </c>
      <c r="D262" s="210" t="s">
        <v>156</v>
      </c>
      <c r="E262" s="211" t="s">
        <v>4251</v>
      </c>
      <c r="F262" s="212" t="s">
        <v>4252</v>
      </c>
      <c r="G262" s="213" t="s">
        <v>1667</v>
      </c>
      <c r="H262" s="214">
        <v>28</v>
      </c>
      <c r="I262" s="215"/>
      <c r="J262" s="216">
        <f>ROUND(I262*H262,2)</f>
        <v>0</v>
      </c>
      <c r="K262" s="212" t="s">
        <v>21</v>
      </c>
      <c r="L262" s="70"/>
      <c r="M262" s="217" t="s">
        <v>21</v>
      </c>
      <c r="N262" s="218" t="s">
        <v>44</v>
      </c>
      <c r="O262" s="45"/>
      <c r="P262" s="219">
        <f>O262*H262</f>
        <v>0</v>
      </c>
      <c r="Q262" s="219">
        <v>0</v>
      </c>
      <c r="R262" s="219">
        <f>Q262*H262</f>
        <v>0</v>
      </c>
      <c r="S262" s="219">
        <v>0</v>
      </c>
      <c r="T262" s="220">
        <f>S262*H262</f>
        <v>0</v>
      </c>
      <c r="AR262" s="22" t="s">
        <v>183</v>
      </c>
      <c r="AT262" s="22" t="s">
        <v>156</v>
      </c>
      <c r="AU262" s="22" t="s">
        <v>83</v>
      </c>
      <c r="AY262" s="22" t="s">
        <v>155</v>
      </c>
      <c r="BE262" s="221">
        <f>IF(N262="základní",J262,0)</f>
        <v>0</v>
      </c>
      <c r="BF262" s="221">
        <f>IF(N262="snížená",J262,0)</f>
        <v>0</v>
      </c>
      <c r="BG262" s="221">
        <f>IF(N262="zákl. přenesená",J262,0)</f>
        <v>0</v>
      </c>
      <c r="BH262" s="221">
        <f>IF(N262="sníž. přenesená",J262,0)</f>
        <v>0</v>
      </c>
      <c r="BI262" s="221">
        <f>IF(N262="nulová",J262,0)</f>
        <v>0</v>
      </c>
      <c r="BJ262" s="22" t="s">
        <v>81</v>
      </c>
      <c r="BK262" s="221">
        <f>ROUND(I262*H262,2)</f>
        <v>0</v>
      </c>
      <c r="BL262" s="22" t="s">
        <v>183</v>
      </c>
      <c r="BM262" s="22" t="s">
        <v>719</v>
      </c>
    </row>
    <row r="263" s="1" customFormat="1">
      <c r="B263" s="44"/>
      <c r="C263" s="72"/>
      <c r="D263" s="237" t="s">
        <v>615</v>
      </c>
      <c r="E263" s="72"/>
      <c r="F263" s="268" t="s">
        <v>3940</v>
      </c>
      <c r="G263" s="72"/>
      <c r="H263" s="72"/>
      <c r="I263" s="182"/>
      <c r="J263" s="72"/>
      <c r="K263" s="72"/>
      <c r="L263" s="70"/>
      <c r="M263" s="269"/>
      <c r="N263" s="45"/>
      <c r="O263" s="45"/>
      <c r="P263" s="45"/>
      <c r="Q263" s="45"/>
      <c r="R263" s="45"/>
      <c r="S263" s="45"/>
      <c r="T263" s="93"/>
      <c r="AT263" s="22" t="s">
        <v>615</v>
      </c>
      <c r="AU263" s="22" t="s">
        <v>83</v>
      </c>
    </row>
    <row r="264" s="1" customFormat="1" ht="25.5" customHeight="1">
      <c r="B264" s="44"/>
      <c r="C264" s="210" t="s">
        <v>214</v>
      </c>
      <c r="D264" s="210" t="s">
        <v>156</v>
      </c>
      <c r="E264" s="211" t="s">
        <v>4253</v>
      </c>
      <c r="F264" s="212" t="s">
        <v>4254</v>
      </c>
      <c r="G264" s="213" t="s">
        <v>1667</v>
      </c>
      <c r="H264" s="214">
        <v>28</v>
      </c>
      <c r="I264" s="215"/>
      <c r="J264" s="216">
        <f>ROUND(I264*H264,2)</f>
        <v>0</v>
      </c>
      <c r="K264" s="212" t="s">
        <v>21</v>
      </c>
      <c r="L264" s="70"/>
      <c r="M264" s="217" t="s">
        <v>21</v>
      </c>
      <c r="N264" s="218" t="s">
        <v>44</v>
      </c>
      <c r="O264" s="45"/>
      <c r="P264" s="219">
        <f>O264*H264</f>
        <v>0</v>
      </c>
      <c r="Q264" s="219">
        <v>0</v>
      </c>
      <c r="R264" s="219">
        <f>Q264*H264</f>
        <v>0</v>
      </c>
      <c r="S264" s="219">
        <v>0</v>
      </c>
      <c r="T264" s="220">
        <f>S264*H264</f>
        <v>0</v>
      </c>
      <c r="AR264" s="22" t="s">
        <v>183</v>
      </c>
      <c r="AT264" s="22" t="s">
        <v>156</v>
      </c>
      <c r="AU264" s="22" t="s">
        <v>83</v>
      </c>
      <c r="AY264" s="22" t="s">
        <v>155</v>
      </c>
      <c r="BE264" s="221">
        <f>IF(N264="základní",J264,0)</f>
        <v>0</v>
      </c>
      <c r="BF264" s="221">
        <f>IF(N264="snížená",J264,0)</f>
        <v>0</v>
      </c>
      <c r="BG264" s="221">
        <f>IF(N264="zákl. přenesená",J264,0)</f>
        <v>0</v>
      </c>
      <c r="BH264" s="221">
        <f>IF(N264="sníž. přenesená",J264,0)</f>
        <v>0</v>
      </c>
      <c r="BI264" s="221">
        <f>IF(N264="nulová",J264,0)</f>
        <v>0</v>
      </c>
      <c r="BJ264" s="22" t="s">
        <v>81</v>
      </c>
      <c r="BK264" s="221">
        <f>ROUND(I264*H264,2)</f>
        <v>0</v>
      </c>
      <c r="BL264" s="22" t="s">
        <v>183</v>
      </c>
      <c r="BM264" s="22" t="s">
        <v>721</v>
      </c>
    </row>
    <row r="265" s="1" customFormat="1">
      <c r="B265" s="44"/>
      <c r="C265" s="72"/>
      <c r="D265" s="237" t="s">
        <v>615</v>
      </c>
      <c r="E265" s="72"/>
      <c r="F265" s="268" t="s">
        <v>3940</v>
      </c>
      <c r="G265" s="72"/>
      <c r="H265" s="72"/>
      <c r="I265" s="182"/>
      <c r="J265" s="72"/>
      <c r="K265" s="72"/>
      <c r="L265" s="70"/>
      <c r="M265" s="269"/>
      <c r="N265" s="45"/>
      <c r="O265" s="45"/>
      <c r="P265" s="45"/>
      <c r="Q265" s="45"/>
      <c r="R265" s="45"/>
      <c r="S265" s="45"/>
      <c r="T265" s="93"/>
      <c r="AT265" s="22" t="s">
        <v>615</v>
      </c>
      <c r="AU265" s="22" t="s">
        <v>83</v>
      </c>
    </row>
    <row r="266" s="1" customFormat="1" ht="16.5" customHeight="1">
      <c r="B266" s="44"/>
      <c r="C266" s="258" t="s">
        <v>382</v>
      </c>
      <c r="D266" s="258" t="s">
        <v>298</v>
      </c>
      <c r="E266" s="259" t="s">
        <v>4255</v>
      </c>
      <c r="F266" s="260" t="s">
        <v>4256</v>
      </c>
      <c r="G266" s="261" t="s">
        <v>1667</v>
      </c>
      <c r="H266" s="262">
        <v>32.200000000000003</v>
      </c>
      <c r="I266" s="263"/>
      <c r="J266" s="264">
        <f>ROUND(I266*H266,2)</f>
        <v>0</v>
      </c>
      <c r="K266" s="260" t="s">
        <v>21</v>
      </c>
      <c r="L266" s="265"/>
      <c r="M266" s="266" t="s">
        <v>21</v>
      </c>
      <c r="N266" s="267" t="s">
        <v>44</v>
      </c>
      <c r="O266" s="45"/>
      <c r="P266" s="219">
        <f>O266*H266</f>
        <v>0</v>
      </c>
      <c r="Q266" s="219">
        <v>0</v>
      </c>
      <c r="R266" s="219">
        <f>Q266*H266</f>
        <v>0</v>
      </c>
      <c r="S266" s="219">
        <v>0</v>
      </c>
      <c r="T266" s="220">
        <f>S266*H266</f>
        <v>0</v>
      </c>
      <c r="AR266" s="22" t="s">
        <v>210</v>
      </c>
      <c r="AT266" s="22" t="s">
        <v>298</v>
      </c>
      <c r="AU266" s="22" t="s">
        <v>83</v>
      </c>
      <c r="AY266" s="22" t="s">
        <v>155</v>
      </c>
      <c r="BE266" s="221">
        <f>IF(N266="základní",J266,0)</f>
        <v>0</v>
      </c>
      <c r="BF266" s="221">
        <f>IF(N266="snížená",J266,0)</f>
        <v>0</v>
      </c>
      <c r="BG266" s="221">
        <f>IF(N266="zákl. přenesená",J266,0)</f>
        <v>0</v>
      </c>
      <c r="BH266" s="221">
        <f>IF(N266="sníž. přenesená",J266,0)</f>
        <v>0</v>
      </c>
      <c r="BI266" s="221">
        <f>IF(N266="nulová",J266,0)</f>
        <v>0</v>
      </c>
      <c r="BJ266" s="22" t="s">
        <v>81</v>
      </c>
      <c r="BK266" s="221">
        <f>ROUND(I266*H266,2)</f>
        <v>0</v>
      </c>
      <c r="BL266" s="22" t="s">
        <v>183</v>
      </c>
      <c r="BM266" s="22" t="s">
        <v>724</v>
      </c>
    </row>
    <row r="267" s="1" customFormat="1">
      <c r="B267" s="44"/>
      <c r="C267" s="72"/>
      <c r="D267" s="237" t="s">
        <v>615</v>
      </c>
      <c r="E267" s="72"/>
      <c r="F267" s="268" t="s">
        <v>4050</v>
      </c>
      <c r="G267" s="72"/>
      <c r="H267" s="72"/>
      <c r="I267" s="182"/>
      <c r="J267" s="72"/>
      <c r="K267" s="72"/>
      <c r="L267" s="70"/>
      <c r="M267" s="269"/>
      <c r="N267" s="45"/>
      <c r="O267" s="45"/>
      <c r="P267" s="45"/>
      <c r="Q267" s="45"/>
      <c r="R267" s="45"/>
      <c r="S267" s="45"/>
      <c r="T267" s="93"/>
      <c r="AT267" s="22" t="s">
        <v>615</v>
      </c>
      <c r="AU267" s="22" t="s">
        <v>83</v>
      </c>
    </row>
    <row r="268" s="1" customFormat="1" ht="16.5" customHeight="1">
      <c r="B268" s="44"/>
      <c r="C268" s="210" t="s">
        <v>73</v>
      </c>
      <c r="D268" s="210" t="s">
        <v>156</v>
      </c>
      <c r="E268" s="211" t="s">
        <v>4257</v>
      </c>
      <c r="F268" s="212" t="s">
        <v>4258</v>
      </c>
      <c r="G268" s="213" t="s">
        <v>21</v>
      </c>
      <c r="H268" s="214">
        <v>32.200000000000003</v>
      </c>
      <c r="I268" s="215"/>
      <c r="J268" s="216">
        <f>ROUND(I268*H268,2)</f>
        <v>0</v>
      </c>
      <c r="K268" s="212" t="s">
        <v>21</v>
      </c>
      <c r="L268" s="70"/>
      <c r="M268" s="217" t="s">
        <v>21</v>
      </c>
      <c r="N268" s="218" t="s">
        <v>44</v>
      </c>
      <c r="O268" s="45"/>
      <c r="P268" s="219">
        <f>O268*H268</f>
        <v>0</v>
      </c>
      <c r="Q268" s="219">
        <v>0</v>
      </c>
      <c r="R268" s="219">
        <f>Q268*H268</f>
        <v>0</v>
      </c>
      <c r="S268" s="219">
        <v>0</v>
      </c>
      <c r="T268" s="220">
        <f>S268*H268</f>
        <v>0</v>
      </c>
      <c r="AR268" s="22" t="s">
        <v>183</v>
      </c>
      <c r="AT268" s="22" t="s">
        <v>156</v>
      </c>
      <c r="AU268" s="22" t="s">
        <v>83</v>
      </c>
      <c r="AY268" s="22" t="s">
        <v>155</v>
      </c>
      <c r="BE268" s="221">
        <f>IF(N268="základní",J268,0)</f>
        <v>0</v>
      </c>
      <c r="BF268" s="221">
        <f>IF(N268="snížená",J268,0)</f>
        <v>0</v>
      </c>
      <c r="BG268" s="221">
        <f>IF(N268="zákl. přenesená",J268,0)</f>
        <v>0</v>
      </c>
      <c r="BH268" s="221">
        <f>IF(N268="sníž. přenesená",J268,0)</f>
        <v>0</v>
      </c>
      <c r="BI268" s="221">
        <f>IF(N268="nulová",J268,0)</f>
        <v>0</v>
      </c>
      <c r="BJ268" s="22" t="s">
        <v>81</v>
      </c>
      <c r="BK268" s="221">
        <f>ROUND(I268*H268,2)</f>
        <v>0</v>
      </c>
      <c r="BL268" s="22" t="s">
        <v>183</v>
      </c>
      <c r="BM268" s="22" t="s">
        <v>726</v>
      </c>
    </row>
    <row r="269" s="1" customFormat="1">
      <c r="B269" s="44"/>
      <c r="C269" s="72"/>
      <c r="D269" s="237" t="s">
        <v>615</v>
      </c>
      <c r="E269" s="72"/>
      <c r="F269" s="268" t="s">
        <v>3935</v>
      </c>
      <c r="G269" s="72"/>
      <c r="H269" s="72"/>
      <c r="I269" s="182"/>
      <c r="J269" s="72"/>
      <c r="K269" s="72"/>
      <c r="L269" s="70"/>
      <c r="M269" s="269"/>
      <c r="N269" s="45"/>
      <c r="O269" s="45"/>
      <c r="P269" s="45"/>
      <c r="Q269" s="45"/>
      <c r="R269" s="45"/>
      <c r="S269" s="45"/>
      <c r="T269" s="93"/>
      <c r="AT269" s="22" t="s">
        <v>615</v>
      </c>
      <c r="AU269" s="22" t="s">
        <v>83</v>
      </c>
    </row>
    <row r="270" s="1" customFormat="1" ht="16.5" customHeight="1">
      <c r="B270" s="44"/>
      <c r="C270" s="210" t="s">
        <v>217</v>
      </c>
      <c r="D270" s="210" t="s">
        <v>156</v>
      </c>
      <c r="E270" s="211" t="s">
        <v>4259</v>
      </c>
      <c r="F270" s="212" t="s">
        <v>4260</v>
      </c>
      <c r="G270" s="213" t="s">
        <v>1641</v>
      </c>
      <c r="H270" s="214">
        <v>1</v>
      </c>
      <c r="I270" s="215"/>
      <c r="J270" s="216">
        <f>ROUND(I270*H270,2)</f>
        <v>0</v>
      </c>
      <c r="K270" s="212" t="s">
        <v>21</v>
      </c>
      <c r="L270" s="70"/>
      <c r="M270" s="217" t="s">
        <v>21</v>
      </c>
      <c r="N270" s="218" t="s">
        <v>44</v>
      </c>
      <c r="O270" s="45"/>
      <c r="P270" s="219">
        <f>O270*H270</f>
        <v>0</v>
      </c>
      <c r="Q270" s="219">
        <v>0</v>
      </c>
      <c r="R270" s="219">
        <f>Q270*H270</f>
        <v>0</v>
      </c>
      <c r="S270" s="219">
        <v>0</v>
      </c>
      <c r="T270" s="220">
        <f>S270*H270</f>
        <v>0</v>
      </c>
      <c r="AR270" s="22" t="s">
        <v>183</v>
      </c>
      <c r="AT270" s="22" t="s">
        <v>156</v>
      </c>
      <c r="AU270" s="22" t="s">
        <v>83</v>
      </c>
      <c r="AY270" s="22" t="s">
        <v>155</v>
      </c>
      <c r="BE270" s="221">
        <f>IF(N270="základní",J270,0)</f>
        <v>0</v>
      </c>
      <c r="BF270" s="221">
        <f>IF(N270="snížená",J270,0)</f>
        <v>0</v>
      </c>
      <c r="BG270" s="221">
        <f>IF(N270="zákl. přenesená",J270,0)</f>
        <v>0</v>
      </c>
      <c r="BH270" s="221">
        <f>IF(N270="sníž. přenesená",J270,0)</f>
        <v>0</v>
      </c>
      <c r="BI270" s="221">
        <f>IF(N270="nulová",J270,0)</f>
        <v>0</v>
      </c>
      <c r="BJ270" s="22" t="s">
        <v>81</v>
      </c>
      <c r="BK270" s="221">
        <f>ROUND(I270*H270,2)</f>
        <v>0</v>
      </c>
      <c r="BL270" s="22" t="s">
        <v>183</v>
      </c>
      <c r="BM270" s="22" t="s">
        <v>729</v>
      </c>
    </row>
    <row r="271" s="1" customFormat="1">
      <c r="B271" s="44"/>
      <c r="C271" s="72"/>
      <c r="D271" s="237" t="s">
        <v>615</v>
      </c>
      <c r="E271" s="72"/>
      <c r="F271" s="268" t="s">
        <v>4261</v>
      </c>
      <c r="G271" s="72"/>
      <c r="H271" s="72"/>
      <c r="I271" s="182"/>
      <c r="J271" s="72"/>
      <c r="K271" s="72"/>
      <c r="L271" s="70"/>
      <c r="M271" s="269"/>
      <c r="N271" s="45"/>
      <c r="O271" s="45"/>
      <c r="P271" s="45"/>
      <c r="Q271" s="45"/>
      <c r="R271" s="45"/>
      <c r="S271" s="45"/>
      <c r="T271" s="93"/>
      <c r="AT271" s="22" t="s">
        <v>615</v>
      </c>
      <c r="AU271" s="22" t="s">
        <v>83</v>
      </c>
    </row>
    <row r="272" s="1" customFormat="1" ht="16.5" customHeight="1">
      <c r="B272" s="44"/>
      <c r="C272" s="210" t="s">
        <v>389</v>
      </c>
      <c r="D272" s="210" t="s">
        <v>156</v>
      </c>
      <c r="E272" s="211" t="s">
        <v>4262</v>
      </c>
      <c r="F272" s="212" t="s">
        <v>4263</v>
      </c>
      <c r="G272" s="213" t="s">
        <v>1641</v>
      </c>
      <c r="H272" s="214">
        <v>1</v>
      </c>
      <c r="I272" s="215"/>
      <c r="J272" s="216">
        <f>ROUND(I272*H272,2)</f>
        <v>0</v>
      </c>
      <c r="K272" s="212" t="s">
        <v>21</v>
      </c>
      <c r="L272" s="70"/>
      <c r="M272" s="217" t="s">
        <v>21</v>
      </c>
      <c r="N272" s="218" t="s">
        <v>44</v>
      </c>
      <c r="O272" s="45"/>
      <c r="P272" s="219">
        <f>O272*H272</f>
        <v>0</v>
      </c>
      <c r="Q272" s="219">
        <v>0</v>
      </c>
      <c r="R272" s="219">
        <f>Q272*H272</f>
        <v>0</v>
      </c>
      <c r="S272" s="219">
        <v>0</v>
      </c>
      <c r="T272" s="220">
        <f>S272*H272</f>
        <v>0</v>
      </c>
      <c r="AR272" s="22" t="s">
        <v>183</v>
      </c>
      <c r="AT272" s="22" t="s">
        <v>156</v>
      </c>
      <c r="AU272" s="22" t="s">
        <v>83</v>
      </c>
      <c r="AY272" s="22" t="s">
        <v>155</v>
      </c>
      <c r="BE272" s="221">
        <f>IF(N272="základní",J272,0)</f>
        <v>0</v>
      </c>
      <c r="BF272" s="221">
        <f>IF(N272="snížená",J272,0)</f>
        <v>0</v>
      </c>
      <c r="BG272" s="221">
        <f>IF(N272="zákl. přenesená",J272,0)</f>
        <v>0</v>
      </c>
      <c r="BH272" s="221">
        <f>IF(N272="sníž. přenesená",J272,0)</f>
        <v>0</v>
      </c>
      <c r="BI272" s="221">
        <f>IF(N272="nulová",J272,0)</f>
        <v>0</v>
      </c>
      <c r="BJ272" s="22" t="s">
        <v>81</v>
      </c>
      <c r="BK272" s="221">
        <f>ROUND(I272*H272,2)</f>
        <v>0</v>
      </c>
      <c r="BL272" s="22" t="s">
        <v>183</v>
      </c>
      <c r="BM272" s="22" t="s">
        <v>731</v>
      </c>
    </row>
    <row r="273" s="1" customFormat="1">
      <c r="B273" s="44"/>
      <c r="C273" s="72"/>
      <c r="D273" s="237" t="s">
        <v>615</v>
      </c>
      <c r="E273" s="72"/>
      <c r="F273" s="268" t="s">
        <v>4264</v>
      </c>
      <c r="G273" s="72"/>
      <c r="H273" s="72"/>
      <c r="I273" s="182"/>
      <c r="J273" s="72"/>
      <c r="K273" s="72"/>
      <c r="L273" s="70"/>
      <c r="M273" s="269"/>
      <c r="N273" s="45"/>
      <c r="O273" s="45"/>
      <c r="P273" s="45"/>
      <c r="Q273" s="45"/>
      <c r="R273" s="45"/>
      <c r="S273" s="45"/>
      <c r="T273" s="93"/>
      <c r="AT273" s="22" t="s">
        <v>615</v>
      </c>
      <c r="AU273" s="22" t="s">
        <v>83</v>
      </c>
    </row>
    <row r="274" s="1" customFormat="1" ht="16.5" customHeight="1">
      <c r="B274" s="44"/>
      <c r="C274" s="210" t="s">
        <v>221</v>
      </c>
      <c r="D274" s="210" t="s">
        <v>156</v>
      </c>
      <c r="E274" s="211" t="s">
        <v>4265</v>
      </c>
      <c r="F274" s="212" t="s">
        <v>4266</v>
      </c>
      <c r="G274" s="213" t="s">
        <v>1641</v>
      </c>
      <c r="H274" s="214">
        <v>1</v>
      </c>
      <c r="I274" s="215"/>
      <c r="J274" s="216">
        <f>ROUND(I274*H274,2)</f>
        <v>0</v>
      </c>
      <c r="K274" s="212" t="s">
        <v>21</v>
      </c>
      <c r="L274" s="70"/>
      <c r="M274" s="217" t="s">
        <v>21</v>
      </c>
      <c r="N274" s="218" t="s">
        <v>44</v>
      </c>
      <c r="O274" s="45"/>
      <c r="P274" s="219">
        <f>O274*H274</f>
        <v>0</v>
      </c>
      <c r="Q274" s="219">
        <v>0</v>
      </c>
      <c r="R274" s="219">
        <f>Q274*H274</f>
        <v>0</v>
      </c>
      <c r="S274" s="219">
        <v>0</v>
      </c>
      <c r="T274" s="220">
        <f>S274*H274</f>
        <v>0</v>
      </c>
      <c r="AR274" s="22" t="s">
        <v>183</v>
      </c>
      <c r="AT274" s="22" t="s">
        <v>156</v>
      </c>
      <c r="AU274" s="22" t="s">
        <v>83</v>
      </c>
      <c r="AY274" s="22" t="s">
        <v>155</v>
      </c>
      <c r="BE274" s="221">
        <f>IF(N274="základní",J274,0)</f>
        <v>0</v>
      </c>
      <c r="BF274" s="221">
        <f>IF(N274="snížená",J274,0)</f>
        <v>0</v>
      </c>
      <c r="BG274" s="221">
        <f>IF(N274="zákl. přenesená",J274,0)</f>
        <v>0</v>
      </c>
      <c r="BH274" s="221">
        <f>IF(N274="sníž. přenesená",J274,0)</f>
        <v>0</v>
      </c>
      <c r="BI274" s="221">
        <f>IF(N274="nulová",J274,0)</f>
        <v>0</v>
      </c>
      <c r="BJ274" s="22" t="s">
        <v>81</v>
      </c>
      <c r="BK274" s="221">
        <f>ROUND(I274*H274,2)</f>
        <v>0</v>
      </c>
      <c r="BL274" s="22" t="s">
        <v>183</v>
      </c>
      <c r="BM274" s="22" t="s">
        <v>734</v>
      </c>
    </row>
    <row r="275" s="1" customFormat="1">
      <c r="B275" s="44"/>
      <c r="C275" s="72"/>
      <c r="D275" s="237" t="s">
        <v>615</v>
      </c>
      <c r="E275" s="72"/>
      <c r="F275" s="268" t="s">
        <v>4267</v>
      </c>
      <c r="G275" s="72"/>
      <c r="H275" s="72"/>
      <c r="I275" s="182"/>
      <c r="J275" s="72"/>
      <c r="K275" s="72"/>
      <c r="L275" s="70"/>
      <c r="M275" s="269"/>
      <c r="N275" s="45"/>
      <c r="O275" s="45"/>
      <c r="P275" s="45"/>
      <c r="Q275" s="45"/>
      <c r="R275" s="45"/>
      <c r="S275" s="45"/>
      <c r="T275" s="93"/>
      <c r="AT275" s="22" t="s">
        <v>615</v>
      </c>
      <c r="AU275" s="22" t="s">
        <v>83</v>
      </c>
    </row>
    <row r="276" s="1" customFormat="1" ht="16.5" customHeight="1">
      <c r="B276" s="44"/>
      <c r="C276" s="210" t="s">
        <v>398</v>
      </c>
      <c r="D276" s="210" t="s">
        <v>156</v>
      </c>
      <c r="E276" s="211" t="s">
        <v>4268</v>
      </c>
      <c r="F276" s="212" t="s">
        <v>4269</v>
      </c>
      <c r="G276" s="213" t="s">
        <v>1641</v>
      </c>
      <c r="H276" s="214">
        <v>1</v>
      </c>
      <c r="I276" s="215"/>
      <c r="J276" s="216">
        <f>ROUND(I276*H276,2)</f>
        <v>0</v>
      </c>
      <c r="K276" s="212" t="s">
        <v>21</v>
      </c>
      <c r="L276" s="70"/>
      <c r="M276" s="217" t="s">
        <v>21</v>
      </c>
      <c r="N276" s="218" t="s">
        <v>44</v>
      </c>
      <c r="O276" s="45"/>
      <c r="P276" s="219">
        <f>O276*H276</f>
        <v>0</v>
      </c>
      <c r="Q276" s="219">
        <v>0</v>
      </c>
      <c r="R276" s="219">
        <f>Q276*H276</f>
        <v>0</v>
      </c>
      <c r="S276" s="219">
        <v>0</v>
      </c>
      <c r="T276" s="220">
        <f>S276*H276</f>
        <v>0</v>
      </c>
      <c r="AR276" s="22" t="s">
        <v>183</v>
      </c>
      <c r="AT276" s="22" t="s">
        <v>156</v>
      </c>
      <c r="AU276" s="22" t="s">
        <v>83</v>
      </c>
      <c r="AY276" s="22" t="s">
        <v>155</v>
      </c>
      <c r="BE276" s="221">
        <f>IF(N276="základní",J276,0)</f>
        <v>0</v>
      </c>
      <c r="BF276" s="221">
        <f>IF(N276="snížená",J276,0)</f>
        <v>0</v>
      </c>
      <c r="BG276" s="221">
        <f>IF(N276="zákl. přenesená",J276,0)</f>
        <v>0</v>
      </c>
      <c r="BH276" s="221">
        <f>IF(N276="sníž. přenesená",J276,0)</f>
        <v>0</v>
      </c>
      <c r="BI276" s="221">
        <f>IF(N276="nulová",J276,0)</f>
        <v>0</v>
      </c>
      <c r="BJ276" s="22" t="s">
        <v>81</v>
      </c>
      <c r="BK276" s="221">
        <f>ROUND(I276*H276,2)</f>
        <v>0</v>
      </c>
      <c r="BL276" s="22" t="s">
        <v>183</v>
      </c>
      <c r="BM276" s="22" t="s">
        <v>736</v>
      </c>
    </row>
    <row r="277" s="1" customFormat="1">
      <c r="B277" s="44"/>
      <c r="C277" s="72"/>
      <c r="D277" s="237" t="s">
        <v>615</v>
      </c>
      <c r="E277" s="72"/>
      <c r="F277" s="268" t="s">
        <v>4270</v>
      </c>
      <c r="G277" s="72"/>
      <c r="H277" s="72"/>
      <c r="I277" s="182"/>
      <c r="J277" s="72"/>
      <c r="K277" s="72"/>
      <c r="L277" s="70"/>
      <c r="M277" s="269"/>
      <c r="N277" s="45"/>
      <c r="O277" s="45"/>
      <c r="P277" s="45"/>
      <c r="Q277" s="45"/>
      <c r="R277" s="45"/>
      <c r="S277" s="45"/>
      <c r="T277" s="93"/>
      <c r="AT277" s="22" t="s">
        <v>615</v>
      </c>
      <c r="AU277" s="22" t="s">
        <v>83</v>
      </c>
    </row>
    <row r="278" s="1" customFormat="1" ht="16.5" customHeight="1">
      <c r="B278" s="44"/>
      <c r="C278" s="210" t="s">
        <v>224</v>
      </c>
      <c r="D278" s="210" t="s">
        <v>156</v>
      </c>
      <c r="E278" s="211" t="s">
        <v>4271</v>
      </c>
      <c r="F278" s="212" t="s">
        <v>4272</v>
      </c>
      <c r="G278" s="213" t="s">
        <v>1641</v>
      </c>
      <c r="H278" s="214">
        <v>1</v>
      </c>
      <c r="I278" s="215"/>
      <c r="J278" s="216">
        <f>ROUND(I278*H278,2)</f>
        <v>0</v>
      </c>
      <c r="K278" s="212" t="s">
        <v>21</v>
      </c>
      <c r="L278" s="70"/>
      <c r="M278" s="217" t="s">
        <v>21</v>
      </c>
      <c r="N278" s="218" t="s">
        <v>44</v>
      </c>
      <c r="O278" s="45"/>
      <c r="P278" s="219">
        <f>O278*H278</f>
        <v>0</v>
      </c>
      <c r="Q278" s="219">
        <v>0</v>
      </c>
      <c r="R278" s="219">
        <f>Q278*H278</f>
        <v>0</v>
      </c>
      <c r="S278" s="219">
        <v>0</v>
      </c>
      <c r="T278" s="220">
        <f>S278*H278</f>
        <v>0</v>
      </c>
      <c r="AR278" s="22" t="s">
        <v>183</v>
      </c>
      <c r="AT278" s="22" t="s">
        <v>156</v>
      </c>
      <c r="AU278" s="22" t="s">
        <v>83</v>
      </c>
      <c r="AY278" s="22" t="s">
        <v>155</v>
      </c>
      <c r="BE278" s="221">
        <f>IF(N278="základní",J278,0)</f>
        <v>0</v>
      </c>
      <c r="BF278" s="221">
        <f>IF(N278="snížená",J278,0)</f>
        <v>0</v>
      </c>
      <c r="BG278" s="221">
        <f>IF(N278="zákl. přenesená",J278,0)</f>
        <v>0</v>
      </c>
      <c r="BH278" s="221">
        <f>IF(N278="sníž. přenesená",J278,0)</f>
        <v>0</v>
      </c>
      <c r="BI278" s="221">
        <f>IF(N278="nulová",J278,0)</f>
        <v>0</v>
      </c>
      <c r="BJ278" s="22" t="s">
        <v>81</v>
      </c>
      <c r="BK278" s="221">
        <f>ROUND(I278*H278,2)</f>
        <v>0</v>
      </c>
      <c r="BL278" s="22" t="s">
        <v>183</v>
      </c>
      <c r="BM278" s="22" t="s">
        <v>739</v>
      </c>
    </row>
    <row r="279" s="1" customFormat="1">
      <c r="B279" s="44"/>
      <c r="C279" s="72"/>
      <c r="D279" s="237" t="s">
        <v>615</v>
      </c>
      <c r="E279" s="72"/>
      <c r="F279" s="268" t="s">
        <v>4273</v>
      </c>
      <c r="G279" s="72"/>
      <c r="H279" s="72"/>
      <c r="I279" s="182"/>
      <c r="J279" s="72"/>
      <c r="K279" s="72"/>
      <c r="L279" s="70"/>
      <c r="M279" s="269"/>
      <c r="N279" s="45"/>
      <c r="O279" s="45"/>
      <c r="P279" s="45"/>
      <c r="Q279" s="45"/>
      <c r="R279" s="45"/>
      <c r="S279" s="45"/>
      <c r="T279" s="93"/>
      <c r="AT279" s="22" t="s">
        <v>615</v>
      </c>
      <c r="AU279" s="22" t="s">
        <v>83</v>
      </c>
    </row>
    <row r="280" s="1" customFormat="1" ht="25.5" customHeight="1">
      <c r="B280" s="44"/>
      <c r="C280" s="210" t="s">
        <v>409</v>
      </c>
      <c r="D280" s="210" t="s">
        <v>156</v>
      </c>
      <c r="E280" s="211" t="s">
        <v>4274</v>
      </c>
      <c r="F280" s="212" t="s">
        <v>4275</v>
      </c>
      <c r="G280" s="213" t="s">
        <v>3939</v>
      </c>
      <c r="H280" s="214">
        <v>1</v>
      </c>
      <c r="I280" s="215"/>
      <c r="J280" s="216">
        <f>ROUND(I280*H280,2)</f>
        <v>0</v>
      </c>
      <c r="K280" s="212" t="s">
        <v>21</v>
      </c>
      <c r="L280" s="70"/>
      <c r="M280" s="217" t="s">
        <v>21</v>
      </c>
      <c r="N280" s="218" t="s">
        <v>44</v>
      </c>
      <c r="O280" s="45"/>
      <c r="P280" s="219">
        <f>O280*H280</f>
        <v>0</v>
      </c>
      <c r="Q280" s="219">
        <v>0</v>
      </c>
      <c r="R280" s="219">
        <f>Q280*H280</f>
        <v>0</v>
      </c>
      <c r="S280" s="219">
        <v>0</v>
      </c>
      <c r="T280" s="220">
        <f>S280*H280</f>
        <v>0</v>
      </c>
      <c r="AR280" s="22" t="s">
        <v>183</v>
      </c>
      <c r="AT280" s="22" t="s">
        <v>156</v>
      </c>
      <c r="AU280" s="22" t="s">
        <v>83</v>
      </c>
      <c r="AY280" s="22" t="s">
        <v>155</v>
      </c>
      <c r="BE280" s="221">
        <f>IF(N280="základní",J280,0)</f>
        <v>0</v>
      </c>
      <c r="BF280" s="221">
        <f>IF(N280="snížená",J280,0)</f>
        <v>0</v>
      </c>
      <c r="BG280" s="221">
        <f>IF(N280="zákl. přenesená",J280,0)</f>
        <v>0</v>
      </c>
      <c r="BH280" s="221">
        <f>IF(N280="sníž. přenesená",J280,0)</f>
        <v>0</v>
      </c>
      <c r="BI280" s="221">
        <f>IF(N280="nulová",J280,0)</f>
        <v>0</v>
      </c>
      <c r="BJ280" s="22" t="s">
        <v>81</v>
      </c>
      <c r="BK280" s="221">
        <f>ROUND(I280*H280,2)</f>
        <v>0</v>
      </c>
      <c r="BL280" s="22" t="s">
        <v>183</v>
      </c>
      <c r="BM280" s="22" t="s">
        <v>741</v>
      </c>
    </row>
    <row r="281" s="1" customFormat="1">
      <c r="B281" s="44"/>
      <c r="C281" s="72"/>
      <c r="D281" s="237" t="s">
        <v>615</v>
      </c>
      <c r="E281" s="72"/>
      <c r="F281" s="268" t="s">
        <v>3940</v>
      </c>
      <c r="G281" s="72"/>
      <c r="H281" s="72"/>
      <c r="I281" s="182"/>
      <c r="J281" s="72"/>
      <c r="K281" s="72"/>
      <c r="L281" s="70"/>
      <c r="M281" s="269"/>
      <c r="N281" s="45"/>
      <c r="O281" s="45"/>
      <c r="P281" s="45"/>
      <c r="Q281" s="45"/>
      <c r="R281" s="45"/>
      <c r="S281" s="45"/>
      <c r="T281" s="93"/>
      <c r="AT281" s="22" t="s">
        <v>615</v>
      </c>
      <c r="AU281" s="22" t="s">
        <v>83</v>
      </c>
    </row>
    <row r="282" s="1" customFormat="1" ht="16.5" customHeight="1">
      <c r="B282" s="44"/>
      <c r="C282" s="210" t="s">
        <v>227</v>
      </c>
      <c r="D282" s="210" t="s">
        <v>156</v>
      </c>
      <c r="E282" s="211" t="s">
        <v>4069</v>
      </c>
      <c r="F282" s="212" t="s">
        <v>4070</v>
      </c>
      <c r="G282" s="213" t="s">
        <v>1667</v>
      </c>
      <c r="H282" s="214">
        <v>30.800000000000001</v>
      </c>
      <c r="I282" s="215"/>
      <c r="J282" s="216">
        <f>ROUND(I282*H282,2)</f>
        <v>0</v>
      </c>
      <c r="K282" s="212" t="s">
        <v>21</v>
      </c>
      <c r="L282" s="70"/>
      <c r="M282" s="217" t="s">
        <v>21</v>
      </c>
      <c r="N282" s="218" t="s">
        <v>44</v>
      </c>
      <c r="O282" s="45"/>
      <c r="P282" s="219">
        <f>O282*H282</f>
        <v>0</v>
      </c>
      <c r="Q282" s="219">
        <v>0</v>
      </c>
      <c r="R282" s="219">
        <f>Q282*H282</f>
        <v>0</v>
      </c>
      <c r="S282" s="219">
        <v>0</v>
      </c>
      <c r="T282" s="220">
        <f>S282*H282</f>
        <v>0</v>
      </c>
      <c r="AR282" s="22" t="s">
        <v>183</v>
      </c>
      <c r="AT282" s="22" t="s">
        <v>156</v>
      </c>
      <c r="AU282" s="22" t="s">
        <v>83</v>
      </c>
      <c r="AY282" s="22" t="s">
        <v>155</v>
      </c>
      <c r="BE282" s="221">
        <f>IF(N282="základní",J282,0)</f>
        <v>0</v>
      </c>
      <c r="BF282" s="221">
        <f>IF(N282="snížená",J282,0)</f>
        <v>0</v>
      </c>
      <c r="BG282" s="221">
        <f>IF(N282="zákl. přenesená",J282,0)</f>
        <v>0</v>
      </c>
      <c r="BH282" s="221">
        <f>IF(N282="sníž. přenesená",J282,0)</f>
        <v>0</v>
      </c>
      <c r="BI282" s="221">
        <f>IF(N282="nulová",J282,0)</f>
        <v>0</v>
      </c>
      <c r="BJ282" s="22" t="s">
        <v>81</v>
      </c>
      <c r="BK282" s="221">
        <f>ROUND(I282*H282,2)</f>
        <v>0</v>
      </c>
      <c r="BL282" s="22" t="s">
        <v>183</v>
      </c>
      <c r="BM282" s="22" t="s">
        <v>744</v>
      </c>
    </row>
    <row r="283" s="1" customFormat="1">
      <c r="B283" s="44"/>
      <c r="C283" s="72"/>
      <c r="D283" s="237" t="s">
        <v>615</v>
      </c>
      <c r="E283" s="72"/>
      <c r="F283" s="268" t="s">
        <v>3940</v>
      </c>
      <c r="G283" s="72"/>
      <c r="H283" s="72"/>
      <c r="I283" s="182"/>
      <c r="J283" s="72"/>
      <c r="K283" s="72"/>
      <c r="L283" s="70"/>
      <c r="M283" s="269"/>
      <c r="N283" s="45"/>
      <c r="O283" s="45"/>
      <c r="P283" s="45"/>
      <c r="Q283" s="45"/>
      <c r="R283" s="45"/>
      <c r="S283" s="45"/>
      <c r="T283" s="93"/>
      <c r="AT283" s="22" t="s">
        <v>615</v>
      </c>
      <c r="AU283" s="22" t="s">
        <v>83</v>
      </c>
    </row>
    <row r="284" s="1" customFormat="1" ht="16.5" customHeight="1">
      <c r="B284" s="44"/>
      <c r="C284" s="210" t="s">
        <v>73</v>
      </c>
      <c r="D284" s="210" t="s">
        <v>156</v>
      </c>
      <c r="E284" s="211" t="s">
        <v>4276</v>
      </c>
      <c r="F284" s="212" t="s">
        <v>4277</v>
      </c>
      <c r="G284" s="213" t="s">
        <v>21</v>
      </c>
      <c r="H284" s="214">
        <v>30.800000000000001</v>
      </c>
      <c r="I284" s="215"/>
      <c r="J284" s="216">
        <f>ROUND(I284*H284,2)</f>
        <v>0</v>
      </c>
      <c r="K284" s="212" t="s">
        <v>21</v>
      </c>
      <c r="L284" s="70"/>
      <c r="M284" s="217" t="s">
        <v>21</v>
      </c>
      <c r="N284" s="218" t="s">
        <v>44</v>
      </c>
      <c r="O284" s="45"/>
      <c r="P284" s="219">
        <f>O284*H284</f>
        <v>0</v>
      </c>
      <c r="Q284" s="219">
        <v>0</v>
      </c>
      <c r="R284" s="219">
        <f>Q284*H284</f>
        <v>0</v>
      </c>
      <c r="S284" s="219">
        <v>0</v>
      </c>
      <c r="T284" s="220">
        <f>S284*H284</f>
        <v>0</v>
      </c>
      <c r="AR284" s="22" t="s">
        <v>183</v>
      </c>
      <c r="AT284" s="22" t="s">
        <v>156</v>
      </c>
      <c r="AU284" s="22" t="s">
        <v>83</v>
      </c>
      <c r="AY284" s="22" t="s">
        <v>155</v>
      </c>
      <c r="BE284" s="221">
        <f>IF(N284="základní",J284,0)</f>
        <v>0</v>
      </c>
      <c r="BF284" s="221">
        <f>IF(N284="snížená",J284,0)</f>
        <v>0</v>
      </c>
      <c r="BG284" s="221">
        <f>IF(N284="zákl. přenesená",J284,0)</f>
        <v>0</v>
      </c>
      <c r="BH284" s="221">
        <f>IF(N284="sníž. přenesená",J284,0)</f>
        <v>0</v>
      </c>
      <c r="BI284" s="221">
        <f>IF(N284="nulová",J284,0)</f>
        <v>0</v>
      </c>
      <c r="BJ284" s="22" t="s">
        <v>81</v>
      </c>
      <c r="BK284" s="221">
        <f>ROUND(I284*H284,2)</f>
        <v>0</v>
      </c>
      <c r="BL284" s="22" t="s">
        <v>183</v>
      </c>
      <c r="BM284" s="22" t="s">
        <v>746</v>
      </c>
    </row>
    <row r="285" s="1" customFormat="1">
      <c r="B285" s="44"/>
      <c r="C285" s="72"/>
      <c r="D285" s="237" t="s">
        <v>615</v>
      </c>
      <c r="E285" s="72"/>
      <c r="F285" s="268" t="s">
        <v>3935</v>
      </c>
      <c r="G285" s="72"/>
      <c r="H285" s="72"/>
      <c r="I285" s="182"/>
      <c r="J285" s="72"/>
      <c r="K285" s="72"/>
      <c r="L285" s="70"/>
      <c r="M285" s="269"/>
      <c r="N285" s="45"/>
      <c r="O285" s="45"/>
      <c r="P285" s="45"/>
      <c r="Q285" s="45"/>
      <c r="R285" s="45"/>
      <c r="S285" s="45"/>
      <c r="T285" s="93"/>
      <c r="AT285" s="22" t="s">
        <v>615</v>
      </c>
      <c r="AU285" s="22" t="s">
        <v>83</v>
      </c>
    </row>
    <row r="286" s="1" customFormat="1" ht="16.5" customHeight="1">
      <c r="B286" s="44"/>
      <c r="C286" s="210" t="s">
        <v>73</v>
      </c>
      <c r="D286" s="210" t="s">
        <v>156</v>
      </c>
      <c r="E286" s="211" t="s">
        <v>3936</v>
      </c>
      <c r="F286" s="212" t="s">
        <v>273</v>
      </c>
      <c r="G286" s="213" t="s">
        <v>21</v>
      </c>
      <c r="H286" s="214">
        <v>30.800000000000001</v>
      </c>
      <c r="I286" s="215"/>
      <c r="J286" s="216">
        <f>ROUND(I286*H286,2)</f>
        <v>0</v>
      </c>
      <c r="K286" s="212" t="s">
        <v>21</v>
      </c>
      <c r="L286" s="70"/>
      <c r="M286" s="217" t="s">
        <v>21</v>
      </c>
      <c r="N286" s="218" t="s">
        <v>44</v>
      </c>
      <c r="O286" s="45"/>
      <c r="P286" s="219">
        <f>O286*H286</f>
        <v>0</v>
      </c>
      <c r="Q286" s="219">
        <v>0</v>
      </c>
      <c r="R286" s="219">
        <f>Q286*H286</f>
        <v>0</v>
      </c>
      <c r="S286" s="219">
        <v>0</v>
      </c>
      <c r="T286" s="220">
        <f>S286*H286</f>
        <v>0</v>
      </c>
      <c r="AR286" s="22" t="s">
        <v>183</v>
      </c>
      <c r="AT286" s="22" t="s">
        <v>156</v>
      </c>
      <c r="AU286" s="22" t="s">
        <v>83</v>
      </c>
      <c r="AY286" s="22" t="s">
        <v>155</v>
      </c>
      <c r="BE286" s="221">
        <f>IF(N286="základní",J286,0)</f>
        <v>0</v>
      </c>
      <c r="BF286" s="221">
        <f>IF(N286="snížená",J286,0)</f>
        <v>0</v>
      </c>
      <c r="BG286" s="221">
        <f>IF(N286="zákl. přenesená",J286,0)</f>
        <v>0</v>
      </c>
      <c r="BH286" s="221">
        <f>IF(N286="sníž. přenesená",J286,0)</f>
        <v>0</v>
      </c>
      <c r="BI286" s="221">
        <f>IF(N286="nulová",J286,0)</f>
        <v>0</v>
      </c>
      <c r="BJ286" s="22" t="s">
        <v>81</v>
      </c>
      <c r="BK286" s="221">
        <f>ROUND(I286*H286,2)</f>
        <v>0</v>
      </c>
      <c r="BL286" s="22" t="s">
        <v>183</v>
      </c>
      <c r="BM286" s="22" t="s">
        <v>749</v>
      </c>
    </row>
    <row r="287" s="1" customFormat="1">
      <c r="B287" s="44"/>
      <c r="C287" s="72"/>
      <c r="D287" s="237" t="s">
        <v>615</v>
      </c>
      <c r="E287" s="72"/>
      <c r="F287" s="268" t="s">
        <v>3935</v>
      </c>
      <c r="G287" s="72"/>
      <c r="H287" s="72"/>
      <c r="I287" s="182"/>
      <c r="J287" s="72"/>
      <c r="K287" s="72"/>
      <c r="L287" s="70"/>
      <c r="M287" s="269"/>
      <c r="N287" s="45"/>
      <c r="O287" s="45"/>
      <c r="P287" s="45"/>
      <c r="Q287" s="45"/>
      <c r="R287" s="45"/>
      <c r="S287" s="45"/>
      <c r="T287" s="93"/>
      <c r="AT287" s="22" t="s">
        <v>615</v>
      </c>
      <c r="AU287" s="22" t="s">
        <v>83</v>
      </c>
    </row>
    <row r="288" s="1" customFormat="1" ht="16.5" customHeight="1">
      <c r="B288" s="44"/>
      <c r="C288" s="210" t="s">
        <v>419</v>
      </c>
      <c r="D288" s="210" t="s">
        <v>156</v>
      </c>
      <c r="E288" s="211" t="s">
        <v>4278</v>
      </c>
      <c r="F288" s="212" t="s">
        <v>4279</v>
      </c>
      <c r="G288" s="213" t="s">
        <v>4058</v>
      </c>
      <c r="H288" s="214">
        <v>3</v>
      </c>
      <c r="I288" s="215"/>
      <c r="J288" s="216">
        <f>ROUND(I288*H288,2)</f>
        <v>0</v>
      </c>
      <c r="K288" s="212" t="s">
        <v>21</v>
      </c>
      <c r="L288" s="70"/>
      <c r="M288" s="217" t="s">
        <v>21</v>
      </c>
      <c r="N288" s="218" t="s">
        <v>44</v>
      </c>
      <c r="O288" s="45"/>
      <c r="P288" s="219">
        <f>O288*H288</f>
        <v>0</v>
      </c>
      <c r="Q288" s="219">
        <v>0</v>
      </c>
      <c r="R288" s="219">
        <f>Q288*H288</f>
        <v>0</v>
      </c>
      <c r="S288" s="219">
        <v>0</v>
      </c>
      <c r="T288" s="220">
        <f>S288*H288</f>
        <v>0</v>
      </c>
      <c r="AR288" s="22" t="s">
        <v>183</v>
      </c>
      <c r="AT288" s="22" t="s">
        <v>156</v>
      </c>
      <c r="AU288" s="22" t="s">
        <v>83</v>
      </c>
      <c r="AY288" s="22" t="s">
        <v>155</v>
      </c>
      <c r="BE288" s="221">
        <f>IF(N288="základní",J288,0)</f>
        <v>0</v>
      </c>
      <c r="BF288" s="221">
        <f>IF(N288="snížená",J288,0)</f>
        <v>0</v>
      </c>
      <c r="BG288" s="221">
        <f>IF(N288="zákl. přenesená",J288,0)</f>
        <v>0</v>
      </c>
      <c r="BH288" s="221">
        <f>IF(N288="sníž. přenesená",J288,0)</f>
        <v>0</v>
      </c>
      <c r="BI288" s="221">
        <f>IF(N288="nulová",J288,0)</f>
        <v>0</v>
      </c>
      <c r="BJ288" s="22" t="s">
        <v>81</v>
      </c>
      <c r="BK288" s="221">
        <f>ROUND(I288*H288,2)</f>
        <v>0</v>
      </c>
      <c r="BL288" s="22" t="s">
        <v>183</v>
      </c>
      <c r="BM288" s="22" t="s">
        <v>751</v>
      </c>
    </row>
    <row r="289" s="1" customFormat="1">
      <c r="B289" s="44"/>
      <c r="C289" s="72"/>
      <c r="D289" s="237" t="s">
        <v>615</v>
      </c>
      <c r="E289" s="72"/>
      <c r="F289" s="268" t="s">
        <v>4280</v>
      </c>
      <c r="G289" s="72"/>
      <c r="H289" s="72"/>
      <c r="I289" s="182"/>
      <c r="J289" s="72"/>
      <c r="K289" s="72"/>
      <c r="L289" s="70"/>
      <c r="M289" s="269"/>
      <c r="N289" s="45"/>
      <c r="O289" s="45"/>
      <c r="P289" s="45"/>
      <c r="Q289" s="45"/>
      <c r="R289" s="45"/>
      <c r="S289" s="45"/>
      <c r="T289" s="93"/>
      <c r="AT289" s="22" t="s">
        <v>615</v>
      </c>
      <c r="AU289" s="22" t="s">
        <v>83</v>
      </c>
    </row>
    <row r="290" s="1" customFormat="1" ht="16.5" customHeight="1">
      <c r="B290" s="44"/>
      <c r="C290" s="210" t="s">
        <v>73</v>
      </c>
      <c r="D290" s="210" t="s">
        <v>156</v>
      </c>
      <c r="E290" s="211" t="s">
        <v>4281</v>
      </c>
      <c r="F290" s="212" t="s">
        <v>4282</v>
      </c>
      <c r="G290" s="213" t="s">
        <v>21</v>
      </c>
      <c r="H290" s="214">
        <v>3</v>
      </c>
      <c r="I290" s="215"/>
      <c r="J290" s="216">
        <f>ROUND(I290*H290,2)</f>
        <v>0</v>
      </c>
      <c r="K290" s="212" t="s">
        <v>21</v>
      </c>
      <c r="L290" s="70"/>
      <c r="M290" s="217" t="s">
        <v>21</v>
      </c>
      <c r="N290" s="218" t="s">
        <v>44</v>
      </c>
      <c r="O290" s="45"/>
      <c r="P290" s="219">
        <f>O290*H290</f>
        <v>0</v>
      </c>
      <c r="Q290" s="219">
        <v>0</v>
      </c>
      <c r="R290" s="219">
        <f>Q290*H290</f>
        <v>0</v>
      </c>
      <c r="S290" s="219">
        <v>0</v>
      </c>
      <c r="T290" s="220">
        <f>S290*H290</f>
        <v>0</v>
      </c>
      <c r="AR290" s="22" t="s">
        <v>183</v>
      </c>
      <c r="AT290" s="22" t="s">
        <v>156</v>
      </c>
      <c r="AU290" s="22" t="s">
        <v>83</v>
      </c>
      <c r="AY290" s="22" t="s">
        <v>155</v>
      </c>
      <c r="BE290" s="221">
        <f>IF(N290="základní",J290,0)</f>
        <v>0</v>
      </c>
      <c r="BF290" s="221">
        <f>IF(N290="snížená",J290,0)</f>
        <v>0</v>
      </c>
      <c r="BG290" s="221">
        <f>IF(N290="zákl. přenesená",J290,0)</f>
        <v>0</v>
      </c>
      <c r="BH290" s="221">
        <f>IF(N290="sníž. přenesená",J290,0)</f>
        <v>0</v>
      </c>
      <c r="BI290" s="221">
        <f>IF(N290="nulová",J290,0)</f>
        <v>0</v>
      </c>
      <c r="BJ290" s="22" t="s">
        <v>81</v>
      </c>
      <c r="BK290" s="221">
        <f>ROUND(I290*H290,2)</f>
        <v>0</v>
      </c>
      <c r="BL290" s="22" t="s">
        <v>183</v>
      </c>
      <c r="BM290" s="22" t="s">
        <v>754</v>
      </c>
    </row>
    <row r="291" s="1" customFormat="1">
      <c r="B291" s="44"/>
      <c r="C291" s="72"/>
      <c r="D291" s="237" t="s">
        <v>615</v>
      </c>
      <c r="E291" s="72"/>
      <c r="F291" s="268" t="s">
        <v>3935</v>
      </c>
      <c r="G291" s="72"/>
      <c r="H291" s="72"/>
      <c r="I291" s="182"/>
      <c r="J291" s="72"/>
      <c r="K291" s="72"/>
      <c r="L291" s="70"/>
      <c r="M291" s="269"/>
      <c r="N291" s="45"/>
      <c r="O291" s="45"/>
      <c r="P291" s="45"/>
      <c r="Q291" s="45"/>
      <c r="R291" s="45"/>
      <c r="S291" s="45"/>
      <c r="T291" s="93"/>
      <c r="AT291" s="22" t="s">
        <v>615</v>
      </c>
      <c r="AU291" s="22" t="s">
        <v>83</v>
      </c>
    </row>
    <row r="292" s="1" customFormat="1" ht="16.5" customHeight="1">
      <c r="B292" s="44"/>
      <c r="C292" s="210" t="s">
        <v>73</v>
      </c>
      <c r="D292" s="210" t="s">
        <v>156</v>
      </c>
      <c r="E292" s="211" t="s">
        <v>3936</v>
      </c>
      <c r="F292" s="212" t="s">
        <v>273</v>
      </c>
      <c r="G292" s="213" t="s">
        <v>21</v>
      </c>
      <c r="H292" s="214">
        <v>3</v>
      </c>
      <c r="I292" s="215"/>
      <c r="J292" s="216">
        <f>ROUND(I292*H292,2)</f>
        <v>0</v>
      </c>
      <c r="K292" s="212" t="s">
        <v>21</v>
      </c>
      <c r="L292" s="70"/>
      <c r="M292" s="217" t="s">
        <v>21</v>
      </c>
      <c r="N292" s="218" t="s">
        <v>44</v>
      </c>
      <c r="O292" s="45"/>
      <c r="P292" s="219">
        <f>O292*H292</f>
        <v>0</v>
      </c>
      <c r="Q292" s="219">
        <v>0</v>
      </c>
      <c r="R292" s="219">
        <f>Q292*H292</f>
        <v>0</v>
      </c>
      <c r="S292" s="219">
        <v>0</v>
      </c>
      <c r="T292" s="220">
        <f>S292*H292</f>
        <v>0</v>
      </c>
      <c r="AR292" s="22" t="s">
        <v>183</v>
      </c>
      <c r="AT292" s="22" t="s">
        <v>156</v>
      </c>
      <c r="AU292" s="22" t="s">
        <v>83</v>
      </c>
      <c r="AY292" s="22" t="s">
        <v>155</v>
      </c>
      <c r="BE292" s="221">
        <f>IF(N292="základní",J292,0)</f>
        <v>0</v>
      </c>
      <c r="BF292" s="221">
        <f>IF(N292="snížená",J292,0)</f>
        <v>0</v>
      </c>
      <c r="BG292" s="221">
        <f>IF(N292="zákl. přenesená",J292,0)</f>
        <v>0</v>
      </c>
      <c r="BH292" s="221">
        <f>IF(N292="sníž. přenesená",J292,0)</f>
        <v>0</v>
      </c>
      <c r="BI292" s="221">
        <f>IF(N292="nulová",J292,0)</f>
        <v>0</v>
      </c>
      <c r="BJ292" s="22" t="s">
        <v>81</v>
      </c>
      <c r="BK292" s="221">
        <f>ROUND(I292*H292,2)</f>
        <v>0</v>
      </c>
      <c r="BL292" s="22" t="s">
        <v>183</v>
      </c>
      <c r="BM292" s="22" t="s">
        <v>756</v>
      </c>
    </row>
    <row r="293" s="1" customFormat="1">
      <c r="B293" s="44"/>
      <c r="C293" s="72"/>
      <c r="D293" s="237" t="s">
        <v>615</v>
      </c>
      <c r="E293" s="72"/>
      <c r="F293" s="268" t="s">
        <v>3935</v>
      </c>
      <c r="G293" s="72"/>
      <c r="H293" s="72"/>
      <c r="I293" s="182"/>
      <c r="J293" s="72"/>
      <c r="K293" s="72"/>
      <c r="L293" s="70"/>
      <c r="M293" s="269"/>
      <c r="N293" s="45"/>
      <c r="O293" s="45"/>
      <c r="P293" s="45"/>
      <c r="Q293" s="45"/>
      <c r="R293" s="45"/>
      <c r="S293" s="45"/>
      <c r="T293" s="93"/>
      <c r="AT293" s="22" t="s">
        <v>615</v>
      </c>
      <c r="AU293" s="22" t="s">
        <v>83</v>
      </c>
    </row>
    <row r="294" s="1" customFormat="1" ht="16.5" customHeight="1">
      <c r="B294" s="44"/>
      <c r="C294" s="210" t="s">
        <v>230</v>
      </c>
      <c r="D294" s="210" t="s">
        <v>156</v>
      </c>
      <c r="E294" s="211" t="s">
        <v>4283</v>
      </c>
      <c r="F294" s="212" t="s">
        <v>4284</v>
      </c>
      <c r="G294" s="213" t="s">
        <v>4058</v>
      </c>
      <c r="H294" s="214">
        <v>1</v>
      </c>
      <c r="I294" s="215"/>
      <c r="J294" s="216">
        <f>ROUND(I294*H294,2)</f>
        <v>0</v>
      </c>
      <c r="K294" s="212" t="s">
        <v>21</v>
      </c>
      <c r="L294" s="70"/>
      <c r="M294" s="217" t="s">
        <v>21</v>
      </c>
      <c r="N294" s="218" t="s">
        <v>44</v>
      </c>
      <c r="O294" s="45"/>
      <c r="P294" s="219">
        <f>O294*H294</f>
        <v>0</v>
      </c>
      <c r="Q294" s="219">
        <v>0</v>
      </c>
      <c r="R294" s="219">
        <f>Q294*H294</f>
        <v>0</v>
      </c>
      <c r="S294" s="219">
        <v>0</v>
      </c>
      <c r="T294" s="220">
        <f>S294*H294</f>
        <v>0</v>
      </c>
      <c r="AR294" s="22" t="s">
        <v>183</v>
      </c>
      <c r="AT294" s="22" t="s">
        <v>156</v>
      </c>
      <c r="AU294" s="22" t="s">
        <v>83</v>
      </c>
      <c r="AY294" s="22" t="s">
        <v>155</v>
      </c>
      <c r="BE294" s="221">
        <f>IF(N294="základní",J294,0)</f>
        <v>0</v>
      </c>
      <c r="BF294" s="221">
        <f>IF(N294="snížená",J294,0)</f>
        <v>0</v>
      </c>
      <c r="BG294" s="221">
        <f>IF(N294="zákl. přenesená",J294,0)</f>
        <v>0</v>
      </c>
      <c r="BH294" s="221">
        <f>IF(N294="sníž. přenesená",J294,0)</f>
        <v>0</v>
      </c>
      <c r="BI294" s="221">
        <f>IF(N294="nulová",J294,0)</f>
        <v>0</v>
      </c>
      <c r="BJ294" s="22" t="s">
        <v>81</v>
      </c>
      <c r="BK294" s="221">
        <f>ROUND(I294*H294,2)</f>
        <v>0</v>
      </c>
      <c r="BL294" s="22" t="s">
        <v>183</v>
      </c>
      <c r="BM294" s="22" t="s">
        <v>759</v>
      </c>
    </row>
    <row r="295" s="1" customFormat="1">
      <c r="B295" s="44"/>
      <c r="C295" s="72"/>
      <c r="D295" s="237" t="s">
        <v>615</v>
      </c>
      <c r="E295" s="72"/>
      <c r="F295" s="268" t="s">
        <v>4285</v>
      </c>
      <c r="G295" s="72"/>
      <c r="H295" s="72"/>
      <c r="I295" s="182"/>
      <c r="J295" s="72"/>
      <c r="K295" s="72"/>
      <c r="L295" s="70"/>
      <c r="M295" s="269"/>
      <c r="N295" s="45"/>
      <c r="O295" s="45"/>
      <c r="P295" s="45"/>
      <c r="Q295" s="45"/>
      <c r="R295" s="45"/>
      <c r="S295" s="45"/>
      <c r="T295" s="93"/>
      <c r="AT295" s="22" t="s">
        <v>615</v>
      </c>
      <c r="AU295" s="22" t="s">
        <v>83</v>
      </c>
    </row>
    <row r="296" s="1" customFormat="1" ht="16.5" customHeight="1">
      <c r="B296" s="44"/>
      <c r="C296" s="210" t="s">
        <v>73</v>
      </c>
      <c r="D296" s="210" t="s">
        <v>156</v>
      </c>
      <c r="E296" s="211" t="s">
        <v>4286</v>
      </c>
      <c r="F296" s="212" t="s">
        <v>4287</v>
      </c>
      <c r="G296" s="213" t="s">
        <v>21</v>
      </c>
      <c r="H296" s="214">
        <v>1</v>
      </c>
      <c r="I296" s="215"/>
      <c r="J296" s="216">
        <f>ROUND(I296*H296,2)</f>
        <v>0</v>
      </c>
      <c r="K296" s="212" t="s">
        <v>21</v>
      </c>
      <c r="L296" s="70"/>
      <c r="M296" s="217" t="s">
        <v>21</v>
      </c>
      <c r="N296" s="218" t="s">
        <v>44</v>
      </c>
      <c r="O296" s="45"/>
      <c r="P296" s="219">
        <f>O296*H296</f>
        <v>0</v>
      </c>
      <c r="Q296" s="219">
        <v>0</v>
      </c>
      <c r="R296" s="219">
        <f>Q296*H296</f>
        <v>0</v>
      </c>
      <c r="S296" s="219">
        <v>0</v>
      </c>
      <c r="T296" s="220">
        <f>S296*H296</f>
        <v>0</v>
      </c>
      <c r="AR296" s="22" t="s">
        <v>183</v>
      </c>
      <c r="AT296" s="22" t="s">
        <v>156</v>
      </c>
      <c r="AU296" s="22" t="s">
        <v>83</v>
      </c>
      <c r="AY296" s="22" t="s">
        <v>155</v>
      </c>
      <c r="BE296" s="221">
        <f>IF(N296="základní",J296,0)</f>
        <v>0</v>
      </c>
      <c r="BF296" s="221">
        <f>IF(N296="snížená",J296,0)</f>
        <v>0</v>
      </c>
      <c r="BG296" s="221">
        <f>IF(N296="zákl. přenesená",J296,0)</f>
        <v>0</v>
      </c>
      <c r="BH296" s="221">
        <f>IF(N296="sníž. přenesená",J296,0)</f>
        <v>0</v>
      </c>
      <c r="BI296" s="221">
        <f>IF(N296="nulová",J296,0)</f>
        <v>0</v>
      </c>
      <c r="BJ296" s="22" t="s">
        <v>81</v>
      </c>
      <c r="BK296" s="221">
        <f>ROUND(I296*H296,2)</f>
        <v>0</v>
      </c>
      <c r="BL296" s="22" t="s">
        <v>183</v>
      </c>
      <c r="BM296" s="22" t="s">
        <v>761</v>
      </c>
    </row>
    <row r="297" s="1" customFormat="1">
      <c r="B297" s="44"/>
      <c r="C297" s="72"/>
      <c r="D297" s="237" t="s">
        <v>615</v>
      </c>
      <c r="E297" s="72"/>
      <c r="F297" s="268" t="s">
        <v>3935</v>
      </c>
      <c r="G297" s="72"/>
      <c r="H297" s="72"/>
      <c r="I297" s="182"/>
      <c r="J297" s="72"/>
      <c r="K297" s="72"/>
      <c r="L297" s="70"/>
      <c r="M297" s="269"/>
      <c r="N297" s="45"/>
      <c r="O297" s="45"/>
      <c r="P297" s="45"/>
      <c r="Q297" s="45"/>
      <c r="R297" s="45"/>
      <c r="S297" s="45"/>
      <c r="T297" s="93"/>
      <c r="AT297" s="22" t="s">
        <v>615</v>
      </c>
      <c r="AU297" s="22" t="s">
        <v>83</v>
      </c>
    </row>
    <row r="298" s="1" customFormat="1" ht="16.5" customHeight="1">
      <c r="B298" s="44"/>
      <c r="C298" s="210" t="s">
        <v>73</v>
      </c>
      <c r="D298" s="210" t="s">
        <v>156</v>
      </c>
      <c r="E298" s="211" t="s">
        <v>3936</v>
      </c>
      <c r="F298" s="212" t="s">
        <v>273</v>
      </c>
      <c r="G298" s="213" t="s">
        <v>21</v>
      </c>
      <c r="H298" s="214">
        <v>1</v>
      </c>
      <c r="I298" s="215"/>
      <c r="J298" s="216">
        <f>ROUND(I298*H298,2)</f>
        <v>0</v>
      </c>
      <c r="K298" s="212" t="s">
        <v>21</v>
      </c>
      <c r="L298" s="70"/>
      <c r="M298" s="217" t="s">
        <v>21</v>
      </c>
      <c r="N298" s="218" t="s">
        <v>44</v>
      </c>
      <c r="O298" s="45"/>
      <c r="P298" s="219">
        <f>O298*H298</f>
        <v>0</v>
      </c>
      <c r="Q298" s="219">
        <v>0</v>
      </c>
      <c r="R298" s="219">
        <f>Q298*H298</f>
        <v>0</v>
      </c>
      <c r="S298" s="219">
        <v>0</v>
      </c>
      <c r="T298" s="220">
        <f>S298*H298</f>
        <v>0</v>
      </c>
      <c r="AR298" s="22" t="s">
        <v>183</v>
      </c>
      <c r="AT298" s="22" t="s">
        <v>156</v>
      </c>
      <c r="AU298" s="22" t="s">
        <v>83</v>
      </c>
      <c r="AY298" s="22" t="s">
        <v>155</v>
      </c>
      <c r="BE298" s="221">
        <f>IF(N298="základní",J298,0)</f>
        <v>0</v>
      </c>
      <c r="BF298" s="221">
        <f>IF(N298="snížená",J298,0)</f>
        <v>0</v>
      </c>
      <c r="BG298" s="221">
        <f>IF(N298="zákl. přenesená",J298,0)</f>
        <v>0</v>
      </c>
      <c r="BH298" s="221">
        <f>IF(N298="sníž. přenesená",J298,0)</f>
        <v>0</v>
      </c>
      <c r="BI298" s="221">
        <f>IF(N298="nulová",J298,0)</f>
        <v>0</v>
      </c>
      <c r="BJ298" s="22" t="s">
        <v>81</v>
      </c>
      <c r="BK298" s="221">
        <f>ROUND(I298*H298,2)</f>
        <v>0</v>
      </c>
      <c r="BL298" s="22" t="s">
        <v>183</v>
      </c>
      <c r="BM298" s="22" t="s">
        <v>764</v>
      </c>
    </row>
    <row r="299" s="1" customFormat="1">
      <c r="B299" s="44"/>
      <c r="C299" s="72"/>
      <c r="D299" s="237" t="s">
        <v>615</v>
      </c>
      <c r="E299" s="72"/>
      <c r="F299" s="268" t="s">
        <v>3935</v>
      </c>
      <c r="G299" s="72"/>
      <c r="H299" s="72"/>
      <c r="I299" s="182"/>
      <c r="J299" s="72"/>
      <c r="K299" s="72"/>
      <c r="L299" s="70"/>
      <c r="M299" s="269"/>
      <c r="N299" s="45"/>
      <c r="O299" s="45"/>
      <c r="P299" s="45"/>
      <c r="Q299" s="45"/>
      <c r="R299" s="45"/>
      <c r="S299" s="45"/>
      <c r="T299" s="93"/>
      <c r="AT299" s="22" t="s">
        <v>615</v>
      </c>
      <c r="AU299" s="22" t="s">
        <v>83</v>
      </c>
    </row>
    <row r="300" s="1" customFormat="1" ht="25.5" customHeight="1">
      <c r="B300" s="44"/>
      <c r="C300" s="210" t="s">
        <v>430</v>
      </c>
      <c r="D300" s="210" t="s">
        <v>156</v>
      </c>
      <c r="E300" s="211" t="s">
        <v>4288</v>
      </c>
      <c r="F300" s="212" t="s">
        <v>4289</v>
      </c>
      <c r="G300" s="213" t="s">
        <v>1641</v>
      </c>
      <c r="H300" s="214">
        <v>1</v>
      </c>
      <c r="I300" s="215"/>
      <c r="J300" s="216">
        <f>ROUND(I300*H300,2)</f>
        <v>0</v>
      </c>
      <c r="K300" s="212" t="s">
        <v>21</v>
      </c>
      <c r="L300" s="70"/>
      <c r="M300" s="217" t="s">
        <v>21</v>
      </c>
      <c r="N300" s="218" t="s">
        <v>44</v>
      </c>
      <c r="O300" s="45"/>
      <c r="P300" s="219">
        <f>O300*H300</f>
        <v>0</v>
      </c>
      <c r="Q300" s="219">
        <v>0</v>
      </c>
      <c r="R300" s="219">
        <f>Q300*H300</f>
        <v>0</v>
      </c>
      <c r="S300" s="219">
        <v>0</v>
      </c>
      <c r="T300" s="220">
        <f>S300*H300</f>
        <v>0</v>
      </c>
      <c r="AR300" s="22" t="s">
        <v>183</v>
      </c>
      <c r="AT300" s="22" t="s">
        <v>156</v>
      </c>
      <c r="AU300" s="22" t="s">
        <v>83</v>
      </c>
      <c r="AY300" s="22" t="s">
        <v>155</v>
      </c>
      <c r="BE300" s="221">
        <f>IF(N300="základní",J300,0)</f>
        <v>0</v>
      </c>
      <c r="BF300" s="221">
        <f>IF(N300="snížená",J300,0)</f>
        <v>0</v>
      </c>
      <c r="BG300" s="221">
        <f>IF(N300="zákl. přenesená",J300,0)</f>
        <v>0</v>
      </c>
      <c r="BH300" s="221">
        <f>IF(N300="sníž. přenesená",J300,0)</f>
        <v>0</v>
      </c>
      <c r="BI300" s="221">
        <f>IF(N300="nulová",J300,0)</f>
        <v>0</v>
      </c>
      <c r="BJ300" s="22" t="s">
        <v>81</v>
      </c>
      <c r="BK300" s="221">
        <f>ROUND(I300*H300,2)</f>
        <v>0</v>
      </c>
      <c r="BL300" s="22" t="s">
        <v>183</v>
      </c>
      <c r="BM300" s="22" t="s">
        <v>766</v>
      </c>
    </row>
    <row r="301" s="1" customFormat="1">
      <c r="B301" s="44"/>
      <c r="C301" s="72"/>
      <c r="D301" s="237" t="s">
        <v>615</v>
      </c>
      <c r="E301" s="72"/>
      <c r="F301" s="268" t="s">
        <v>4285</v>
      </c>
      <c r="G301" s="72"/>
      <c r="H301" s="72"/>
      <c r="I301" s="182"/>
      <c r="J301" s="72"/>
      <c r="K301" s="72"/>
      <c r="L301" s="70"/>
      <c r="M301" s="269"/>
      <c r="N301" s="45"/>
      <c r="O301" s="45"/>
      <c r="P301" s="45"/>
      <c r="Q301" s="45"/>
      <c r="R301" s="45"/>
      <c r="S301" s="45"/>
      <c r="T301" s="93"/>
      <c r="AT301" s="22" t="s">
        <v>615</v>
      </c>
      <c r="AU301" s="22" t="s">
        <v>83</v>
      </c>
    </row>
    <row r="302" s="1" customFormat="1" ht="16.5" customHeight="1">
      <c r="B302" s="44"/>
      <c r="C302" s="210" t="s">
        <v>234</v>
      </c>
      <c r="D302" s="210" t="s">
        <v>156</v>
      </c>
      <c r="E302" s="211" t="s">
        <v>4290</v>
      </c>
      <c r="F302" s="212" t="s">
        <v>4291</v>
      </c>
      <c r="G302" s="213" t="s">
        <v>1641</v>
      </c>
      <c r="H302" s="214">
        <v>2</v>
      </c>
      <c r="I302" s="215"/>
      <c r="J302" s="216">
        <f>ROUND(I302*H302,2)</f>
        <v>0</v>
      </c>
      <c r="K302" s="212" t="s">
        <v>21</v>
      </c>
      <c r="L302" s="70"/>
      <c r="M302" s="217" t="s">
        <v>21</v>
      </c>
      <c r="N302" s="218" t="s">
        <v>44</v>
      </c>
      <c r="O302" s="45"/>
      <c r="P302" s="219">
        <f>O302*H302</f>
        <v>0</v>
      </c>
      <c r="Q302" s="219">
        <v>0</v>
      </c>
      <c r="R302" s="219">
        <f>Q302*H302</f>
        <v>0</v>
      </c>
      <c r="S302" s="219">
        <v>0</v>
      </c>
      <c r="T302" s="220">
        <f>S302*H302</f>
        <v>0</v>
      </c>
      <c r="AR302" s="22" t="s">
        <v>183</v>
      </c>
      <c r="AT302" s="22" t="s">
        <v>156</v>
      </c>
      <c r="AU302" s="22" t="s">
        <v>83</v>
      </c>
      <c r="AY302" s="22" t="s">
        <v>155</v>
      </c>
      <c r="BE302" s="221">
        <f>IF(N302="základní",J302,0)</f>
        <v>0</v>
      </c>
      <c r="BF302" s="221">
        <f>IF(N302="snížená",J302,0)</f>
        <v>0</v>
      </c>
      <c r="BG302" s="221">
        <f>IF(N302="zákl. přenesená",J302,0)</f>
        <v>0</v>
      </c>
      <c r="BH302" s="221">
        <f>IF(N302="sníž. přenesená",J302,0)</f>
        <v>0</v>
      </c>
      <c r="BI302" s="221">
        <f>IF(N302="nulová",J302,0)</f>
        <v>0</v>
      </c>
      <c r="BJ302" s="22" t="s">
        <v>81</v>
      </c>
      <c r="BK302" s="221">
        <f>ROUND(I302*H302,2)</f>
        <v>0</v>
      </c>
      <c r="BL302" s="22" t="s">
        <v>183</v>
      </c>
      <c r="BM302" s="22" t="s">
        <v>769</v>
      </c>
    </row>
    <row r="303" s="1" customFormat="1">
      <c r="B303" s="44"/>
      <c r="C303" s="72"/>
      <c r="D303" s="237" t="s">
        <v>615</v>
      </c>
      <c r="E303" s="72"/>
      <c r="F303" s="268" t="s">
        <v>4285</v>
      </c>
      <c r="G303" s="72"/>
      <c r="H303" s="72"/>
      <c r="I303" s="182"/>
      <c r="J303" s="72"/>
      <c r="K303" s="72"/>
      <c r="L303" s="70"/>
      <c r="M303" s="269"/>
      <c r="N303" s="45"/>
      <c r="O303" s="45"/>
      <c r="P303" s="45"/>
      <c r="Q303" s="45"/>
      <c r="R303" s="45"/>
      <c r="S303" s="45"/>
      <c r="T303" s="93"/>
      <c r="AT303" s="22" t="s">
        <v>615</v>
      </c>
      <c r="AU303" s="22" t="s">
        <v>83</v>
      </c>
    </row>
    <row r="304" s="1" customFormat="1" ht="16.5" customHeight="1">
      <c r="B304" s="44"/>
      <c r="C304" s="210" t="s">
        <v>73</v>
      </c>
      <c r="D304" s="210" t="s">
        <v>156</v>
      </c>
      <c r="E304" s="211" t="s">
        <v>184</v>
      </c>
      <c r="F304" s="212" t="s">
        <v>4071</v>
      </c>
      <c r="G304" s="213" t="s">
        <v>21</v>
      </c>
      <c r="H304" s="214">
        <v>0</v>
      </c>
      <c r="I304" s="215"/>
      <c r="J304" s="216">
        <f>ROUND(I304*H304,2)</f>
        <v>0</v>
      </c>
      <c r="K304" s="212" t="s">
        <v>21</v>
      </c>
      <c r="L304" s="70"/>
      <c r="M304" s="217" t="s">
        <v>21</v>
      </c>
      <c r="N304" s="218" t="s">
        <v>44</v>
      </c>
      <c r="O304" s="45"/>
      <c r="P304" s="219">
        <f>O304*H304</f>
        <v>0</v>
      </c>
      <c r="Q304" s="219">
        <v>0</v>
      </c>
      <c r="R304" s="219">
        <f>Q304*H304</f>
        <v>0</v>
      </c>
      <c r="S304" s="219">
        <v>0</v>
      </c>
      <c r="T304" s="220">
        <f>S304*H304</f>
        <v>0</v>
      </c>
      <c r="AR304" s="22" t="s">
        <v>183</v>
      </c>
      <c r="AT304" s="22" t="s">
        <v>156</v>
      </c>
      <c r="AU304" s="22" t="s">
        <v>83</v>
      </c>
      <c r="AY304" s="22" t="s">
        <v>155</v>
      </c>
      <c r="BE304" s="221">
        <f>IF(N304="základní",J304,0)</f>
        <v>0</v>
      </c>
      <c r="BF304" s="221">
        <f>IF(N304="snížená",J304,0)</f>
        <v>0</v>
      </c>
      <c r="BG304" s="221">
        <f>IF(N304="zákl. přenesená",J304,0)</f>
        <v>0</v>
      </c>
      <c r="BH304" s="221">
        <f>IF(N304="sníž. přenesená",J304,0)</f>
        <v>0</v>
      </c>
      <c r="BI304" s="221">
        <f>IF(N304="nulová",J304,0)</f>
        <v>0</v>
      </c>
      <c r="BJ304" s="22" t="s">
        <v>81</v>
      </c>
      <c r="BK304" s="221">
        <f>ROUND(I304*H304,2)</f>
        <v>0</v>
      </c>
      <c r="BL304" s="22" t="s">
        <v>183</v>
      </c>
      <c r="BM304" s="22" t="s">
        <v>771</v>
      </c>
    </row>
    <row r="305" s="1" customFormat="1">
      <c r="B305" s="44"/>
      <c r="C305" s="72"/>
      <c r="D305" s="237" t="s">
        <v>615</v>
      </c>
      <c r="E305" s="72"/>
      <c r="F305" s="268" t="s">
        <v>4026</v>
      </c>
      <c r="G305" s="72"/>
      <c r="H305" s="72"/>
      <c r="I305" s="182"/>
      <c r="J305" s="72"/>
      <c r="K305" s="72"/>
      <c r="L305" s="70"/>
      <c r="M305" s="269"/>
      <c r="N305" s="45"/>
      <c r="O305" s="45"/>
      <c r="P305" s="45"/>
      <c r="Q305" s="45"/>
      <c r="R305" s="45"/>
      <c r="S305" s="45"/>
      <c r="T305" s="93"/>
      <c r="AT305" s="22" t="s">
        <v>615</v>
      </c>
      <c r="AU305" s="22" t="s">
        <v>83</v>
      </c>
    </row>
    <row r="306" s="1" customFormat="1" ht="25.5" customHeight="1">
      <c r="B306" s="44"/>
      <c r="C306" s="210" t="s">
        <v>437</v>
      </c>
      <c r="D306" s="210" t="s">
        <v>156</v>
      </c>
      <c r="E306" s="211" t="s">
        <v>4292</v>
      </c>
      <c r="F306" s="212" t="s">
        <v>4293</v>
      </c>
      <c r="G306" s="213" t="s">
        <v>1667</v>
      </c>
      <c r="H306" s="214">
        <v>0.40000000000000002</v>
      </c>
      <c r="I306" s="215"/>
      <c r="J306" s="216">
        <f>ROUND(I306*H306,2)</f>
        <v>0</v>
      </c>
      <c r="K306" s="212" t="s">
        <v>21</v>
      </c>
      <c r="L306" s="70"/>
      <c r="M306" s="217" t="s">
        <v>21</v>
      </c>
      <c r="N306" s="218" t="s">
        <v>44</v>
      </c>
      <c r="O306" s="45"/>
      <c r="P306" s="219">
        <f>O306*H306</f>
        <v>0</v>
      </c>
      <c r="Q306" s="219">
        <v>0</v>
      </c>
      <c r="R306" s="219">
        <f>Q306*H306</f>
        <v>0</v>
      </c>
      <c r="S306" s="219">
        <v>0</v>
      </c>
      <c r="T306" s="220">
        <f>S306*H306</f>
        <v>0</v>
      </c>
      <c r="AR306" s="22" t="s">
        <v>183</v>
      </c>
      <c r="AT306" s="22" t="s">
        <v>156</v>
      </c>
      <c r="AU306" s="22" t="s">
        <v>83</v>
      </c>
      <c r="AY306" s="22" t="s">
        <v>155</v>
      </c>
      <c r="BE306" s="221">
        <f>IF(N306="základní",J306,0)</f>
        <v>0</v>
      </c>
      <c r="BF306" s="221">
        <f>IF(N306="snížená",J306,0)</f>
        <v>0</v>
      </c>
      <c r="BG306" s="221">
        <f>IF(N306="zákl. přenesená",J306,0)</f>
        <v>0</v>
      </c>
      <c r="BH306" s="221">
        <f>IF(N306="sníž. přenesená",J306,0)</f>
        <v>0</v>
      </c>
      <c r="BI306" s="221">
        <f>IF(N306="nulová",J306,0)</f>
        <v>0</v>
      </c>
      <c r="BJ306" s="22" t="s">
        <v>81</v>
      </c>
      <c r="BK306" s="221">
        <f>ROUND(I306*H306,2)</f>
        <v>0</v>
      </c>
      <c r="BL306" s="22" t="s">
        <v>183</v>
      </c>
      <c r="BM306" s="22" t="s">
        <v>774</v>
      </c>
    </row>
    <row r="307" s="1" customFormat="1">
      <c r="B307" s="44"/>
      <c r="C307" s="72"/>
      <c r="D307" s="237" t="s">
        <v>615</v>
      </c>
      <c r="E307" s="72"/>
      <c r="F307" s="268" t="s">
        <v>3940</v>
      </c>
      <c r="G307" s="72"/>
      <c r="H307" s="72"/>
      <c r="I307" s="182"/>
      <c r="J307" s="72"/>
      <c r="K307" s="72"/>
      <c r="L307" s="70"/>
      <c r="M307" s="269"/>
      <c r="N307" s="45"/>
      <c r="O307" s="45"/>
      <c r="P307" s="45"/>
      <c r="Q307" s="45"/>
      <c r="R307" s="45"/>
      <c r="S307" s="45"/>
      <c r="T307" s="93"/>
      <c r="AT307" s="22" t="s">
        <v>615</v>
      </c>
      <c r="AU307" s="22" t="s">
        <v>83</v>
      </c>
    </row>
    <row r="308" s="1" customFormat="1" ht="16.5" customHeight="1">
      <c r="B308" s="44"/>
      <c r="C308" s="210" t="s">
        <v>73</v>
      </c>
      <c r="D308" s="210" t="s">
        <v>156</v>
      </c>
      <c r="E308" s="211" t="s">
        <v>3293</v>
      </c>
      <c r="F308" s="212" t="s">
        <v>4077</v>
      </c>
      <c r="G308" s="213" t="s">
        <v>21</v>
      </c>
      <c r="H308" s="214">
        <v>0</v>
      </c>
      <c r="I308" s="215"/>
      <c r="J308" s="216">
        <f>ROUND(I308*H308,2)</f>
        <v>0</v>
      </c>
      <c r="K308" s="212" t="s">
        <v>21</v>
      </c>
      <c r="L308" s="70"/>
      <c r="M308" s="217" t="s">
        <v>21</v>
      </c>
      <c r="N308" s="218" t="s">
        <v>44</v>
      </c>
      <c r="O308" s="45"/>
      <c r="P308" s="219">
        <f>O308*H308</f>
        <v>0</v>
      </c>
      <c r="Q308" s="219">
        <v>0</v>
      </c>
      <c r="R308" s="219">
        <f>Q308*H308</f>
        <v>0</v>
      </c>
      <c r="S308" s="219">
        <v>0</v>
      </c>
      <c r="T308" s="220">
        <f>S308*H308</f>
        <v>0</v>
      </c>
      <c r="AR308" s="22" t="s">
        <v>183</v>
      </c>
      <c r="AT308" s="22" t="s">
        <v>156</v>
      </c>
      <c r="AU308" s="22" t="s">
        <v>83</v>
      </c>
      <c r="AY308" s="22" t="s">
        <v>155</v>
      </c>
      <c r="BE308" s="221">
        <f>IF(N308="základní",J308,0)</f>
        <v>0</v>
      </c>
      <c r="BF308" s="221">
        <f>IF(N308="snížená",J308,0)</f>
        <v>0</v>
      </c>
      <c r="BG308" s="221">
        <f>IF(N308="zákl. přenesená",J308,0)</f>
        <v>0</v>
      </c>
      <c r="BH308" s="221">
        <f>IF(N308="sníž. přenesená",J308,0)</f>
        <v>0</v>
      </c>
      <c r="BI308" s="221">
        <f>IF(N308="nulová",J308,0)</f>
        <v>0</v>
      </c>
      <c r="BJ308" s="22" t="s">
        <v>81</v>
      </c>
      <c r="BK308" s="221">
        <f>ROUND(I308*H308,2)</f>
        <v>0</v>
      </c>
      <c r="BL308" s="22" t="s">
        <v>183</v>
      </c>
      <c r="BM308" s="22" t="s">
        <v>776</v>
      </c>
    </row>
    <row r="309" s="1" customFormat="1">
      <c r="B309" s="44"/>
      <c r="C309" s="72"/>
      <c r="D309" s="237" t="s">
        <v>615</v>
      </c>
      <c r="E309" s="72"/>
      <c r="F309" s="268" t="s">
        <v>4026</v>
      </c>
      <c r="G309" s="72"/>
      <c r="H309" s="72"/>
      <c r="I309" s="182"/>
      <c r="J309" s="72"/>
      <c r="K309" s="72"/>
      <c r="L309" s="70"/>
      <c r="M309" s="269"/>
      <c r="N309" s="45"/>
      <c r="O309" s="45"/>
      <c r="P309" s="45"/>
      <c r="Q309" s="45"/>
      <c r="R309" s="45"/>
      <c r="S309" s="45"/>
      <c r="T309" s="93"/>
      <c r="AT309" s="22" t="s">
        <v>615</v>
      </c>
      <c r="AU309" s="22" t="s">
        <v>83</v>
      </c>
    </row>
    <row r="310" s="1" customFormat="1" ht="16.5" customHeight="1">
      <c r="B310" s="44"/>
      <c r="C310" s="210" t="s">
        <v>237</v>
      </c>
      <c r="D310" s="210" t="s">
        <v>156</v>
      </c>
      <c r="E310" s="211" t="s">
        <v>4078</v>
      </c>
      <c r="F310" s="212" t="s">
        <v>4079</v>
      </c>
      <c r="G310" s="213" t="s">
        <v>1936</v>
      </c>
      <c r="H310" s="214">
        <v>160.578</v>
      </c>
      <c r="I310" s="215"/>
      <c r="J310" s="216">
        <f>ROUND(I310*H310,2)</f>
        <v>0</v>
      </c>
      <c r="K310" s="212" t="s">
        <v>21</v>
      </c>
      <c r="L310" s="70"/>
      <c r="M310" s="217" t="s">
        <v>21</v>
      </c>
      <c r="N310" s="218" t="s">
        <v>44</v>
      </c>
      <c r="O310" s="45"/>
      <c r="P310" s="219">
        <f>O310*H310</f>
        <v>0</v>
      </c>
      <c r="Q310" s="219">
        <v>0</v>
      </c>
      <c r="R310" s="219">
        <f>Q310*H310</f>
        <v>0</v>
      </c>
      <c r="S310" s="219">
        <v>0</v>
      </c>
      <c r="T310" s="220">
        <f>S310*H310</f>
        <v>0</v>
      </c>
      <c r="AR310" s="22" t="s">
        <v>183</v>
      </c>
      <c r="AT310" s="22" t="s">
        <v>156</v>
      </c>
      <c r="AU310" s="22" t="s">
        <v>83</v>
      </c>
      <c r="AY310" s="22" t="s">
        <v>155</v>
      </c>
      <c r="BE310" s="221">
        <f>IF(N310="základní",J310,0)</f>
        <v>0</v>
      </c>
      <c r="BF310" s="221">
        <f>IF(N310="snížená",J310,0)</f>
        <v>0</v>
      </c>
      <c r="BG310" s="221">
        <f>IF(N310="zákl. přenesená",J310,0)</f>
        <v>0</v>
      </c>
      <c r="BH310" s="221">
        <f>IF(N310="sníž. přenesená",J310,0)</f>
        <v>0</v>
      </c>
      <c r="BI310" s="221">
        <f>IF(N310="nulová",J310,0)</f>
        <v>0</v>
      </c>
      <c r="BJ310" s="22" t="s">
        <v>81</v>
      </c>
      <c r="BK310" s="221">
        <f>ROUND(I310*H310,2)</f>
        <v>0</v>
      </c>
      <c r="BL310" s="22" t="s">
        <v>183</v>
      </c>
      <c r="BM310" s="22" t="s">
        <v>779</v>
      </c>
    </row>
    <row r="311" s="1" customFormat="1">
      <c r="B311" s="44"/>
      <c r="C311" s="72"/>
      <c r="D311" s="237" t="s">
        <v>615</v>
      </c>
      <c r="E311" s="72"/>
      <c r="F311" s="268" t="s">
        <v>3940</v>
      </c>
      <c r="G311" s="72"/>
      <c r="H311" s="72"/>
      <c r="I311" s="182"/>
      <c r="J311" s="72"/>
      <c r="K311" s="72"/>
      <c r="L311" s="70"/>
      <c r="M311" s="269"/>
      <c r="N311" s="45"/>
      <c r="O311" s="45"/>
      <c r="P311" s="45"/>
      <c r="Q311" s="45"/>
      <c r="R311" s="45"/>
      <c r="S311" s="45"/>
      <c r="T311" s="93"/>
      <c r="AT311" s="22" t="s">
        <v>615</v>
      </c>
      <c r="AU311" s="22" t="s">
        <v>83</v>
      </c>
    </row>
    <row r="312" s="1" customFormat="1" ht="16.5" customHeight="1">
      <c r="B312" s="44"/>
      <c r="C312" s="210" t="s">
        <v>73</v>
      </c>
      <c r="D312" s="210" t="s">
        <v>156</v>
      </c>
      <c r="E312" s="211" t="s">
        <v>298</v>
      </c>
      <c r="F312" s="212" t="s">
        <v>4146</v>
      </c>
      <c r="G312" s="213" t="s">
        <v>21</v>
      </c>
      <c r="H312" s="214">
        <v>0</v>
      </c>
      <c r="I312" s="215"/>
      <c r="J312" s="216">
        <f>ROUND(I312*H312,2)</f>
        <v>0</v>
      </c>
      <c r="K312" s="212" t="s">
        <v>21</v>
      </c>
      <c r="L312" s="70"/>
      <c r="M312" s="217" t="s">
        <v>21</v>
      </c>
      <c r="N312" s="218" t="s">
        <v>44</v>
      </c>
      <c r="O312" s="45"/>
      <c r="P312" s="219">
        <f>O312*H312</f>
        <v>0</v>
      </c>
      <c r="Q312" s="219">
        <v>0</v>
      </c>
      <c r="R312" s="219">
        <f>Q312*H312</f>
        <v>0</v>
      </c>
      <c r="S312" s="219">
        <v>0</v>
      </c>
      <c r="T312" s="220">
        <f>S312*H312</f>
        <v>0</v>
      </c>
      <c r="AR312" s="22" t="s">
        <v>183</v>
      </c>
      <c r="AT312" s="22" t="s">
        <v>156</v>
      </c>
      <c r="AU312" s="22" t="s">
        <v>83</v>
      </c>
      <c r="AY312" s="22" t="s">
        <v>155</v>
      </c>
      <c r="BE312" s="221">
        <f>IF(N312="základní",J312,0)</f>
        <v>0</v>
      </c>
      <c r="BF312" s="221">
        <f>IF(N312="snížená",J312,0)</f>
        <v>0</v>
      </c>
      <c r="BG312" s="221">
        <f>IF(N312="zákl. přenesená",J312,0)</f>
        <v>0</v>
      </c>
      <c r="BH312" s="221">
        <f>IF(N312="sníž. přenesená",J312,0)</f>
        <v>0</v>
      </c>
      <c r="BI312" s="221">
        <f>IF(N312="nulová",J312,0)</f>
        <v>0</v>
      </c>
      <c r="BJ312" s="22" t="s">
        <v>81</v>
      </c>
      <c r="BK312" s="221">
        <f>ROUND(I312*H312,2)</f>
        <v>0</v>
      </c>
      <c r="BL312" s="22" t="s">
        <v>183</v>
      </c>
      <c r="BM312" s="22" t="s">
        <v>781</v>
      </c>
    </row>
    <row r="313" s="1" customFormat="1">
      <c r="B313" s="44"/>
      <c r="C313" s="72"/>
      <c r="D313" s="237" t="s">
        <v>615</v>
      </c>
      <c r="E313" s="72"/>
      <c r="F313" s="268" t="s">
        <v>4026</v>
      </c>
      <c r="G313" s="72"/>
      <c r="H313" s="72"/>
      <c r="I313" s="182"/>
      <c r="J313" s="72"/>
      <c r="K313" s="72"/>
      <c r="L313" s="70"/>
      <c r="M313" s="269"/>
      <c r="N313" s="45"/>
      <c r="O313" s="45"/>
      <c r="P313" s="45"/>
      <c r="Q313" s="45"/>
      <c r="R313" s="45"/>
      <c r="S313" s="45"/>
      <c r="T313" s="93"/>
      <c r="AT313" s="22" t="s">
        <v>615</v>
      </c>
      <c r="AU313" s="22" t="s">
        <v>83</v>
      </c>
    </row>
    <row r="314" s="1" customFormat="1" ht="16.5" customHeight="1">
      <c r="B314" s="44"/>
      <c r="C314" s="210" t="s">
        <v>73</v>
      </c>
      <c r="D314" s="210" t="s">
        <v>156</v>
      </c>
      <c r="E314" s="211" t="s">
        <v>4294</v>
      </c>
      <c r="F314" s="212" t="s">
        <v>4295</v>
      </c>
      <c r="G314" s="213" t="s">
        <v>21</v>
      </c>
      <c r="H314" s="214">
        <v>0</v>
      </c>
      <c r="I314" s="215"/>
      <c r="J314" s="216">
        <f>ROUND(I314*H314,2)</f>
        <v>0</v>
      </c>
      <c r="K314" s="212" t="s">
        <v>21</v>
      </c>
      <c r="L314" s="70"/>
      <c r="M314" s="217" t="s">
        <v>21</v>
      </c>
      <c r="N314" s="218" t="s">
        <v>44</v>
      </c>
      <c r="O314" s="45"/>
      <c r="P314" s="219">
        <f>O314*H314</f>
        <v>0</v>
      </c>
      <c r="Q314" s="219">
        <v>0</v>
      </c>
      <c r="R314" s="219">
        <f>Q314*H314</f>
        <v>0</v>
      </c>
      <c r="S314" s="219">
        <v>0</v>
      </c>
      <c r="T314" s="220">
        <f>S314*H314</f>
        <v>0</v>
      </c>
      <c r="AR314" s="22" t="s">
        <v>183</v>
      </c>
      <c r="AT314" s="22" t="s">
        <v>156</v>
      </c>
      <c r="AU314" s="22" t="s">
        <v>83</v>
      </c>
      <c r="AY314" s="22" t="s">
        <v>155</v>
      </c>
      <c r="BE314" s="221">
        <f>IF(N314="základní",J314,0)</f>
        <v>0</v>
      </c>
      <c r="BF314" s="221">
        <f>IF(N314="snížená",J314,0)</f>
        <v>0</v>
      </c>
      <c r="BG314" s="221">
        <f>IF(N314="zákl. přenesená",J314,0)</f>
        <v>0</v>
      </c>
      <c r="BH314" s="221">
        <f>IF(N314="sníž. přenesená",J314,0)</f>
        <v>0</v>
      </c>
      <c r="BI314" s="221">
        <f>IF(N314="nulová",J314,0)</f>
        <v>0</v>
      </c>
      <c r="BJ314" s="22" t="s">
        <v>81</v>
      </c>
      <c r="BK314" s="221">
        <f>ROUND(I314*H314,2)</f>
        <v>0</v>
      </c>
      <c r="BL314" s="22" t="s">
        <v>183</v>
      </c>
      <c r="BM314" s="22" t="s">
        <v>784</v>
      </c>
    </row>
    <row r="315" s="1" customFormat="1">
      <c r="B315" s="44"/>
      <c r="C315" s="72"/>
      <c r="D315" s="237" t="s">
        <v>615</v>
      </c>
      <c r="E315" s="72"/>
      <c r="F315" s="268" t="s">
        <v>4026</v>
      </c>
      <c r="G315" s="72"/>
      <c r="H315" s="72"/>
      <c r="I315" s="182"/>
      <c r="J315" s="72"/>
      <c r="K315" s="72"/>
      <c r="L315" s="70"/>
      <c r="M315" s="269"/>
      <c r="N315" s="45"/>
      <c r="O315" s="45"/>
      <c r="P315" s="45"/>
      <c r="Q315" s="45"/>
      <c r="R315" s="45"/>
      <c r="S315" s="45"/>
      <c r="T315" s="93"/>
      <c r="AT315" s="22" t="s">
        <v>615</v>
      </c>
      <c r="AU315" s="22" t="s">
        <v>83</v>
      </c>
    </row>
    <row r="316" s="1" customFormat="1" ht="16.5" customHeight="1">
      <c r="B316" s="44"/>
      <c r="C316" s="210" t="s">
        <v>444</v>
      </c>
      <c r="D316" s="210" t="s">
        <v>156</v>
      </c>
      <c r="E316" s="211" t="s">
        <v>4296</v>
      </c>
      <c r="F316" s="212" t="s">
        <v>4297</v>
      </c>
      <c r="G316" s="213" t="s">
        <v>1723</v>
      </c>
      <c r="H316" s="214">
        <v>100</v>
      </c>
      <c r="I316" s="215"/>
      <c r="J316" s="216">
        <f>ROUND(I316*H316,2)</f>
        <v>0</v>
      </c>
      <c r="K316" s="212" t="s">
        <v>21</v>
      </c>
      <c r="L316" s="70"/>
      <c r="M316" s="217" t="s">
        <v>21</v>
      </c>
      <c r="N316" s="218" t="s">
        <v>44</v>
      </c>
      <c r="O316" s="45"/>
      <c r="P316" s="219">
        <f>O316*H316</f>
        <v>0</v>
      </c>
      <c r="Q316" s="219">
        <v>0</v>
      </c>
      <c r="R316" s="219">
        <f>Q316*H316</f>
        <v>0</v>
      </c>
      <c r="S316" s="219">
        <v>0</v>
      </c>
      <c r="T316" s="220">
        <f>S316*H316</f>
        <v>0</v>
      </c>
      <c r="AR316" s="22" t="s">
        <v>183</v>
      </c>
      <c r="AT316" s="22" t="s">
        <v>156</v>
      </c>
      <c r="AU316" s="22" t="s">
        <v>83</v>
      </c>
      <c r="AY316" s="22" t="s">
        <v>155</v>
      </c>
      <c r="BE316" s="221">
        <f>IF(N316="základní",J316,0)</f>
        <v>0</v>
      </c>
      <c r="BF316" s="221">
        <f>IF(N316="snížená",J316,0)</f>
        <v>0</v>
      </c>
      <c r="BG316" s="221">
        <f>IF(N316="zákl. přenesená",J316,0)</f>
        <v>0</v>
      </c>
      <c r="BH316" s="221">
        <f>IF(N316="sníž. přenesená",J316,0)</f>
        <v>0</v>
      </c>
      <c r="BI316" s="221">
        <f>IF(N316="nulová",J316,0)</f>
        <v>0</v>
      </c>
      <c r="BJ316" s="22" t="s">
        <v>81</v>
      </c>
      <c r="BK316" s="221">
        <f>ROUND(I316*H316,2)</f>
        <v>0</v>
      </c>
      <c r="BL316" s="22" t="s">
        <v>183</v>
      </c>
      <c r="BM316" s="22" t="s">
        <v>786</v>
      </c>
    </row>
    <row r="317" s="1" customFormat="1">
      <c r="B317" s="44"/>
      <c r="C317" s="72"/>
      <c r="D317" s="237" t="s">
        <v>615</v>
      </c>
      <c r="E317" s="72"/>
      <c r="F317" s="268" t="s">
        <v>3940</v>
      </c>
      <c r="G317" s="72"/>
      <c r="H317" s="72"/>
      <c r="I317" s="182"/>
      <c r="J317" s="72"/>
      <c r="K317" s="72"/>
      <c r="L317" s="70"/>
      <c r="M317" s="269"/>
      <c r="N317" s="45"/>
      <c r="O317" s="45"/>
      <c r="P317" s="45"/>
      <c r="Q317" s="45"/>
      <c r="R317" s="45"/>
      <c r="S317" s="45"/>
      <c r="T317" s="93"/>
      <c r="AT317" s="22" t="s">
        <v>615</v>
      </c>
      <c r="AU317" s="22" t="s">
        <v>83</v>
      </c>
    </row>
    <row r="318" s="1" customFormat="1" ht="16.5" customHeight="1">
      <c r="B318" s="44"/>
      <c r="C318" s="210" t="s">
        <v>73</v>
      </c>
      <c r="D318" s="210" t="s">
        <v>156</v>
      </c>
      <c r="E318" s="211" t="s">
        <v>4298</v>
      </c>
      <c r="F318" s="212" t="s">
        <v>4299</v>
      </c>
      <c r="G318" s="213" t="s">
        <v>21</v>
      </c>
      <c r="H318" s="214">
        <v>100</v>
      </c>
      <c r="I318" s="215"/>
      <c r="J318" s="216">
        <f>ROUND(I318*H318,2)</f>
        <v>0</v>
      </c>
      <c r="K318" s="212" t="s">
        <v>21</v>
      </c>
      <c r="L318" s="70"/>
      <c r="M318" s="217" t="s">
        <v>21</v>
      </c>
      <c r="N318" s="218" t="s">
        <v>44</v>
      </c>
      <c r="O318" s="45"/>
      <c r="P318" s="219">
        <f>O318*H318</f>
        <v>0</v>
      </c>
      <c r="Q318" s="219">
        <v>0</v>
      </c>
      <c r="R318" s="219">
        <f>Q318*H318</f>
        <v>0</v>
      </c>
      <c r="S318" s="219">
        <v>0</v>
      </c>
      <c r="T318" s="220">
        <f>S318*H318</f>
        <v>0</v>
      </c>
      <c r="AR318" s="22" t="s">
        <v>183</v>
      </c>
      <c r="AT318" s="22" t="s">
        <v>156</v>
      </c>
      <c r="AU318" s="22" t="s">
        <v>83</v>
      </c>
      <c r="AY318" s="22" t="s">
        <v>155</v>
      </c>
      <c r="BE318" s="221">
        <f>IF(N318="základní",J318,0)</f>
        <v>0</v>
      </c>
      <c r="BF318" s="221">
        <f>IF(N318="snížená",J318,0)</f>
        <v>0</v>
      </c>
      <c r="BG318" s="221">
        <f>IF(N318="zákl. přenesená",J318,0)</f>
        <v>0</v>
      </c>
      <c r="BH318" s="221">
        <f>IF(N318="sníž. přenesená",J318,0)</f>
        <v>0</v>
      </c>
      <c r="BI318" s="221">
        <f>IF(N318="nulová",J318,0)</f>
        <v>0</v>
      </c>
      <c r="BJ318" s="22" t="s">
        <v>81</v>
      </c>
      <c r="BK318" s="221">
        <f>ROUND(I318*H318,2)</f>
        <v>0</v>
      </c>
      <c r="BL318" s="22" t="s">
        <v>183</v>
      </c>
      <c r="BM318" s="22" t="s">
        <v>789</v>
      </c>
    </row>
    <row r="319" s="1" customFormat="1">
      <c r="B319" s="44"/>
      <c r="C319" s="72"/>
      <c r="D319" s="237" t="s">
        <v>615</v>
      </c>
      <c r="E319" s="72"/>
      <c r="F319" s="268" t="s">
        <v>3935</v>
      </c>
      <c r="G319" s="72"/>
      <c r="H319" s="72"/>
      <c r="I319" s="182"/>
      <c r="J319" s="72"/>
      <c r="K319" s="72"/>
      <c r="L319" s="70"/>
      <c r="M319" s="269"/>
      <c r="N319" s="45"/>
      <c r="O319" s="45"/>
      <c r="P319" s="45"/>
      <c r="Q319" s="45"/>
      <c r="R319" s="45"/>
      <c r="S319" s="45"/>
      <c r="T319" s="93"/>
      <c r="AT319" s="22" t="s">
        <v>615</v>
      </c>
      <c r="AU319" s="22" t="s">
        <v>83</v>
      </c>
    </row>
    <row r="320" s="1" customFormat="1" ht="16.5" customHeight="1">
      <c r="B320" s="44"/>
      <c r="C320" s="210" t="s">
        <v>73</v>
      </c>
      <c r="D320" s="210" t="s">
        <v>156</v>
      </c>
      <c r="E320" s="211" t="s">
        <v>3936</v>
      </c>
      <c r="F320" s="212" t="s">
        <v>273</v>
      </c>
      <c r="G320" s="213" t="s">
        <v>21</v>
      </c>
      <c r="H320" s="214">
        <v>100</v>
      </c>
      <c r="I320" s="215"/>
      <c r="J320" s="216">
        <f>ROUND(I320*H320,2)</f>
        <v>0</v>
      </c>
      <c r="K320" s="212" t="s">
        <v>21</v>
      </c>
      <c r="L320" s="70"/>
      <c r="M320" s="217" t="s">
        <v>21</v>
      </c>
      <c r="N320" s="218" t="s">
        <v>44</v>
      </c>
      <c r="O320" s="45"/>
      <c r="P320" s="219">
        <f>O320*H320</f>
        <v>0</v>
      </c>
      <c r="Q320" s="219">
        <v>0</v>
      </c>
      <c r="R320" s="219">
        <f>Q320*H320</f>
        <v>0</v>
      </c>
      <c r="S320" s="219">
        <v>0</v>
      </c>
      <c r="T320" s="220">
        <f>S320*H320</f>
        <v>0</v>
      </c>
      <c r="AR320" s="22" t="s">
        <v>183</v>
      </c>
      <c r="AT320" s="22" t="s">
        <v>156</v>
      </c>
      <c r="AU320" s="22" t="s">
        <v>83</v>
      </c>
      <c r="AY320" s="22" t="s">
        <v>155</v>
      </c>
      <c r="BE320" s="221">
        <f>IF(N320="základní",J320,0)</f>
        <v>0</v>
      </c>
      <c r="BF320" s="221">
        <f>IF(N320="snížená",J320,0)</f>
        <v>0</v>
      </c>
      <c r="BG320" s="221">
        <f>IF(N320="zákl. přenesená",J320,0)</f>
        <v>0</v>
      </c>
      <c r="BH320" s="221">
        <f>IF(N320="sníž. přenesená",J320,0)</f>
        <v>0</v>
      </c>
      <c r="BI320" s="221">
        <f>IF(N320="nulová",J320,0)</f>
        <v>0</v>
      </c>
      <c r="BJ320" s="22" t="s">
        <v>81</v>
      </c>
      <c r="BK320" s="221">
        <f>ROUND(I320*H320,2)</f>
        <v>0</v>
      </c>
      <c r="BL320" s="22" t="s">
        <v>183</v>
      </c>
      <c r="BM320" s="22" t="s">
        <v>791</v>
      </c>
    </row>
    <row r="321" s="1" customFormat="1">
      <c r="B321" s="44"/>
      <c r="C321" s="72"/>
      <c r="D321" s="237" t="s">
        <v>615</v>
      </c>
      <c r="E321" s="72"/>
      <c r="F321" s="268" t="s">
        <v>3935</v>
      </c>
      <c r="G321" s="72"/>
      <c r="H321" s="72"/>
      <c r="I321" s="182"/>
      <c r="J321" s="72"/>
      <c r="K321" s="72"/>
      <c r="L321" s="70"/>
      <c r="M321" s="269"/>
      <c r="N321" s="45"/>
      <c r="O321" s="45"/>
      <c r="P321" s="45"/>
      <c r="Q321" s="45"/>
      <c r="R321" s="45"/>
      <c r="S321" s="45"/>
      <c r="T321" s="93"/>
      <c r="AT321" s="22" t="s">
        <v>615</v>
      </c>
      <c r="AU321" s="22" t="s">
        <v>83</v>
      </c>
    </row>
    <row r="322" s="1" customFormat="1" ht="16.5" customHeight="1">
      <c r="B322" s="44"/>
      <c r="C322" s="210" t="s">
        <v>241</v>
      </c>
      <c r="D322" s="210" t="s">
        <v>156</v>
      </c>
      <c r="E322" s="211" t="s">
        <v>4300</v>
      </c>
      <c r="F322" s="212" t="s">
        <v>4301</v>
      </c>
      <c r="G322" s="213" t="s">
        <v>1723</v>
      </c>
      <c r="H322" s="214">
        <v>100</v>
      </c>
      <c r="I322" s="215"/>
      <c r="J322" s="216">
        <f>ROUND(I322*H322,2)</f>
        <v>0</v>
      </c>
      <c r="K322" s="212" t="s">
        <v>21</v>
      </c>
      <c r="L322" s="70"/>
      <c r="M322" s="217" t="s">
        <v>21</v>
      </c>
      <c r="N322" s="218" t="s">
        <v>44</v>
      </c>
      <c r="O322" s="45"/>
      <c r="P322" s="219">
        <f>O322*H322</f>
        <v>0</v>
      </c>
      <c r="Q322" s="219">
        <v>0</v>
      </c>
      <c r="R322" s="219">
        <f>Q322*H322</f>
        <v>0</v>
      </c>
      <c r="S322" s="219">
        <v>0</v>
      </c>
      <c r="T322" s="220">
        <f>S322*H322</f>
        <v>0</v>
      </c>
      <c r="AR322" s="22" t="s">
        <v>183</v>
      </c>
      <c r="AT322" s="22" t="s">
        <v>156</v>
      </c>
      <c r="AU322" s="22" t="s">
        <v>83</v>
      </c>
      <c r="AY322" s="22" t="s">
        <v>155</v>
      </c>
      <c r="BE322" s="221">
        <f>IF(N322="základní",J322,0)</f>
        <v>0</v>
      </c>
      <c r="BF322" s="221">
        <f>IF(N322="snížená",J322,0)</f>
        <v>0</v>
      </c>
      <c r="BG322" s="221">
        <f>IF(N322="zákl. přenesená",J322,0)</f>
        <v>0</v>
      </c>
      <c r="BH322" s="221">
        <f>IF(N322="sníž. přenesená",J322,0)</f>
        <v>0</v>
      </c>
      <c r="BI322" s="221">
        <f>IF(N322="nulová",J322,0)</f>
        <v>0</v>
      </c>
      <c r="BJ322" s="22" t="s">
        <v>81</v>
      </c>
      <c r="BK322" s="221">
        <f>ROUND(I322*H322,2)</f>
        <v>0</v>
      </c>
      <c r="BL322" s="22" t="s">
        <v>183</v>
      </c>
      <c r="BM322" s="22" t="s">
        <v>794</v>
      </c>
    </row>
    <row r="323" s="1" customFormat="1">
      <c r="B323" s="44"/>
      <c r="C323" s="72"/>
      <c r="D323" s="237" t="s">
        <v>615</v>
      </c>
      <c r="E323" s="72"/>
      <c r="F323" s="268" t="s">
        <v>3940</v>
      </c>
      <c r="G323" s="72"/>
      <c r="H323" s="72"/>
      <c r="I323" s="182"/>
      <c r="J323" s="72"/>
      <c r="K323" s="72"/>
      <c r="L323" s="70"/>
      <c r="M323" s="269"/>
      <c r="N323" s="45"/>
      <c r="O323" s="45"/>
      <c r="P323" s="45"/>
      <c r="Q323" s="45"/>
      <c r="R323" s="45"/>
      <c r="S323" s="45"/>
      <c r="T323" s="93"/>
      <c r="AT323" s="22" t="s">
        <v>615</v>
      </c>
      <c r="AU323" s="22" t="s">
        <v>83</v>
      </c>
    </row>
    <row r="324" s="9" customFormat="1" ht="37.44" customHeight="1">
      <c r="B324" s="196"/>
      <c r="C324" s="197"/>
      <c r="D324" s="198" t="s">
        <v>72</v>
      </c>
      <c r="E324" s="199" t="s">
        <v>78</v>
      </c>
      <c r="F324" s="199" t="s">
        <v>78</v>
      </c>
      <c r="G324" s="197"/>
      <c r="H324" s="197"/>
      <c r="I324" s="200"/>
      <c r="J324" s="201">
        <f>BK324</f>
        <v>0</v>
      </c>
      <c r="K324" s="197"/>
      <c r="L324" s="202"/>
      <c r="M324" s="203"/>
      <c r="N324" s="204"/>
      <c r="O324" s="204"/>
      <c r="P324" s="205">
        <f>P325+P328</f>
        <v>0</v>
      </c>
      <c r="Q324" s="204"/>
      <c r="R324" s="205">
        <f>R325+R328</f>
        <v>0</v>
      </c>
      <c r="S324" s="204"/>
      <c r="T324" s="206">
        <f>T325+T328</f>
        <v>0</v>
      </c>
      <c r="AR324" s="207" t="s">
        <v>163</v>
      </c>
      <c r="AT324" s="208" t="s">
        <v>72</v>
      </c>
      <c r="AU324" s="208" t="s">
        <v>73</v>
      </c>
      <c r="AY324" s="207" t="s">
        <v>155</v>
      </c>
      <c r="BK324" s="209">
        <f>BK325+BK328</f>
        <v>0</v>
      </c>
    </row>
    <row r="325" s="9" customFormat="1" ht="19.92" customHeight="1">
      <c r="B325" s="196"/>
      <c r="C325" s="197"/>
      <c r="D325" s="198" t="s">
        <v>72</v>
      </c>
      <c r="E325" s="233" t="s">
        <v>4084</v>
      </c>
      <c r="F325" s="233" t="s">
        <v>4085</v>
      </c>
      <c r="G325" s="197"/>
      <c r="H325" s="197"/>
      <c r="I325" s="200"/>
      <c r="J325" s="234">
        <f>BK325</f>
        <v>0</v>
      </c>
      <c r="K325" s="197"/>
      <c r="L325" s="202"/>
      <c r="M325" s="203"/>
      <c r="N325" s="204"/>
      <c r="O325" s="204"/>
      <c r="P325" s="205">
        <f>SUM(P326:P327)</f>
        <v>0</v>
      </c>
      <c r="Q325" s="204"/>
      <c r="R325" s="205">
        <f>SUM(R326:R327)</f>
        <v>0</v>
      </c>
      <c r="S325" s="204"/>
      <c r="T325" s="206">
        <f>SUM(T326:T327)</f>
        <v>0</v>
      </c>
      <c r="AR325" s="207" t="s">
        <v>163</v>
      </c>
      <c r="AT325" s="208" t="s">
        <v>72</v>
      </c>
      <c r="AU325" s="208" t="s">
        <v>81</v>
      </c>
      <c r="AY325" s="207" t="s">
        <v>155</v>
      </c>
      <c r="BK325" s="209">
        <f>SUM(BK326:BK327)</f>
        <v>0</v>
      </c>
    </row>
    <row r="326" s="1" customFormat="1" ht="16.5" customHeight="1">
      <c r="B326" s="44"/>
      <c r="C326" s="210" t="s">
        <v>452</v>
      </c>
      <c r="D326" s="210" t="s">
        <v>156</v>
      </c>
      <c r="E326" s="211" t="s">
        <v>4086</v>
      </c>
      <c r="F326" s="212" t="s">
        <v>4087</v>
      </c>
      <c r="G326" s="213" t="s">
        <v>4058</v>
      </c>
      <c r="H326" s="214">
        <v>1</v>
      </c>
      <c r="I326" s="215"/>
      <c r="J326" s="216">
        <f>ROUND(I326*H326,2)</f>
        <v>0</v>
      </c>
      <c r="K326" s="212" t="s">
        <v>21</v>
      </c>
      <c r="L326" s="70"/>
      <c r="M326" s="217" t="s">
        <v>21</v>
      </c>
      <c r="N326" s="218" t="s">
        <v>44</v>
      </c>
      <c r="O326" s="45"/>
      <c r="P326" s="219">
        <f>O326*H326</f>
        <v>0</v>
      </c>
      <c r="Q326" s="219">
        <v>0</v>
      </c>
      <c r="R326" s="219">
        <f>Q326*H326</f>
        <v>0</v>
      </c>
      <c r="S326" s="219">
        <v>0</v>
      </c>
      <c r="T326" s="220">
        <f>S326*H326</f>
        <v>0</v>
      </c>
      <c r="AR326" s="22" t="s">
        <v>4152</v>
      </c>
      <c r="AT326" s="22" t="s">
        <v>156</v>
      </c>
      <c r="AU326" s="22" t="s">
        <v>83</v>
      </c>
      <c r="AY326" s="22" t="s">
        <v>155</v>
      </c>
      <c r="BE326" s="221">
        <f>IF(N326="základní",J326,0)</f>
        <v>0</v>
      </c>
      <c r="BF326" s="221">
        <f>IF(N326="snížená",J326,0)</f>
        <v>0</v>
      </c>
      <c r="BG326" s="221">
        <f>IF(N326="zákl. přenesená",J326,0)</f>
        <v>0</v>
      </c>
      <c r="BH326" s="221">
        <f>IF(N326="sníž. přenesená",J326,0)</f>
        <v>0</v>
      </c>
      <c r="BI326" s="221">
        <f>IF(N326="nulová",J326,0)</f>
        <v>0</v>
      </c>
      <c r="BJ326" s="22" t="s">
        <v>81</v>
      </c>
      <c r="BK326" s="221">
        <f>ROUND(I326*H326,2)</f>
        <v>0</v>
      </c>
      <c r="BL326" s="22" t="s">
        <v>4152</v>
      </c>
      <c r="BM326" s="22" t="s">
        <v>796</v>
      </c>
    </row>
    <row r="327" s="1" customFormat="1">
      <c r="B327" s="44"/>
      <c r="C327" s="72"/>
      <c r="D327" s="237" t="s">
        <v>615</v>
      </c>
      <c r="E327" s="72"/>
      <c r="F327" s="268" t="s">
        <v>4302</v>
      </c>
      <c r="G327" s="72"/>
      <c r="H327" s="72"/>
      <c r="I327" s="182"/>
      <c r="J327" s="72"/>
      <c r="K327" s="72"/>
      <c r="L327" s="70"/>
      <c r="M327" s="269"/>
      <c r="N327" s="45"/>
      <c r="O327" s="45"/>
      <c r="P327" s="45"/>
      <c r="Q327" s="45"/>
      <c r="R327" s="45"/>
      <c r="S327" s="45"/>
      <c r="T327" s="93"/>
      <c r="AT327" s="22" t="s">
        <v>615</v>
      </c>
      <c r="AU327" s="22" t="s">
        <v>83</v>
      </c>
    </row>
    <row r="328" s="9" customFormat="1" ht="29.88" customHeight="1">
      <c r="B328" s="196"/>
      <c r="C328" s="197"/>
      <c r="D328" s="198" t="s">
        <v>72</v>
      </c>
      <c r="E328" s="233" t="s">
        <v>4303</v>
      </c>
      <c r="F328" s="233" t="s">
        <v>4304</v>
      </c>
      <c r="G328" s="197"/>
      <c r="H328" s="197"/>
      <c r="I328" s="200"/>
      <c r="J328" s="234">
        <f>BK328</f>
        <v>0</v>
      </c>
      <c r="K328" s="197"/>
      <c r="L328" s="202"/>
      <c r="M328" s="203"/>
      <c r="N328" s="204"/>
      <c r="O328" s="204"/>
      <c r="P328" s="205">
        <f>SUM(P329:P330)</f>
        <v>0</v>
      </c>
      <c r="Q328" s="204"/>
      <c r="R328" s="205">
        <f>SUM(R329:R330)</f>
        <v>0</v>
      </c>
      <c r="S328" s="204"/>
      <c r="T328" s="206">
        <f>SUM(T329:T330)</f>
        <v>0</v>
      </c>
      <c r="AR328" s="207" t="s">
        <v>163</v>
      </c>
      <c r="AT328" s="208" t="s">
        <v>72</v>
      </c>
      <c r="AU328" s="208" t="s">
        <v>81</v>
      </c>
      <c r="AY328" s="207" t="s">
        <v>155</v>
      </c>
      <c r="BK328" s="209">
        <f>SUM(BK329:BK330)</f>
        <v>0</v>
      </c>
    </row>
    <row r="329" s="1" customFormat="1" ht="16.5" customHeight="1">
      <c r="B329" s="44"/>
      <c r="C329" s="210" t="s">
        <v>341</v>
      </c>
      <c r="D329" s="210" t="s">
        <v>156</v>
      </c>
      <c r="E329" s="211" t="s">
        <v>4305</v>
      </c>
      <c r="F329" s="212" t="s">
        <v>4306</v>
      </c>
      <c r="G329" s="213" t="s">
        <v>4058</v>
      </c>
      <c r="H329" s="214">
        <v>1</v>
      </c>
      <c r="I329" s="215"/>
      <c r="J329" s="216">
        <f>ROUND(I329*H329,2)</f>
        <v>0</v>
      </c>
      <c r="K329" s="212" t="s">
        <v>21</v>
      </c>
      <c r="L329" s="70"/>
      <c r="M329" s="217" t="s">
        <v>21</v>
      </c>
      <c r="N329" s="218" t="s">
        <v>44</v>
      </c>
      <c r="O329" s="45"/>
      <c r="P329" s="219">
        <f>O329*H329</f>
        <v>0</v>
      </c>
      <c r="Q329" s="219">
        <v>0</v>
      </c>
      <c r="R329" s="219">
        <f>Q329*H329</f>
        <v>0</v>
      </c>
      <c r="S329" s="219">
        <v>0</v>
      </c>
      <c r="T329" s="220">
        <f>S329*H329</f>
        <v>0</v>
      </c>
      <c r="AR329" s="22" t="s">
        <v>4152</v>
      </c>
      <c r="AT329" s="22" t="s">
        <v>156</v>
      </c>
      <c r="AU329" s="22" t="s">
        <v>83</v>
      </c>
      <c r="AY329" s="22" t="s">
        <v>155</v>
      </c>
      <c r="BE329" s="221">
        <f>IF(N329="základní",J329,0)</f>
        <v>0</v>
      </c>
      <c r="BF329" s="221">
        <f>IF(N329="snížená",J329,0)</f>
        <v>0</v>
      </c>
      <c r="BG329" s="221">
        <f>IF(N329="zákl. přenesená",J329,0)</f>
        <v>0</v>
      </c>
      <c r="BH329" s="221">
        <f>IF(N329="sníž. přenesená",J329,0)</f>
        <v>0</v>
      </c>
      <c r="BI329" s="221">
        <f>IF(N329="nulová",J329,0)</f>
        <v>0</v>
      </c>
      <c r="BJ329" s="22" t="s">
        <v>81</v>
      </c>
      <c r="BK329" s="221">
        <f>ROUND(I329*H329,2)</f>
        <v>0</v>
      </c>
      <c r="BL329" s="22" t="s">
        <v>4152</v>
      </c>
      <c r="BM329" s="22" t="s">
        <v>799</v>
      </c>
    </row>
    <row r="330" s="1" customFormat="1">
      <c r="B330" s="44"/>
      <c r="C330" s="72"/>
      <c r="D330" s="237" t="s">
        <v>615</v>
      </c>
      <c r="E330" s="72"/>
      <c r="F330" s="268" t="s">
        <v>3940</v>
      </c>
      <c r="G330" s="72"/>
      <c r="H330" s="72"/>
      <c r="I330" s="182"/>
      <c r="J330" s="72"/>
      <c r="K330" s="72"/>
      <c r="L330" s="70"/>
      <c r="M330" s="274"/>
      <c r="N330" s="271"/>
      <c r="O330" s="271"/>
      <c r="P330" s="271"/>
      <c r="Q330" s="271"/>
      <c r="R330" s="271"/>
      <c r="S330" s="271"/>
      <c r="T330" s="275"/>
      <c r="AT330" s="22" t="s">
        <v>615</v>
      </c>
      <c r="AU330" s="22" t="s">
        <v>83</v>
      </c>
    </row>
    <row r="331" s="1" customFormat="1" ht="6.96" customHeight="1">
      <c r="B331" s="65"/>
      <c r="C331" s="66"/>
      <c r="D331" s="66"/>
      <c r="E331" s="66"/>
      <c r="F331" s="66"/>
      <c r="G331" s="66"/>
      <c r="H331" s="66"/>
      <c r="I331" s="164"/>
      <c r="J331" s="66"/>
      <c r="K331" s="66"/>
      <c r="L331" s="70"/>
    </row>
  </sheetData>
  <sheetProtection sheet="1" autoFilter="0" formatColumns="0" formatRows="0" objects="1" scenarios="1" spinCount="100000" saltValue="IkmT46n6UyAL33uEaD7UTUKkSm3Ek24rN37XRk7RvmJxIXoMZqrwcynrMjErWKC5Ws5w8ae3bNmhqNtUr7DraQ==" hashValue="mmtmYmEiHL5u4X8dx9SLfy2G587N7CNq543bKy1TfbDI69qnrFRJbEH2X9mm/vPQ1jVt+N3hc9EhT5aqOcGOjg==" algorithmName="SHA-512" password="CC35"/>
  <autoFilter ref="C83:K330"/>
  <mergeCells count="10">
    <mergeCell ref="E7:H7"/>
    <mergeCell ref="E9:H9"/>
    <mergeCell ref="E24:H24"/>
    <mergeCell ref="E45:H45"/>
    <mergeCell ref="E47:H47"/>
    <mergeCell ref="J51:J52"/>
    <mergeCell ref="E74:H74"/>
    <mergeCell ref="E76:H76"/>
    <mergeCell ref="G1:H1"/>
    <mergeCell ref="L2:V2"/>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119</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4307</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ROUND(J82,2)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ROUND(SUM(BE82:BE212), 2)</f>
        <v>0</v>
      </c>
      <c r="G30" s="45"/>
      <c r="H30" s="45"/>
      <c r="I30" s="156">
        <v>0.20999999999999999</v>
      </c>
      <c r="J30" s="155">
        <f>ROUND(ROUND((SUM(BE82:BE212)), 2)*I30, 2)</f>
        <v>0</v>
      </c>
      <c r="K30" s="49"/>
    </row>
    <row r="31" s="1" customFormat="1" ht="14.4" customHeight="1">
      <c r="B31" s="44"/>
      <c r="C31" s="45"/>
      <c r="D31" s="45"/>
      <c r="E31" s="53" t="s">
        <v>45</v>
      </c>
      <c r="F31" s="155">
        <f>ROUND(SUM(BF82:BF212), 2)</f>
        <v>0</v>
      </c>
      <c r="G31" s="45"/>
      <c r="H31" s="45"/>
      <c r="I31" s="156">
        <v>0.14999999999999999</v>
      </c>
      <c r="J31" s="155">
        <f>ROUND(ROUND((SUM(BF82:BF212)), 2)*I31, 2)</f>
        <v>0</v>
      </c>
      <c r="K31" s="49"/>
    </row>
    <row r="32" hidden="1" s="1" customFormat="1" ht="14.4" customHeight="1">
      <c r="B32" s="44"/>
      <c r="C32" s="45"/>
      <c r="D32" s="45"/>
      <c r="E32" s="53" t="s">
        <v>46</v>
      </c>
      <c r="F32" s="155">
        <f>ROUND(SUM(BG82:BG212), 2)</f>
        <v>0</v>
      </c>
      <c r="G32" s="45"/>
      <c r="H32" s="45"/>
      <c r="I32" s="156">
        <v>0.20999999999999999</v>
      </c>
      <c r="J32" s="155">
        <v>0</v>
      </c>
      <c r="K32" s="49"/>
    </row>
    <row r="33" hidden="1" s="1" customFormat="1" ht="14.4" customHeight="1">
      <c r="B33" s="44"/>
      <c r="C33" s="45"/>
      <c r="D33" s="45"/>
      <c r="E33" s="53" t="s">
        <v>47</v>
      </c>
      <c r="F33" s="155">
        <f>ROUND(SUM(BH82:BH212), 2)</f>
        <v>0</v>
      </c>
      <c r="G33" s="45"/>
      <c r="H33" s="45"/>
      <c r="I33" s="156">
        <v>0.14999999999999999</v>
      </c>
      <c r="J33" s="155">
        <v>0</v>
      </c>
      <c r="K33" s="49"/>
    </row>
    <row r="34" hidden="1" s="1" customFormat="1" ht="14.4" customHeight="1">
      <c r="B34" s="44"/>
      <c r="C34" s="45"/>
      <c r="D34" s="45"/>
      <c r="E34" s="53" t="s">
        <v>48</v>
      </c>
      <c r="F34" s="155">
        <f>ROUND(SUM(BI82:BI212),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07 - 12 - PŘELOŽKS SPLAŠKOVÉ KANALIZACE</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J82</f>
        <v>0</v>
      </c>
      <c r="K56" s="49"/>
      <c r="AU56" s="22" t="s">
        <v>136</v>
      </c>
    </row>
    <row r="57" s="7" customFormat="1" ht="24.96" customHeight="1">
      <c r="B57" s="175"/>
      <c r="C57" s="176"/>
      <c r="D57" s="177" t="s">
        <v>4308</v>
      </c>
      <c r="E57" s="178"/>
      <c r="F57" s="178"/>
      <c r="G57" s="178"/>
      <c r="H57" s="178"/>
      <c r="I57" s="179"/>
      <c r="J57" s="180">
        <f>J83</f>
        <v>0</v>
      </c>
      <c r="K57" s="181"/>
    </row>
    <row r="58" s="10" customFormat="1" ht="19.92" customHeight="1">
      <c r="B58" s="226"/>
      <c r="C58" s="227"/>
      <c r="D58" s="228" t="s">
        <v>4309</v>
      </c>
      <c r="E58" s="229"/>
      <c r="F58" s="229"/>
      <c r="G58" s="229"/>
      <c r="H58" s="229"/>
      <c r="I58" s="230"/>
      <c r="J58" s="231">
        <f>J84</f>
        <v>0</v>
      </c>
      <c r="K58" s="232"/>
    </row>
    <row r="59" s="10" customFormat="1" ht="14.88" customHeight="1">
      <c r="B59" s="226"/>
      <c r="C59" s="227"/>
      <c r="D59" s="228" t="s">
        <v>4310</v>
      </c>
      <c r="E59" s="229"/>
      <c r="F59" s="229"/>
      <c r="G59" s="229"/>
      <c r="H59" s="229"/>
      <c r="I59" s="230"/>
      <c r="J59" s="231">
        <f>J85</f>
        <v>0</v>
      </c>
      <c r="K59" s="232"/>
    </row>
    <row r="60" s="10" customFormat="1" ht="19.92" customHeight="1">
      <c r="B60" s="226"/>
      <c r="C60" s="227"/>
      <c r="D60" s="228" t="s">
        <v>4311</v>
      </c>
      <c r="E60" s="229"/>
      <c r="F60" s="229"/>
      <c r="G60" s="229"/>
      <c r="H60" s="229"/>
      <c r="I60" s="230"/>
      <c r="J60" s="231">
        <f>J210</f>
        <v>0</v>
      </c>
      <c r="K60" s="232"/>
    </row>
    <row r="61" s="10" customFormat="1" ht="14.88" customHeight="1">
      <c r="B61" s="226"/>
      <c r="C61" s="227"/>
      <c r="D61" s="228" t="s">
        <v>4312</v>
      </c>
      <c r="E61" s="229"/>
      <c r="F61" s="229"/>
      <c r="G61" s="229"/>
      <c r="H61" s="229"/>
      <c r="I61" s="230"/>
      <c r="J61" s="231">
        <f>J211</f>
        <v>0</v>
      </c>
      <c r="K61" s="232"/>
    </row>
    <row r="62" s="10" customFormat="1" ht="14.88" customHeight="1">
      <c r="B62" s="226"/>
      <c r="C62" s="227"/>
      <c r="D62" s="228" t="s">
        <v>4313</v>
      </c>
      <c r="E62" s="229"/>
      <c r="F62" s="229"/>
      <c r="G62" s="229"/>
      <c r="H62" s="229"/>
      <c r="I62" s="230"/>
      <c r="J62" s="231">
        <f>J212</f>
        <v>0</v>
      </c>
      <c r="K62" s="232"/>
    </row>
    <row r="63" s="1" customFormat="1" ht="21.84" customHeight="1">
      <c r="B63" s="44"/>
      <c r="C63" s="45"/>
      <c r="D63" s="45"/>
      <c r="E63" s="45"/>
      <c r="F63" s="45"/>
      <c r="G63" s="45"/>
      <c r="H63" s="45"/>
      <c r="I63" s="142"/>
      <c r="J63" s="45"/>
      <c r="K63" s="49"/>
    </row>
    <row r="64" s="1" customFormat="1" ht="6.96" customHeight="1">
      <c r="B64" s="65"/>
      <c r="C64" s="66"/>
      <c r="D64" s="66"/>
      <c r="E64" s="66"/>
      <c r="F64" s="66"/>
      <c r="G64" s="66"/>
      <c r="H64" s="66"/>
      <c r="I64" s="164"/>
      <c r="J64" s="66"/>
      <c r="K64" s="67"/>
    </row>
    <row r="68" s="1" customFormat="1" ht="6.96" customHeight="1">
      <c r="B68" s="68"/>
      <c r="C68" s="69"/>
      <c r="D68" s="69"/>
      <c r="E68" s="69"/>
      <c r="F68" s="69"/>
      <c r="G68" s="69"/>
      <c r="H68" s="69"/>
      <c r="I68" s="167"/>
      <c r="J68" s="69"/>
      <c r="K68" s="69"/>
      <c r="L68" s="70"/>
    </row>
    <row r="69" s="1" customFormat="1" ht="36.96" customHeight="1">
      <c r="B69" s="44"/>
      <c r="C69" s="71" t="s">
        <v>139</v>
      </c>
      <c r="D69" s="72"/>
      <c r="E69" s="72"/>
      <c r="F69" s="72"/>
      <c r="G69" s="72"/>
      <c r="H69" s="72"/>
      <c r="I69" s="182"/>
      <c r="J69" s="72"/>
      <c r="K69" s="72"/>
      <c r="L69" s="70"/>
    </row>
    <row r="70" s="1" customFormat="1" ht="6.96" customHeight="1">
      <c r="B70" s="44"/>
      <c r="C70" s="72"/>
      <c r="D70" s="72"/>
      <c r="E70" s="72"/>
      <c r="F70" s="72"/>
      <c r="G70" s="72"/>
      <c r="H70" s="72"/>
      <c r="I70" s="182"/>
      <c r="J70" s="72"/>
      <c r="K70" s="72"/>
      <c r="L70" s="70"/>
    </row>
    <row r="71" s="1" customFormat="1" ht="14.4" customHeight="1">
      <c r="B71" s="44"/>
      <c r="C71" s="74" t="s">
        <v>18</v>
      </c>
      <c r="D71" s="72"/>
      <c r="E71" s="72"/>
      <c r="F71" s="72"/>
      <c r="G71" s="72"/>
      <c r="H71" s="72"/>
      <c r="I71" s="182"/>
      <c r="J71" s="72"/>
      <c r="K71" s="72"/>
      <c r="L71" s="70"/>
    </row>
    <row r="72" s="1" customFormat="1" ht="16.5" customHeight="1">
      <c r="B72" s="44"/>
      <c r="C72" s="72"/>
      <c r="D72" s="72"/>
      <c r="E72" s="183" t="str">
        <f>E7</f>
        <v>STAVEBNÍ ÚPRAVY HASIČSKÉ ZBROJNICE HEŘMANICE - SLEZSKÁ OSTRAVA</v>
      </c>
      <c r="F72" s="74"/>
      <c r="G72" s="74"/>
      <c r="H72" s="74"/>
      <c r="I72" s="182"/>
      <c r="J72" s="72"/>
      <c r="K72" s="72"/>
      <c r="L72" s="70"/>
    </row>
    <row r="73" s="1" customFormat="1" ht="14.4" customHeight="1">
      <c r="B73" s="44"/>
      <c r="C73" s="74" t="s">
        <v>129</v>
      </c>
      <c r="D73" s="72"/>
      <c r="E73" s="72"/>
      <c r="F73" s="72"/>
      <c r="G73" s="72"/>
      <c r="H73" s="72"/>
      <c r="I73" s="182"/>
      <c r="J73" s="72"/>
      <c r="K73" s="72"/>
      <c r="L73" s="70"/>
    </row>
    <row r="74" s="1" customFormat="1" ht="17.25" customHeight="1">
      <c r="B74" s="44"/>
      <c r="C74" s="72"/>
      <c r="D74" s="72"/>
      <c r="E74" s="80" t="str">
        <f>E9</f>
        <v>SO 07 - 12 - PŘELOŽKS SPLAŠKOVÉ KANALIZACE</v>
      </c>
      <c r="F74" s="72"/>
      <c r="G74" s="72"/>
      <c r="H74" s="72"/>
      <c r="I74" s="182"/>
      <c r="J74" s="72"/>
      <c r="K74" s="72"/>
      <c r="L74" s="70"/>
    </row>
    <row r="75" s="1" customFormat="1" ht="6.96" customHeight="1">
      <c r="B75" s="44"/>
      <c r="C75" s="72"/>
      <c r="D75" s="72"/>
      <c r="E75" s="72"/>
      <c r="F75" s="72"/>
      <c r="G75" s="72"/>
      <c r="H75" s="72"/>
      <c r="I75" s="182"/>
      <c r="J75" s="72"/>
      <c r="K75" s="72"/>
      <c r="L75" s="70"/>
    </row>
    <row r="76" s="1" customFormat="1" ht="18" customHeight="1">
      <c r="B76" s="44"/>
      <c r="C76" s="74" t="s">
        <v>23</v>
      </c>
      <c r="D76" s="72"/>
      <c r="E76" s="72"/>
      <c r="F76" s="184" t="str">
        <f>F12</f>
        <v>SLEZSKÁ OSTRAVA</v>
      </c>
      <c r="G76" s="72"/>
      <c r="H76" s="72"/>
      <c r="I76" s="185" t="s">
        <v>25</v>
      </c>
      <c r="J76" s="83" t="str">
        <f>IF(J12="","",J12)</f>
        <v>25. 2. 2023</v>
      </c>
      <c r="K76" s="72"/>
      <c r="L76" s="70"/>
    </row>
    <row r="77" s="1" customFormat="1" ht="6.96" customHeight="1">
      <c r="B77" s="44"/>
      <c r="C77" s="72"/>
      <c r="D77" s="72"/>
      <c r="E77" s="72"/>
      <c r="F77" s="72"/>
      <c r="G77" s="72"/>
      <c r="H77" s="72"/>
      <c r="I77" s="182"/>
      <c r="J77" s="72"/>
      <c r="K77" s="72"/>
      <c r="L77" s="70"/>
    </row>
    <row r="78" s="1" customFormat="1">
      <c r="B78" s="44"/>
      <c r="C78" s="74" t="s">
        <v>27</v>
      </c>
      <c r="D78" s="72"/>
      <c r="E78" s="72"/>
      <c r="F78" s="184" t="str">
        <f>E15</f>
        <v>SMO - SLEZSKÁ OSTRAVA</v>
      </c>
      <c r="G78" s="72"/>
      <c r="H78" s="72"/>
      <c r="I78" s="185" t="s">
        <v>33</v>
      </c>
      <c r="J78" s="184" t="str">
        <f>E21</f>
        <v>SPAN</v>
      </c>
      <c r="K78" s="72"/>
      <c r="L78" s="70"/>
    </row>
    <row r="79" s="1" customFormat="1" ht="14.4" customHeight="1">
      <c r="B79" s="44"/>
      <c r="C79" s="74" t="s">
        <v>31</v>
      </c>
      <c r="D79" s="72"/>
      <c r="E79" s="72"/>
      <c r="F79" s="184" t="str">
        <f>IF(E18="","",E18)</f>
        <v/>
      </c>
      <c r="G79" s="72"/>
      <c r="H79" s="72"/>
      <c r="I79" s="182"/>
      <c r="J79" s="72"/>
      <c r="K79" s="72"/>
      <c r="L79" s="70"/>
    </row>
    <row r="80" s="1" customFormat="1" ht="10.32" customHeight="1">
      <c r="B80" s="44"/>
      <c r="C80" s="72"/>
      <c r="D80" s="72"/>
      <c r="E80" s="72"/>
      <c r="F80" s="72"/>
      <c r="G80" s="72"/>
      <c r="H80" s="72"/>
      <c r="I80" s="182"/>
      <c r="J80" s="72"/>
      <c r="K80" s="72"/>
      <c r="L80" s="70"/>
    </row>
    <row r="81" s="8" customFormat="1" ht="29.28" customHeight="1">
      <c r="B81" s="186"/>
      <c r="C81" s="187" t="s">
        <v>140</v>
      </c>
      <c r="D81" s="188" t="s">
        <v>58</v>
      </c>
      <c r="E81" s="188" t="s">
        <v>54</v>
      </c>
      <c r="F81" s="188" t="s">
        <v>141</v>
      </c>
      <c r="G81" s="188" t="s">
        <v>142</v>
      </c>
      <c r="H81" s="188" t="s">
        <v>143</v>
      </c>
      <c r="I81" s="189" t="s">
        <v>144</v>
      </c>
      <c r="J81" s="188" t="s">
        <v>134</v>
      </c>
      <c r="K81" s="190" t="s">
        <v>145</v>
      </c>
      <c r="L81" s="191"/>
      <c r="M81" s="100" t="s">
        <v>146</v>
      </c>
      <c r="N81" s="101" t="s">
        <v>43</v>
      </c>
      <c r="O81" s="101" t="s">
        <v>147</v>
      </c>
      <c r="P81" s="101" t="s">
        <v>148</v>
      </c>
      <c r="Q81" s="101" t="s">
        <v>149</v>
      </c>
      <c r="R81" s="101" t="s">
        <v>150</v>
      </c>
      <c r="S81" s="101" t="s">
        <v>151</v>
      </c>
      <c r="T81" s="102" t="s">
        <v>152</v>
      </c>
    </row>
    <row r="82" s="1" customFormat="1" ht="29.28" customHeight="1">
      <c r="B82" s="44"/>
      <c r="C82" s="106" t="s">
        <v>135</v>
      </c>
      <c r="D82" s="72"/>
      <c r="E82" s="72"/>
      <c r="F82" s="72"/>
      <c r="G82" s="72"/>
      <c r="H82" s="72"/>
      <c r="I82" s="182"/>
      <c r="J82" s="192">
        <f>BK82</f>
        <v>0</v>
      </c>
      <c r="K82" s="72"/>
      <c r="L82" s="70"/>
      <c r="M82" s="103"/>
      <c r="N82" s="104"/>
      <c r="O82" s="104"/>
      <c r="P82" s="193">
        <f>P83</f>
        <v>0</v>
      </c>
      <c r="Q82" s="104"/>
      <c r="R82" s="193">
        <f>R83</f>
        <v>0</v>
      </c>
      <c r="S82" s="104"/>
      <c r="T82" s="194">
        <f>T83</f>
        <v>0</v>
      </c>
      <c r="AT82" s="22" t="s">
        <v>72</v>
      </c>
      <c r="AU82" s="22" t="s">
        <v>136</v>
      </c>
      <c r="BK82" s="195">
        <f>BK83</f>
        <v>0</v>
      </c>
    </row>
    <row r="83" s="9" customFormat="1" ht="37.44" customHeight="1">
      <c r="B83" s="196"/>
      <c r="C83" s="197"/>
      <c r="D83" s="198" t="s">
        <v>72</v>
      </c>
      <c r="E83" s="199" t="s">
        <v>153</v>
      </c>
      <c r="F83" s="199" t="s">
        <v>21</v>
      </c>
      <c r="G83" s="197"/>
      <c r="H83" s="197"/>
      <c r="I83" s="200"/>
      <c r="J83" s="201">
        <f>BK83</f>
        <v>0</v>
      </c>
      <c r="K83" s="197"/>
      <c r="L83" s="202"/>
      <c r="M83" s="203"/>
      <c r="N83" s="204"/>
      <c r="O83" s="204"/>
      <c r="P83" s="205">
        <f>P84+P210</f>
        <v>0</v>
      </c>
      <c r="Q83" s="204"/>
      <c r="R83" s="205">
        <f>R84+R210</f>
        <v>0</v>
      </c>
      <c r="S83" s="204"/>
      <c r="T83" s="206">
        <f>T84+T210</f>
        <v>0</v>
      </c>
      <c r="AR83" s="207" t="s">
        <v>81</v>
      </c>
      <c r="AT83" s="208" t="s">
        <v>72</v>
      </c>
      <c r="AU83" s="208" t="s">
        <v>73</v>
      </c>
      <c r="AY83" s="207" t="s">
        <v>155</v>
      </c>
      <c r="BK83" s="209">
        <f>BK84+BK210</f>
        <v>0</v>
      </c>
    </row>
    <row r="84" s="9" customFormat="1" ht="19.92" customHeight="1">
      <c r="B84" s="196"/>
      <c r="C84" s="197"/>
      <c r="D84" s="198" t="s">
        <v>72</v>
      </c>
      <c r="E84" s="233" t="s">
        <v>3926</v>
      </c>
      <c r="F84" s="233" t="s">
        <v>3927</v>
      </c>
      <c r="G84" s="197"/>
      <c r="H84" s="197"/>
      <c r="I84" s="200"/>
      <c r="J84" s="234">
        <f>BK84</f>
        <v>0</v>
      </c>
      <c r="K84" s="197"/>
      <c r="L84" s="202"/>
      <c r="M84" s="203"/>
      <c r="N84" s="204"/>
      <c r="O84" s="204"/>
      <c r="P84" s="205">
        <f>P85</f>
        <v>0</v>
      </c>
      <c r="Q84" s="204"/>
      <c r="R84" s="205">
        <f>R85</f>
        <v>0</v>
      </c>
      <c r="S84" s="204"/>
      <c r="T84" s="206">
        <f>T85</f>
        <v>0</v>
      </c>
      <c r="AR84" s="207" t="s">
        <v>81</v>
      </c>
      <c r="AT84" s="208" t="s">
        <v>72</v>
      </c>
      <c r="AU84" s="208" t="s">
        <v>81</v>
      </c>
      <c r="AY84" s="207" t="s">
        <v>155</v>
      </c>
      <c r="BK84" s="209">
        <f>BK85</f>
        <v>0</v>
      </c>
    </row>
    <row r="85" s="9" customFormat="1" ht="14.88" customHeight="1">
      <c r="B85" s="196"/>
      <c r="C85" s="197"/>
      <c r="D85" s="198" t="s">
        <v>72</v>
      </c>
      <c r="E85" s="233" t="s">
        <v>81</v>
      </c>
      <c r="F85" s="233" t="s">
        <v>3928</v>
      </c>
      <c r="G85" s="197"/>
      <c r="H85" s="197"/>
      <c r="I85" s="200"/>
      <c r="J85" s="234">
        <f>BK85</f>
        <v>0</v>
      </c>
      <c r="K85" s="197"/>
      <c r="L85" s="202"/>
      <c r="M85" s="203"/>
      <c r="N85" s="204"/>
      <c r="O85" s="204"/>
      <c r="P85" s="205">
        <f>SUM(P86:P209)</f>
        <v>0</v>
      </c>
      <c r="Q85" s="204"/>
      <c r="R85" s="205">
        <f>SUM(R86:R209)</f>
        <v>0</v>
      </c>
      <c r="S85" s="204"/>
      <c r="T85" s="206">
        <f>SUM(T86:T209)</f>
        <v>0</v>
      </c>
      <c r="AR85" s="207" t="s">
        <v>81</v>
      </c>
      <c r="AT85" s="208" t="s">
        <v>72</v>
      </c>
      <c r="AU85" s="208" t="s">
        <v>83</v>
      </c>
      <c r="AY85" s="207" t="s">
        <v>155</v>
      </c>
      <c r="BK85" s="209">
        <f>SUM(BK86:BK209)</f>
        <v>0</v>
      </c>
    </row>
    <row r="86" s="1" customFormat="1" ht="16.5" customHeight="1">
      <c r="B86" s="44"/>
      <c r="C86" s="210" t="s">
        <v>81</v>
      </c>
      <c r="D86" s="210" t="s">
        <v>156</v>
      </c>
      <c r="E86" s="211" t="s">
        <v>3929</v>
      </c>
      <c r="F86" s="212" t="s">
        <v>3930</v>
      </c>
      <c r="G86" s="213" t="s">
        <v>3931</v>
      </c>
      <c r="H86" s="214">
        <v>24</v>
      </c>
      <c r="I86" s="215"/>
      <c r="J86" s="216">
        <f>ROUND(I86*H86,2)</f>
        <v>0</v>
      </c>
      <c r="K86" s="212" t="s">
        <v>21</v>
      </c>
      <c r="L86" s="70"/>
      <c r="M86" s="217" t="s">
        <v>21</v>
      </c>
      <c r="N86" s="218" t="s">
        <v>44</v>
      </c>
      <c r="O86" s="45"/>
      <c r="P86" s="219">
        <f>O86*H86</f>
        <v>0</v>
      </c>
      <c r="Q86" s="219">
        <v>0</v>
      </c>
      <c r="R86" s="219">
        <f>Q86*H86</f>
        <v>0</v>
      </c>
      <c r="S86" s="219">
        <v>0</v>
      </c>
      <c r="T86" s="220">
        <f>S86*H86</f>
        <v>0</v>
      </c>
      <c r="AR86" s="22" t="s">
        <v>163</v>
      </c>
      <c r="AT86" s="22" t="s">
        <v>156</v>
      </c>
      <c r="AU86" s="22" t="s">
        <v>154</v>
      </c>
      <c r="AY86" s="22" t="s">
        <v>155</v>
      </c>
      <c r="BE86" s="221">
        <f>IF(N86="základní",J86,0)</f>
        <v>0</v>
      </c>
      <c r="BF86" s="221">
        <f>IF(N86="snížená",J86,0)</f>
        <v>0</v>
      </c>
      <c r="BG86" s="221">
        <f>IF(N86="zákl. přenesená",J86,0)</f>
        <v>0</v>
      </c>
      <c r="BH86" s="221">
        <f>IF(N86="sníž. přenesená",J86,0)</f>
        <v>0</v>
      </c>
      <c r="BI86" s="221">
        <f>IF(N86="nulová",J86,0)</f>
        <v>0</v>
      </c>
      <c r="BJ86" s="22" t="s">
        <v>81</v>
      </c>
      <c r="BK86" s="221">
        <f>ROUND(I86*H86,2)</f>
        <v>0</v>
      </c>
      <c r="BL86" s="22" t="s">
        <v>163</v>
      </c>
      <c r="BM86" s="22" t="s">
        <v>83</v>
      </c>
    </row>
    <row r="87" s="1" customFormat="1">
      <c r="B87" s="44"/>
      <c r="C87" s="72"/>
      <c r="D87" s="237" t="s">
        <v>615</v>
      </c>
      <c r="E87" s="72"/>
      <c r="F87" s="268" t="s">
        <v>3932</v>
      </c>
      <c r="G87" s="72"/>
      <c r="H87" s="72"/>
      <c r="I87" s="182"/>
      <c r="J87" s="72"/>
      <c r="K87" s="72"/>
      <c r="L87" s="70"/>
      <c r="M87" s="269"/>
      <c r="N87" s="45"/>
      <c r="O87" s="45"/>
      <c r="P87" s="45"/>
      <c r="Q87" s="45"/>
      <c r="R87" s="45"/>
      <c r="S87" s="45"/>
      <c r="T87" s="93"/>
      <c r="AT87" s="22" t="s">
        <v>615</v>
      </c>
      <c r="AU87" s="22" t="s">
        <v>154</v>
      </c>
    </row>
    <row r="88" s="1" customFormat="1" ht="16.5" customHeight="1">
      <c r="B88" s="44"/>
      <c r="C88" s="210" t="s">
        <v>73</v>
      </c>
      <c r="D88" s="210" t="s">
        <v>156</v>
      </c>
      <c r="E88" s="211" t="s">
        <v>4314</v>
      </c>
      <c r="F88" s="212" t="s">
        <v>4315</v>
      </c>
      <c r="G88" s="213" t="s">
        <v>21</v>
      </c>
      <c r="H88" s="214">
        <v>24</v>
      </c>
      <c r="I88" s="215"/>
      <c r="J88" s="216">
        <f>ROUND(I88*H88,2)</f>
        <v>0</v>
      </c>
      <c r="K88" s="212" t="s">
        <v>21</v>
      </c>
      <c r="L88" s="70"/>
      <c r="M88" s="217" t="s">
        <v>21</v>
      </c>
      <c r="N88" s="218" t="s">
        <v>44</v>
      </c>
      <c r="O88" s="45"/>
      <c r="P88" s="219">
        <f>O88*H88</f>
        <v>0</v>
      </c>
      <c r="Q88" s="219">
        <v>0</v>
      </c>
      <c r="R88" s="219">
        <f>Q88*H88</f>
        <v>0</v>
      </c>
      <c r="S88" s="219">
        <v>0</v>
      </c>
      <c r="T88" s="220">
        <f>S88*H88</f>
        <v>0</v>
      </c>
      <c r="AR88" s="22" t="s">
        <v>163</v>
      </c>
      <c r="AT88" s="22" t="s">
        <v>156</v>
      </c>
      <c r="AU88" s="22" t="s">
        <v>154</v>
      </c>
      <c r="AY88" s="22" t="s">
        <v>155</v>
      </c>
      <c r="BE88" s="221">
        <f>IF(N88="základní",J88,0)</f>
        <v>0</v>
      </c>
      <c r="BF88" s="221">
        <f>IF(N88="snížená",J88,0)</f>
        <v>0</v>
      </c>
      <c r="BG88" s="221">
        <f>IF(N88="zákl. přenesená",J88,0)</f>
        <v>0</v>
      </c>
      <c r="BH88" s="221">
        <f>IF(N88="sníž. přenesená",J88,0)</f>
        <v>0</v>
      </c>
      <c r="BI88" s="221">
        <f>IF(N88="nulová",J88,0)</f>
        <v>0</v>
      </c>
      <c r="BJ88" s="22" t="s">
        <v>81</v>
      </c>
      <c r="BK88" s="221">
        <f>ROUND(I88*H88,2)</f>
        <v>0</v>
      </c>
      <c r="BL88" s="22" t="s">
        <v>163</v>
      </c>
      <c r="BM88" s="22" t="s">
        <v>163</v>
      </c>
    </row>
    <row r="89" s="1" customFormat="1">
      <c r="B89" s="44"/>
      <c r="C89" s="72"/>
      <c r="D89" s="237" t="s">
        <v>615</v>
      </c>
      <c r="E89" s="72"/>
      <c r="F89" s="268" t="s">
        <v>3935</v>
      </c>
      <c r="G89" s="72"/>
      <c r="H89" s="72"/>
      <c r="I89" s="182"/>
      <c r="J89" s="72"/>
      <c r="K89" s="72"/>
      <c r="L89" s="70"/>
      <c r="M89" s="269"/>
      <c r="N89" s="45"/>
      <c r="O89" s="45"/>
      <c r="P89" s="45"/>
      <c r="Q89" s="45"/>
      <c r="R89" s="45"/>
      <c r="S89" s="45"/>
      <c r="T89" s="93"/>
      <c r="AT89" s="22" t="s">
        <v>615</v>
      </c>
      <c r="AU89" s="22" t="s">
        <v>154</v>
      </c>
    </row>
    <row r="90" s="1" customFormat="1" ht="16.5" customHeight="1">
      <c r="B90" s="44"/>
      <c r="C90" s="210" t="s">
        <v>73</v>
      </c>
      <c r="D90" s="210" t="s">
        <v>156</v>
      </c>
      <c r="E90" s="211" t="s">
        <v>3936</v>
      </c>
      <c r="F90" s="212" t="s">
        <v>273</v>
      </c>
      <c r="G90" s="213" t="s">
        <v>21</v>
      </c>
      <c r="H90" s="214">
        <v>24</v>
      </c>
      <c r="I90" s="215"/>
      <c r="J90" s="216">
        <f>ROUND(I90*H90,2)</f>
        <v>0</v>
      </c>
      <c r="K90" s="212" t="s">
        <v>21</v>
      </c>
      <c r="L90" s="70"/>
      <c r="M90" s="217" t="s">
        <v>21</v>
      </c>
      <c r="N90" s="218" t="s">
        <v>44</v>
      </c>
      <c r="O90" s="45"/>
      <c r="P90" s="219">
        <f>O90*H90</f>
        <v>0</v>
      </c>
      <c r="Q90" s="219">
        <v>0</v>
      </c>
      <c r="R90" s="219">
        <f>Q90*H90</f>
        <v>0</v>
      </c>
      <c r="S90" s="219">
        <v>0</v>
      </c>
      <c r="T90" s="220">
        <f>S90*H90</f>
        <v>0</v>
      </c>
      <c r="AR90" s="22" t="s">
        <v>163</v>
      </c>
      <c r="AT90" s="22" t="s">
        <v>156</v>
      </c>
      <c r="AU90" s="22" t="s">
        <v>154</v>
      </c>
      <c r="AY90" s="22" t="s">
        <v>155</v>
      </c>
      <c r="BE90" s="221">
        <f>IF(N90="základní",J90,0)</f>
        <v>0</v>
      </c>
      <c r="BF90" s="221">
        <f>IF(N90="snížená",J90,0)</f>
        <v>0</v>
      </c>
      <c r="BG90" s="221">
        <f>IF(N90="zákl. přenesená",J90,0)</f>
        <v>0</v>
      </c>
      <c r="BH90" s="221">
        <f>IF(N90="sníž. přenesená",J90,0)</f>
        <v>0</v>
      </c>
      <c r="BI90" s="221">
        <f>IF(N90="nulová",J90,0)</f>
        <v>0</v>
      </c>
      <c r="BJ90" s="22" t="s">
        <v>81</v>
      </c>
      <c r="BK90" s="221">
        <f>ROUND(I90*H90,2)</f>
        <v>0</v>
      </c>
      <c r="BL90" s="22" t="s">
        <v>163</v>
      </c>
      <c r="BM90" s="22" t="s">
        <v>166</v>
      </c>
    </row>
    <row r="91" s="1" customFormat="1">
      <c r="B91" s="44"/>
      <c r="C91" s="72"/>
      <c r="D91" s="237" t="s">
        <v>615</v>
      </c>
      <c r="E91" s="72"/>
      <c r="F91" s="268" t="s">
        <v>3935</v>
      </c>
      <c r="G91" s="72"/>
      <c r="H91" s="72"/>
      <c r="I91" s="182"/>
      <c r="J91" s="72"/>
      <c r="K91" s="72"/>
      <c r="L91" s="70"/>
      <c r="M91" s="269"/>
      <c r="N91" s="45"/>
      <c r="O91" s="45"/>
      <c r="P91" s="45"/>
      <c r="Q91" s="45"/>
      <c r="R91" s="45"/>
      <c r="S91" s="45"/>
      <c r="T91" s="93"/>
      <c r="AT91" s="22" t="s">
        <v>615</v>
      </c>
      <c r="AU91" s="22" t="s">
        <v>154</v>
      </c>
    </row>
    <row r="92" s="1" customFormat="1" ht="25.5" customHeight="1">
      <c r="B92" s="44"/>
      <c r="C92" s="210" t="s">
        <v>83</v>
      </c>
      <c r="D92" s="210" t="s">
        <v>156</v>
      </c>
      <c r="E92" s="211" t="s">
        <v>4316</v>
      </c>
      <c r="F92" s="212" t="s">
        <v>4317</v>
      </c>
      <c r="G92" s="213" t="s">
        <v>3939</v>
      </c>
      <c r="H92" s="214">
        <v>32.600000000000001</v>
      </c>
      <c r="I92" s="215"/>
      <c r="J92" s="216">
        <f>ROUND(I92*H92,2)</f>
        <v>0</v>
      </c>
      <c r="K92" s="212" t="s">
        <v>21</v>
      </c>
      <c r="L92" s="70"/>
      <c r="M92" s="217" t="s">
        <v>21</v>
      </c>
      <c r="N92" s="218" t="s">
        <v>44</v>
      </c>
      <c r="O92" s="45"/>
      <c r="P92" s="219">
        <f>O92*H92</f>
        <v>0</v>
      </c>
      <c r="Q92" s="219">
        <v>0</v>
      </c>
      <c r="R92" s="219">
        <f>Q92*H92</f>
        <v>0</v>
      </c>
      <c r="S92" s="219">
        <v>0</v>
      </c>
      <c r="T92" s="220">
        <f>S92*H92</f>
        <v>0</v>
      </c>
      <c r="AR92" s="22" t="s">
        <v>163</v>
      </c>
      <c r="AT92" s="22" t="s">
        <v>156</v>
      </c>
      <c r="AU92" s="22" t="s">
        <v>154</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163</v>
      </c>
      <c r="BM92" s="22" t="s">
        <v>169</v>
      </c>
    </row>
    <row r="93" s="1" customFormat="1">
      <c r="B93" s="44"/>
      <c r="C93" s="72"/>
      <c r="D93" s="237" t="s">
        <v>615</v>
      </c>
      <c r="E93" s="72"/>
      <c r="F93" s="268" t="s">
        <v>4164</v>
      </c>
      <c r="G93" s="72"/>
      <c r="H93" s="72"/>
      <c r="I93" s="182"/>
      <c r="J93" s="72"/>
      <c r="K93" s="72"/>
      <c r="L93" s="70"/>
      <c r="M93" s="269"/>
      <c r="N93" s="45"/>
      <c r="O93" s="45"/>
      <c r="P93" s="45"/>
      <c r="Q93" s="45"/>
      <c r="R93" s="45"/>
      <c r="S93" s="45"/>
      <c r="T93" s="93"/>
      <c r="AT93" s="22" t="s">
        <v>615</v>
      </c>
      <c r="AU93" s="22" t="s">
        <v>154</v>
      </c>
    </row>
    <row r="94" s="1" customFormat="1" ht="16.5" customHeight="1">
      <c r="B94" s="44"/>
      <c r="C94" s="210" t="s">
        <v>73</v>
      </c>
      <c r="D94" s="210" t="s">
        <v>156</v>
      </c>
      <c r="E94" s="211" t="s">
        <v>4318</v>
      </c>
      <c r="F94" s="212" t="s">
        <v>4319</v>
      </c>
      <c r="G94" s="213" t="s">
        <v>21</v>
      </c>
      <c r="H94" s="214">
        <v>32.600000000000001</v>
      </c>
      <c r="I94" s="215"/>
      <c r="J94" s="216">
        <f>ROUND(I94*H94,2)</f>
        <v>0</v>
      </c>
      <c r="K94" s="212" t="s">
        <v>21</v>
      </c>
      <c r="L94" s="70"/>
      <c r="M94" s="217" t="s">
        <v>21</v>
      </c>
      <c r="N94" s="218" t="s">
        <v>44</v>
      </c>
      <c r="O94" s="45"/>
      <c r="P94" s="219">
        <f>O94*H94</f>
        <v>0</v>
      </c>
      <c r="Q94" s="219">
        <v>0</v>
      </c>
      <c r="R94" s="219">
        <f>Q94*H94</f>
        <v>0</v>
      </c>
      <c r="S94" s="219">
        <v>0</v>
      </c>
      <c r="T94" s="220">
        <f>S94*H94</f>
        <v>0</v>
      </c>
      <c r="AR94" s="22" t="s">
        <v>163</v>
      </c>
      <c r="AT94" s="22" t="s">
        <v>156</v>
      </c>
      <c r="AU94" s="22" t="s">
        <v>154</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163</v>
      </c>
      <c r="BM94" s="22" t="s">
        <v>173</v>
      </c>
    </row>
    <row r="95" s="1" customFormat="1">
      <c r="B95" s="44"/>
      <c r="C95" s="72"/>
      <c r="D95" s="237" t="s">
        <v>615</v>
      </c>
      <c r="E95" s="72"/>
      <c r="F95" s="268" t="s">
        <v>3935</v>
      </c>
      <c r="G95" s="72"/>
      <c r="H95" s="72"/>
      <c r="I95" s="182"/>
      <c r="J95" s="72"/>
      <c r="K95" s="72"/>
      <c r="L95" s="70"/>
      <c r="M95" s="269"/>
      <c r="N95" s="45"/>
      <c r="O95" s="45"/>
      <c r="P95" s="45"/>
      <c r="Q95" s="45"/>
      <c r="R95" s="45"/>
      <c r="S95" s="45"/>
      <c r="T95" s="93"/>
      <c r="AT95" s="22" t="s">
        <v>615</v>
      </c>
      <c r="AU95" s="22" t="s">
        <v>154</v>
      </c>
    </row>
    <row r="96" s="1" customFormat="1" ht="16.5" customHeight="1">
      <c r="B96" s="44"/>
      <c r="C96" s="210" t="s">
        <v>73</v>
      </c>
      <c r="D96" s="210" t="s">
        <v>156</v>
      </c>
      <c r="E96" s="211" t="s">
        <v>3936</v>
      </c>
      <c r="F96" s="212" t="s">
        <v>273</v>
      </c>
      <c r="G96" s="213" t="s">
        <v>21</v>
      </c>
      <c r="H96" s="214">
        <v>32.600000000000001</v>
      </c>
      <c r="I96" s="215"/>
      <c r="J96" s="216">
        <f>ROUND(I96*H96,2)</f>
        <v>0</v>
      </c>
      <c r="K96" s="212" t="s">
        <v>21</v>
      </c>
      <c r="L96" s="70"/>
      <c r="M96" s="217" t="s">
        <v>21</v>
      </c>
      <c r="N96" s="218" t="s">
        <v>44</v>
      </c>
      <c r="O96" s="45"/>
      <c r="P96" s="219">
        <f>O96*H96</f>
        <v>0</v>
      </c>
      <c r="Q96" s="219">
        <v>0</v>
      </c>
      <c r="R96" s="219">
        <f>Q96*H96</f>
        <v>0</v>
      </c>
      <c r="S96" s="219">
        <v>0</v>
      </c>
      <c r="T96" s="220">
        <f>S96*H96</f>
        <v>0</v>
      </c>
      <c r="AR96" s="22" t="s">
        <v>163</v>
      </c>
      <c r="AT96" s="22" t="s">
        <v>156</v>
      </c>
      <c r="AU96" s="22" t="s">
        <v>154</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163</v>
      </c>
      <c r="BM96" s="22" t="s">
        <v>176</v>
      </c>
    </row>
    <row r="97" s="1" customFormat="1">
      <c r="B97" s="44"/>
      <c r="C97" s="72"/>
      <c r="D97" s="237" t="s">
        <v>615</v>
      </c>
      <c r="E97" s="72"/>
      <c r="F97" s="268" t="s">
        <v>3935</v>
      </c>
      <c r="G97" s="72"/>
      <c r="H97" s="72"/>
      <c r="I97" s="182"/>
      <c r="J97" s="72"/>
      <c r="K97" s="72"/>
      <c r="L97" s="70"/>
      <c r="M97" s="269"/>
      <c r="N97" s="45"/>
      <c r="O97" s="45"/>
      <c r="P97" s="45"/>
      <c r="Q97" s="45"/>
      <c r="R97" s="45"/>
      <c r="S97" s="45"/>
      <c r="T97" s="93"/>
      <c r="AT97" s="22" t="s">
        <v>615</v>
      </c>
      <c r="AU97" s="22" t="s">
        <v>154</v>
      </c>
    </row>
    <row r="98" s="1" customFormat="1" ht="16.5" customHeight="1">
      <c r="B98" s="44"/>
      <c r="C98" s="210" t="s">
        <v>154</v>
      </c>
      <c r="D98" s="210" t="s">
        <v>156</v>
      </c>
      <c r="E98" s="211" t="s">
        <v>280</v>
      </c>
      <c r="F98" s="212" t="s">
        <v>3954</v>
      </c>
      <c r="G98" s="213" t="s">
        <v>1723</v>
      </c>
      <c r="H98" s="214">
        <v>65.200000000000003</v>
      </c>
      <c r="I98" s="215"/>
      <c r="J98" s="216">
        <f>ROUND(I98*H98,2)</f>
        <v>0</v>
      </c>
      <c r="K98" s="212" t="s">
        <v>21</v>
      </c>
      <c r="L98" s="70"/>
      <c r="M98" s="217" t="s">
        <v>21</v>
      </c>
      <c r="N98" s="218" t="s">
        <v>44</v>
      </c>
      <c r="O98" s="45"/>
      <c r="P98" s="219">
        <f>O98*H98</f>
        <v>0</v>
      </c>
      <c r="Q98" s="219">
        <v>0</v>
      </c>
      <c r="R98" s="219">
        <f>Q98*H98</f>
        <v>0</v>
      </c>
      <c r="S98" s="219">
        <v>0</v>
      </c>
      <c r="T98" s="220">
        <f>S98*H98</f>
        <v>0</v>
      </c>
      <c r="AR98" s="22" t="s">
        <v>163</v>
      </c>
      <c r="AT98" s="22" t="s">
        <v>156</v>
      </c>
      <c r="AU98" s="22" t="s">
        <v>154</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163</v>
      </c>
      <c r="BM98" s="22" t="s">
        <v>180</v>
      </c>
    </row>
    <row r="99" s="1" customFormat="1">
      <c r="B99" s="44"/>
      <c r="C99" s="72"/>
      <c r="D99" s="237" t="s">
        <v>615</v>
      </c>
      <c r="E99" s="72"/>
      <c r="F99" s="268" t="s">
        <v>3940</v>
      </c>
      <c r="G99" s="72"/>
      <c r="H99" s="72"/>
      <c r="I99" s="182"/>
      <c r="J99" s="72"/>
      <c r="K99" s="72"/>
      <c r="L99" s="70"/>
      <c r="M99" s="269"/>
      <c r="N99" s="45"/>
      <c r="O99" s="45"/>
      <c r="P99" s="45"/>
      <c r="Q99" s="45"/>
      <c r="R99" s="45"/>
      <c r="S99" s="45"/>
      <c r="T99" s="93"/>
      <c r="AT99" s="22" t="s">
        <v>615</v>
      </c>
      <c r="AU99" s="22" t="s">
        <v>154</v>
      </c>
    </row>
    <row r="100" s="1" customFormat="1" ht="16.5" customHeight="1">
      <c r="B100" s="44"/>
      <c r="C100" s="210" t="s">
        <v>73</v>
      </c>
      <c r="D100" s="210" t="s">
        <v>156</v>
      </c>
      <c r="E100" s="211" t="s">
        <v>4320</v>
      </c>
      <c r="F100" s="212" t="s">
        <v>4321</v>
      </c>
      <c r="G100" s="213" t="s">
        <v>21</v>
      </c>
      <c r="H100" s="214">
        <v>65.200000000000003</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163</v>
      </c>
      <c r="AT100" s="22" t="s">
        <v>156</v>
      </c>
      <c r="AU100" s="22" t="s">
        <v>154</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163</v>
      </c>
      <c r="BM100" s="22" t="s">
        <v>183</v>
      </c>
    </row>
    <row r="101" s="1" customFormat="1">
      <c r="B101" s="44"/>
      <c r="C101" s="72"/>
      <c r="D101" s="237" t="s">
        <v>615</v>
      </c>
      <c r="E101" s="72"/>
      <c r="F101" s="268" t="s">
        <v>3935</v>
      </c>
      <c r="G101" s="72"/>
      <c r="H101" s="72"/>
      <c r="I101" s="182"/>
      <c r="J101" s="72"/>
      <c r="K101" s="72"/>
      <c r="L101" s="70"/>
      <c r="M101" s="269"/>
      <c r="N101" s="45"/>
      <c r="O101" s="45"/>
      <c r="P101" s="45"/>
      <c r="Q101" s="45"/>
      <c r="R101" s="45"/>
      <c r="S101" s="45"/>
      <c r="T101" s="93"/>
      <c r="AT101" s="22" t="s">
        <v>615</v>
      </c>
      <c r="AU101" s="22" t="s">
        <v>154</v>
      </c>
    </row>
    <row r="102" s="1" customFormat="1" ht="16.5" customHeight="1">
      <c r="B102" s="44"/>
      <c r="C102" s="210" t="s">
        <v>73</v>
      </c>
      <c r="D102" s="210" t="s">
        <v>156</v>
      </c>
      <c r="E102" s="211" t="s">
        <v>3936</v>
      </c>
      <c r="F102" s="212" t="s">
        <v>273</v>
      </c>
      <c r="G102" s="213" t="s">
        <v>21</v>
      </c>
      <c r="H102" s="214">
        <v>65.200000000000003</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163</v>
      </c>
      <c r="AT102" s="22" t="s">
        <v>156</v>
      </c>
      <c r="AU102" s="22" t="s">
        <v>154</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163</v>
      </c>
      <c r="BM102" s="22" t="s">
        <v>187</v>
      </c>
    </row>
    <row r="103" s="1" customFormat="1">
      <c r="B103" s="44"/>
      <c r="C103" s="72"/>
      <c r="D103" s="237" t="s">
        <v>615</v>
      </c>
      <c r="E103" s="72"/>
      <c r="F103" s="268" t="s">
        <v>3935</v>
      </c>
      <c r="G103" s="72"/>
      <c r="H103" s="72"/>
      <c r="I103" s="182"/>
      <c r="J103" s="72"/>
      <c r="K103" s="72"/>
      <c r="L103" s="70"/>
      <c r="M103" s="269"/>
      <c r="N103" s="45"/>
      <c r="O103" s="45"/>
      <c r="P103" s="45"/>
      <c r="Q103" s="45"/>
      <c r="R103" s="45"/>
      <c r="S103" s="45"/>
      <c r="T103" s="93"/>
      <c r="AT103" s="22" t="s">
        <v>615</v>
      </c>
      <c r="AU103" s="22" t="s">
        <v>154</v>
      </c>
    </row>
    <row r="104" s="1" customFormat="1" ht="16.5" customHeight="1">
      <c r="B104" s="44"/>
      <c r="C104" s="210" t="s">
        <v>163</v>
      </c>
      <c r="D104" s="210" t="s">
        <v>156</v>
      </c>
      <c r="E104" s="211" t="s">
        <v>284</v>
      </c>
      <c r="F104" s="212" t="s">
        <v>3959</v>
      </c>
      <c r="G104" s="213" t="s">
        <v>1723</v>
      </c>
      <c r="H104" s="214">
        <v>65.200000000000003</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163</v>
      </c>
      <c r="AT104" s="22" t="s">
        <v>156</v>
      </c>
      <c r="AU104" s="22" t="s">
        <v>154</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163</v>
      </c>
      <c r="BM104" s="22" t="s">
        <v>190</v>
      </c>
    </row>
    <row r="105" s="1" customFormat="1">
      <c r="B105" s="44"/>
      <c r="C105" s="72"/>
      <c r="D105" s="237" t="s">
        <v>615</v>
      </c>
      <c r="E105" s="72"/>
      <c r="F105" s="268" t="s">
        <v>3940</v>
      </c>
      <c r="G105" s="72"/>
      <c r="H105" s="72"/>
      <c r="I105" s="182"/>
      <c r="J105" s="72"/>
      <c r="K105" s="72"/>
      <c r="L105" s="70"/>
      <c r="M105" s="269"/>
      <c r="N105" s="45"/>
      <c r="O105" s="45"/>
      <c r="P105" s="45"/>
      <c r="Q105" s="45"/>
      <c r="R105" s="45"/>
      <c r="S105" s="45"/>
      <c r="T105" s="93"/>
      <c r="AT105" s="22" t="s">
        <v>615</v>
      </c>
      <c r="AU105" s="22" t="s">
        <v>154</v>
      </c>
    </row>
    <row r="106" s="1" customFormat="1" ht="25.5" customHeight="1">
      <c r="B106" s="44"/>
      <c r="C106" s="210" t="s">
        <v>170</v>
      </c>
      <c r="D106" s="210" t="s">
        <v>156</v>
      </c>
      <c r="E106" s="211" t="s">
        <v>3960</v>
      </c>
      <c r="F106" s="212" t="s">
        <v>3961</v>
      </c>
      <c r="G106" s="213" t="s">
        <v>3939</v>
      </c>
      <c r="H106" s="214">
        <v>32.600000000000001</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163</v>
      </c>
      <c r="AT106" s="22" t="s">
        <v>156</v>
      </c>
      <c r="AU106" s="22" t="s">
        <v>154</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163</v>
      </c>
      <c r="BM106" s="22" t="s">
        <v>194</v>
      </c>
    </row>
    <row r="107" s="1" customFormat="1">
      <c r="B107" s="44"/>
      <c r="C107" s="72"/>
      <c r="D107" s="237" t="s">
        <v>615</v>
      </c>
      <c r="E107" s="72"/>
      <c r="F107" s="268" t="s">
        <v>3940</v>
      </c>
      <c r="G107" s="72"/>
      <c r="H107" s="72"/>
      <c r="I107" s="182"/>
      <c r="J107" s="72"/>
      <c r="K107" s="72"/>
      <c r="L107" s="70"/>
      <c r="M107" s="269"/>
      <c r="N107" s="45"/>
      <c r="O107" s="45"/>
      <c r="P107" s="45"/>
      <c r="Q107" s="45"/>
      <c r="R107" s="45"/>
      <c r="S107" s="45"/>
      <c r="T107" s="93"/>
      <c r="AT107" s="22" t="s">
        <v>615</v>
      </c>
      <c r="AU107" s="22" t="s">
        <v>154</v>
      </c>
    </row>
    <row r="108" s="1" customFormat="1" ht="25.5" customHeight="1">
      <c r="B108" s="44"/>
      <c r="C108" s="210" t="s">
        <v>166</v>
      </c>
      <c r="D108" s="210" t="s">
        <v>156</v>
      </c>
      <c r="E108" s="211" t="s">
        <v>3966</v>
      </c>
      <c r="F108" s="212" t="s">
        <v>3967</v>
      </c>
      <c r="G108" s="213" t="s">
        <v>3939</v>
      </c>
      <c r="H108" s="214">
        <v>41.68</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163</v>
      </c>
      <c r="AT108" s="22" t="s">
        <v>156</v>
      </c>
      <c r="AU108" s="22" t="s">
        <v>154</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163</v>
      </c>
      <c r="BM108" s="22" t="s">
        <v>197</v>
      </c>
    </row>
    <row r="109" s="1" customFormat="1">
      <c r="B109" s="44"/>
      <c r="C109" s="72"/>
      <c r="D109" s="237" t="s">
        <v>615</v>
      </c>
      <c r="E109" s="72"/>
      <c r="F109" s="268" t="s">
        <v>3968</v>
      </c>
      <c r="G109" s="72"/>
      <c r="H109" s="72"/>
      <c r="I109" s="182"/>
      <c r="J109" s="72"/>
      <c r="K109" s="72"/>
      <c r="L109" s="70"/>
      <c r="M109" s="269"/>
      <c r="N109" s="45"/>
      <c r="O109" s="45"/>
      <c r="P109" s="45"/>
      <c r="Q109" s="45"/>
      <c r="R109" s="45"/>
      <c r="S109" s="45"/>
      <c r="T109" s="93"/>
      <c r="AT109" s="22" t="s">
        <v>615</v>
      </c>
      <c r="AU109" s="22" t="s">
        <v>154</v>
      </c>
    </row>
    <row r="110" s="1" customFormat="1" ht="16.5" customHeight="1">
      <c r="B110" s="44"/>
      <c r="C110" s="210" t="s">
        <v>73</v>
      </c>
      <c r="D110" s="210" t="s">
        <v>156</v>
      </c>
      <c r="E110" s="211" t="s">
        <v>4322</v>
      </c>
      <c r="F110" s="212" t="s">
        <v>4323</v>
      </c>
      <c r="G110" s="213" t="s">
        <v>21</v>
      </c>
      <c r="H110" s="214">
        <v>41.68</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163</v>
      </c>
      <c r="AT110" s="22" t="s">
        <v>156</v>
      </c>
      <c r="AU110" s="22" t="s">
        <v>154</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163</v>
      </c>
      <c r="BM110" s="22" t="s">
        <v>201</v>
      </c>
    </row>
    <row r="111" s="1" customFormat="1">
      <c r="B111" s="44"/>
      <c r="C111" s="72"/>
      <c r="D111" s="237" t="s">
        <v>615</v>
      </c>
      <c r="E111" s="72"/>
      <c r="F111" s="268" t="s">
        <v>3935</v>
      </c>
      <c r="G111" s="72"/>
      <c r="H111" s="72"/>
      <c r="I111" s="182"/>
      <c r="J111" s="72"/>
      <c r="K111" s="72"/>
      <c r="L111" s="70"/>
      <c r="M111" s="269"/>
      <c r="N111" s="45"/>
      <c r="O111" s="45"/>
      <c r="P111" s="45"/>
      <c r="Q111" s="45"/>
      <c r="R111" s="45"/>
      <c r="S111" s="45"/>
      <c r="T111" s="93"/>
      <c r="AT111" s="22" t="s">
        <v>615</v>
      </c>
      <c r="AU111" s="22" t="s">
        <v>154</v>
      </c>
    </row>
    <row r="112" s="1" customFormat="1" ht="25.5" customHeight="1">
      <c r="B112" s="44"/>
      <c r="C112" s="210" t="s">
        <v>177</v>
      </c>
      <c r="D112" s="210" t="s">
        <v>156</v>
      </c>
      <c r="E112" s="211" t="s">
        <v>3971</v>
      </c>
      <c r="F112" s="212" t="s">
        <v>3972</v>
      </c>
      <c r="G112" s="213" t="s">
        <v>3939</v>
      </c>
      <c r="H112" s="214">
        <v>11.76</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163</v>
      </c>
      <c r="AT112" s="22" t="s">
        <v>156</v>
      </c>
      <c r="AU112" s="22" t="s">
        <v>154</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163</v>
      </c>
      <c r="BM112" s="22" t="s">
        <v>204</v>
      </c>
    </row>
    <row r="113" s="1" customFormat="1">
      <c r="B113" s="44"/>
      <c r="C113" s="72"/>
      <c r="D113" s="237" t="s">
        <v>615</v>
      </c>
      <c r="E113" s="72"/>
      <c r="F113" s="268" t="s">
        <v>3940</v>
      </c>
      <c r="G113" s="72"/>
      <c r="H113" s="72"/>
      <c r="I113" s="182"/>
      <c r="J113" s="72"/>
      <c r="K113" s="72"/>
      <c r="L113" s="70"/>
      <c r="M113" s="269"/>
      <c r="N113" s="45"/>
      <c r="O113" s="45"/>
      <c r="P113" s="45"/>
      <c r="Q113" s="45"/>
      <c r="R113" s="45"/>
      <c r="S113" s="45"/>
      <c r="T113" s="93"/>
      <c r="AT113" s="22" t="s">
        <v>615</v>
      </c>
      <c r="AU113" s="22" t="s">
        <v>154</v>
      </c>
    </row>
    <row r="114" s="1" customFormat="1" ht="16.5" customHeight="1">
      <c r="B114" s="44"/>
      <c r="C114" s="210" t="s">
        <v>73</v>
      </c>
      <c r="D114" s="210" t="s">
        <v>156</v>
      </c>
      <c r="E114" s="211" t="s">
        <v>4324</v>
      </c>
      <c r="F114" s="212" t="s">
        <v>4325</v>
      </c>
      <c r="G114" s="213" t="s">
        <v>21</v>
      </c>
      <c r="H114" s="214">
        <v>11.76</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163</v>
      </c>
      <c r="AT114" s="22" t="s">
        <v>156</v>
      </c>
      <c r="AU114" s="22" t="s">
        <v>154</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163</v>
      </c>
      <c r="BM114" s="22" t="s">
        <v>207</v>
      </c>
    </row>
    <row r="115" s="1" customFormat="1">
      <c r="B115" s="44"/>
      <c r="C115" s="72"/>
      <c r="D115" s="237" t="s">
        <v>615</v>
      </c>
      <c r="E115" s="72"/>
      <c r="F115" s="268" t="s">
        <v>3935</v>
      </c>
      <c r="G115" s="72"/>
      <c r="H115" s="72"/>
      <c r="I115" s="182"/>
      <c r="J115" s="72"/>
      <c r="K115" s="72"/>
      <c r="L115" s="70"/>
      <c r="M115" s="269"/>
      <c r="N115" s="45"/>
      <c r="O115" s="45"/>
      <c r="P115" s="45"/>
      <c r="Q115" s="45"/>
      <c r="R115" s="45"/>
      <c r="S115" s="45"/>
      <c r="T115" s="93"/>
      <c r="AT115" s="22" t="s">
        <v>615</v>
      </c>
      <c r="AU115" s="22" t="s">
        <v>154</v>
      </c>
    </row>
    <row r="116" s="1" customFormat="1" ht="16.5" customHeight="1">
      <c r="B116" s="44"/>
      <c r="C116" s="210" t="s">
        <v>73</v>
      </c>
      <c r="D116" s="210" t="s">
        <v>156</v>
      </c>
      <c r="E116" s="211" t="s">
        <v>3936</v>
      </c>
      <c r="F116" s="212" t="s">
        <v>273</v>
      </c>
      <c r="G116" s="213" t="s">
        <v>21</v>
      </c>
      <c r="H116" s="214">
        <v>11.76</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163</v>
      </c>
      <c r="AT116" s="22" t="s">
        <v>156</v>
      </c>
      <c r="AU116" s="22" t="s">
        <v>154</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163</v>
      </c>
      <c r="BM116" s="22" t="s">
        <v>210</v>
      </c>
    </row>
    <row r="117" s="1" customFormat="1">
      <c r="B117" s="44"/>
      <c r="C117" s="72"/>
      <c r="D117" s="237" t="s">
        <v>615</v>
      </c>
      <c r="E117" s="72"/>
      <c r="F117" s="268" t="s">
        <v>3935</v>
      </c>
      <c r="G117" s="72"/>
      <c r="H117" s="72"/>
      <c r="I117" s="182"/>
      <c r="J117" s="72"/>
      <c r="K117" s="72"/>
      <c r="L117" s="70"/>
      <c r="M117" s="269"/>
      <c r="N117" s="45"/>
      <c r="O117" s="45"/>
      <c r="P117" s="45"/>
      <c r="Q117" s="45"/>
      <c r="R117" s="45"/>
      <c r="S117" s="45"/>
      <c r="T117" s="93"/>
      <c r="AT117" s="22" t="s">
        <v>615</v>
      </c>
      <c r="AU117" s="22" t="s">
        <v>154</v>
      </c>
    </row>
    <row r="118" s="1" customFormat="1" ht="25.5" customHeight="1">
      <c r="B118" s="44"/>
      <c r="C118" s="210" t="s">
        <v>169</v>
      </c>
      <c r="D118" s="210" t="s">
        <v>156</v>
      </c>
      <c r="E118" s="211" t="s">
        <v>3978</v>
      </c>
      <c r="F118" s="212" t="s">
        <v>3979</v>
      </c>
      <c r="G118" s="213" t="s">
        <v>3939</v>
      </c>
      <c r="H118" s="214">
        <v>117.59999999999999</v>
      </c>
      <c r="I118" s="215"/>
      <c r="J118" s="216">
        <f>ROUND(I118*H118,2)</f>
        <v>0</v>
      </c>
      <c r="K118" s="212" t="s">
        <v>21</v>
      </c>
      <c r="L118" s="70"/>
      <c r="M118" s="217" t="s">
        <v>21</v>
      </c>
      <c r="N118" s="218" t="s">
        <v>44</v>
      </c>
      <c r="O118" s="45"/>
      <c r="P118" s="219">
        <f>O118*H118</f>
        <v>0</v>
      </c>
      <c r="Q118" s="219">
        <v>0</v>
      </c>
      <c r="R118" s="219">
        <f>Q118*H118</f>
        <v>0</v>
      </c>
      <c r="S118" s="219">
        <v>0</v>
      </c>
      <c r="T118" s="220">
        <f>S118*H118</f>
        <v>0</v>
      </c>
      <c r="AR118" s="22" t="s">
        <v>163</v>
      </c>
      <c r="AT118" s="22" t="s">
        <v>156</v>
      </c>
      <c r="AU118" s="22" t="s">
        <v>154</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163</v>
      </c>
      <c r="BM118" s="22" t="s">
        <v>214</v>
      </c>
    </row>
    <row r="119" s="1" customFormat="1">
      <c r="B119" s="44"/>
      <c r="C119" s="72"/>
      <c r="D119" s="237" t="s">
        <v>615</v>
      </c>
      <c r="E119" s="72"/>
      <c r="F119" s="268" t="s">
        <v>3940</v>
      </c>
      <c r="G119" s="72"/>
      <c r="H119" s="72"/>
      <c r="I119" s="182"/>
      <c r="J119" s="72"/>
      <c r="K119" s="72"/>
      <c r="L119" s="70"/>
      <c r="M119" s="269"/>
      <c r="N119" s="45"/>
      <c r="O119" s="45"/>
      <c r="P119" s="45"/>
      <c r="Q119" s="45"/>
      <c r="R119" s="45"/>
      <c r="S119" s="45"/>
      <c r="T119" s="93"/>
      <c r="AT119" s="22" t="s">
        <v>615</v>
      </c>
      <c r="AU119" s="22" t="s">
        <v>154</v>
      </c>
    </row>
    <row r="120" s="1" customFormat="1" ht="16.5" customHeight="1">
      <c r="B120" s="44"/>
      <c r="C120" s="210" t="s">
        <v>73</v>
      </c>
      <c r="D120" s="210" t="s">
        <v>156</v>
      </c>
      <c r="E120" s="211" t="s">
        <v>4326</v>
      </c>
      <c r="F120" s="212" t="s">
        <v>4327</v>
      </c>
      <c r="G120" s="213" t="s">
        <v>21</v>
      </c>
      <c r="H120" s="214">
        <v>117.59999999999999</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163</v>
      </c>
      <c r="AT120" s="22" t="s">
        <v>156</v>
      </c>
      <c r="AU120" s="22" t="s">
        <v>154</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163</v>
      </c>
      <c r="BM120" s="22" t="s">
        <v>217</v>
      </c>
    </row>
    <row r="121" s="1" customFormat="1">
      <c r="B121" s="44"/>
      <c r="C121" s="72"/>
      <c r="D121" s="237" t="s">
        <v>615</v>
      </c>
      <c r="E121" s="72"/>
      <c r="F121" s="268" t="s">
        <v>3935</v>
      </c>
      <c r="G121" s="72"/>
      <c r="H121" s="72"/>
      <c r="I121" s="182"/>
      <c r="J121" s="72"/>
      <c r="K121" s="72"/>
      <c r="L121" s="70"/>
      <c r="M121" s="269"/>
      <c r="N121" s="45"/>
      <c r="O121" s="45"/>
      <c r="P121" s="45"/>
      <c r="Q121" s="45"/>
      <c r="R121" s="45"/>
      <c r="S121" s="45"/>
      <c r="T121" s="93"/>
      <c r="AT121" s="22" t="s">
        <v>615</v>
      </c>
      <c r="AU121" s="22" t="s">
        <v>154</v>
      </c>
    </row>
    <row r="122" s="1" customFormat="1" ht="16.5" customHeight="1">
      <c r="B122" s="44"/>
      <c r="C122" s="210" t="s">
        <v>184</v>
      </c>
      <c r="D122" s="210" t="s">
        <v>156</v>
      </c>
      <c r="E122" s="211" t="s">
        <v>3982</v>
      </c>
      <c r="F122" s="212" t="s">
        <v>3983</v>
      </c>
      <c r="G122" s="213" t="s">
        <v>3939</v>
      </c>
      <c r="H122" s="214">
        <v>11.76</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163</v>
      </c>
      <c r="AT122" s="22" t="s">
        <v>156</v>
      </c>
      <c r="AU122" s="22" t="s">
        <v>154</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163</v>
      </c>
      <c r="BM122" s="22" t="s">
        <v>221</v>
      </c>
    </row>
    <row r="123" s="1" customFormat="1">
      <c r="B123" s="44"/>
      <c r="C123" s="72"/>
      <c r="D123" s="237" t="s">
        <v>615</v>
      </c>
      <c r="E123" s="72"/>
      <c r="F123" s="268" t="s">
        <v>3940</v>
      </c>
      <c r="G123" s="72"/>
      <c r="H123" s="72"/>
      <c r="I123" s="182"/>
      <c r="J123" s="72"/>
      <c r="K123" s="72"/>
      <c r="L123" s="70"/>
      <c r="M123" s="269"/>
      <c r="N123" s="45"/>
      <c r="O123" s="45"/>
      <c r="P123" s="45"/>
      <c r="Q123" s="45"/>
      <c r="R123" s="45"/>
      <c r="S123" s="45"/>
      <c r="T123" s="93"/>
      <c r="AT123" s="22" t="s">
        <v>615</v>
      </c>
      <c r="AU123" s="22" t="s">
        <v>154</v>
      </c>
    </row>
    <row r="124" s="1" customFormat="1" ht="25.5" customHeight="1">
      <c r="B124" s="44"/>
      <c r="C124" s="210" t="s">
        <v>173</v>
      </c>
      <c r="D124" s="210" t="s">
        <v>156</v>
      </c>
      <c r="E124" s="211" t="s">
        <v>3984</v>
      </c>
      <c r="F124" s="212" t="s">
        <v>3985</v>
      </c>
      <c r="G124" s="213" t="s">
        <v>1936</v>
      </c>
      <c r="H124" s="214">
        <v>21.167999999999999</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163</v>
      </c>
      <c r="AT124" s="22" t="s">
        <v>156</v>
      </c>
      <c r="AU124" s="22" t="s">
        <v>154</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163</v>
      </c>
      <c r="BM124" s="22" t="s">
        <v>224</v>
      </c>
    </row>
    <row r="125" s="1" customFormat="1">
      <c r="B125" s="44"/>
      <c r="C125" s="72"/>
      <c r="D125" s="237" t="s">
        <v>615</v>
      </c>
      <c r="E125" s="72"/>
      <c r="F125" s="268" t="s">
        <v>3940</v>
      </c>
      <c r="G125" s="72"/>
      <c r="H125" s="72"/>
      <c r="I125" s="182"/>
      <c r="J125" s="72"/>
      <c r="K125" s="72"/>
      <c r="L125" s="70"/>
      <c r="M125" s="269"/>
      <c r="N125" s="45"/>
      <c r="O125" s="45"/>
      <c r="P125" s="45"/>
      <c r="Q125" s="45"/>
      <c r="R125" s="45"/>
      <c r="S125" s="45"/>
      <c r="T125" s="93"/>
      <c r="AT125" s="22" t="s">
        <v>615</v>
      </c>
      <c r="AU125" s="22" t="s">
        <v>154</v>
      </c>
    </row>
    <row r="126" s="1" customFormat="1" ht="16.5" customHeight="1">
      <c r="B126" s="44"/>
      <c r="C126" s="210" t="s">
        <v>73</v>
      </c>
      <c r="D126" s="210" t="s">
        <v>156</v>
      </c>
      <c r="E126" s="211" t="s">
        <v>4328</v>
      </c>
      <c r="F126" s="212" t="s">
        <v>4329</v>
      </c>
      <c r="G126" s="213" t="s">
        <v>21</v>
      </c>
      <c r="H126" s="214">
        <v>21.167999999999999</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163</v>
      </c>
      <c r="AT126" s="22" t="s">
        <v>156</v>
      </c>
      <c r="AU126" s="22" t="s">
        <v>154</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163</v>
      </c>
      <c r="BM126" s="22" t="s">
        <v>227</v>
      </c>
    </row>
    <row r="127" s="1" customFormat="1">
      <c r="B127" s="44"/>
      <c r="C127" s="72"/>
      <c r="D127" s="237" t="s">
        <v>615</v>
      </c>
      <c r="E127" s="72"/>
      <c r="F127" s="268" t="s">
        <v>3935</v>
      </c>
      <c r="G127" s="72"/>
      <c r="H127" s="72"/>
      <c r="I127" s="182"/>
      <c r="J127" s="72"/>
      <c r="K127" s="72"/>
      <c r="L127" s="70"/>
      <c r="M127" s="269"/>
      <c r="N127" s="45"/>
      <c r="O127" s="45"/>
      <c r="P127" s="45"/>
      <c r="Q127" s="45"/>
      <c r="R127" s="45"/>
      <c r="S127" s="45"/>
      <c r="T127" s="93"/>
      <c r="AT127" s="22" t="s">
        <v>615</v>
      </c>
      <c r="AU127" s="22" t="s">
        <v>154</v>
      </c>
    </row>
    <row r="128" s="1" customFormat="1" ht="16.5" customHeight="1">
      <c r="B128" s="44"/>
      <c r="C128" s="210" t="s">
        <v>191</v>
      </c>
      <c r="D128" s="210" t="s">
        <v>156</v>
      </c>
      <c r="E128" s="211" t="s">
        <v>3988</v>
      </c>
      <c r="F128" s="212" t="s">
        <v>3989</v>
      </c>
      <c r="G128" s="213" t="s">
        <v>3939</v>
      </c>
      <c r="H128" s="214">
        <v>20.84</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163</v>
      </c>
      <c r="AT128" s="22" t="s">
        <v>156</v>
      </c>
      <c r="AU128" s="22" t="s">
        <v>154</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163</v>
      </c>
      <c r="BM128" s="22" t="s">
        <v>230</v>
      </c>
    </row>
    <row r="129" s="1" customFormat="1">
      <c r="B129" s="44"/>
      <c r="C129" s="72"/>
      <c r="D129" s="237" t="s">
        <v>615</v>
      </c>
      <c r="E129" s="72"/>
      <c r="F129" s="268" t="s">
        <v>3940</v>
      </c>
      <c r="G129" s="72"/>
      <c r="H129" s="72"/>
      <c r="I129" s="182"/>
      <c r="J129" s="72"/>
      <c r="K129" s="72"/>
      <c r="L129" s="70"/>
      <c r="M129" s="269"/>
      <c r="N129" s="45"/>
      <c r="O129" s="45"/>
      <c r="P129" s="45"/>
      <c r="Q129" s="45"/>
      <c r="R129" s="45"/>
      <c r="S129" s="45"/>
      <c r="T129" s="93"/>
      <c r="AT129" s="22" t="s">
        <v>615</v>
      </c>
      <c r="AU129" s="22" t="s">
        <v>154</v>
      </c>
    </row>
    <row r="130" s="1" customFormat="1" ht="16.5" customHeight="1">
      <c r="B130" s="44"/>
      <c r="C130" s="210" t="s">
        <v>73</v>
      </c>
      <c r="D130" s="210" t="s">
        <v>156</v>
      </c>
      <c r="E130" s="211" t="s">
        <v>4330</v>
      </c>
      <c r="F130" s="212" t="s">
        <v>4331</v>
      </c>
      <c r="G130" s="213" t="s">
        <v>21</v>
      </c>
      <c r="H130" s="214">
        <v>20.84</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163</v>
      </c>
      <c r="AT130" s="22" t="s">
        <v>156</v>
      </c>
      <c r="AU130" s="22" t="s">
        <v>154</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163</v>
      </c>
      <c r="BM130" s="22" t="s">
        <v>234</v>
      </c>
    </row>
    <row r="131" s="1" customFormat="1">
      <c r="B131" s="44"/>
      <c r="C131" s="72"/>
      <c r="D131" s="237" t="s">
        <v>615</v>
      </c>
      <c r="E131" s="72"/>
      <c r="F131" s="268" t="s">
        <v>3935</v>
      </c>
      <c r="G131" s="72"/>
      <c r="H131" s="72"/>
      <c r="I131" s="182"/>
      <c r="J131" s="72"/>
      <c r="K131" s="72"/>
      <c r="L131" s="70"/>
      <c r="M131" s="269"/>
      <c r="N131" s="45"/>
      <c r="O131" s="45"/>
      <c r="P131" s="45"/>
      <c r="Q131" s="45"/>
      <c r="R131" s="45"/>
      <c r="S131" s="45"/>
      <c r="T131" s="93"/>
      <c r="AT131" s="22" t="s">
        <v>615</v>
      </c>
      <c r="AU131" s="22" t="s">
        <v>154</v>
      </c>
    </row>
    <row r="132" s="1" customFormat="1" ht="16.5" customHeight="1">
      <c r="B132" s="44"/>
      <c r="C132" s="210" t="s">
        <v>73</v>
      </c>
      <c r="D132" s="210" t="s">
        <v>156</v>
      </c>
      <c r="E132" s="211" t="s">
        <v>3936</v>
      </c>
      <c r="F132" s="212" t="s">
        <v>273</v>
      </c>
      <c r="G132" s="213" t="s">
        <v>21</v>
      </c>
      <c r="H132" s="214">
        <v>20.84</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163</v>
      </c>
      <c r="AT132" s="22" t="s">
        <v>156</v>
      </c>
      <c r="AU132" s="22" t="s">
        <v>154</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163</v>
      </c>
      <c r="BM132" s="22" t="s">
        <v>237</v>
      </c>
    </row>
    <row r="133" s="1" customFormat="1">
      <c r="B133" s="44"/>
      <c r="C133" s="72"/>
      <c r="D133" s="237" t="s">
        <v>615</v>
      </c>
      <c r="E133" s="72"/>
      <c r="F133" s="268" t="s">
        <v>3935</v>
      </c>
      <c r="G133" s="72"/>
      <c r="H133" s="72"/>
      <c r="I133" s="182"/>
      <c r="J133" s="72"/>
      <c r="K133" s="72"/>
      <c r="L133" s="70"/>
      <c r="M133" s="269"/>
      <c r="N133" s="45"/>
      <c r="O133" s="45"/>
      <c r="P133" s="45"/>
      <c r="Q133" s="45"/>
      <c r="R133" s="45"/>
      <c r="S133" s="45"/>
      <c r="T133" s="93"/>
      <c r="AT133" s="22" t="s">
        <v>615</v>
      </c>
      <c r="AU133" s="22" t="s">
        <v>154</v>
      </c>
    </row>
    <row r="134" s="1" customFormat="1" ht="16.5" customHeight="1">
      <c r="B134" s="44"/>
      <c r="C134" s="210" t="s">
        <v>176</v>
      </c>
      <c r="D134" s="210" t="s">
        <v>156</v>
      </c>
      <c r="E134" s="211" t="s">
        <v>3996</v>
      </c>
      <c r="F134" s="212" t="s">
        <v>3997</v>
      </c>
      <c r="G134" s="213" t="s">
        <v>3939</v>
      </c>
      <c r="H134" s="214">
        <v>9.6600000000000001</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163</v>
      </c>
      <c r="AT134" s="22" t="s">
        <v>156</v>
      </c>
      <c r="AU134" s="22" t="s">
        <v>154</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163</v>
      </c>
      <c r="BM134" s="22" t="s">
        <v>241</v>
      </c>
    </row>
    <row r="135" s="1" customFormat="1">
      <c r="B135" s="44"/>
      <c r="C135" s="72"/>
      <c r="D135" s="237" t="s">
        <v>615</v>
      </c>
      <c r="E135" s="72"/>
      <c r="F135" s="268" t="s">
        <v>3998</v>
      </c>
      <c r="G135" s="72"/>
      <c r="H135" s="72"/>
      <c r="I135" s="182"/>
      <c r="J135" s="72"/>
      <c r="K135" s="72"/>
      <c r="L135" s="70"/>
      <c r="M135" s="269"/>
      <c r="N135" s="45"/>
      <c r="O135" s="45"/>
      <c r="P135" s="45"/>
      <c r="Q135" s="45"/>
      <c r="R135" s="45"/>
      <c r="S135" s="45"/>
      <c r="T135" s="93"/>
      <c r="AT135" s="22" t="s">
        <v>615</v>
      </c>
      <c r="AU135" s="22" t="s">
        <v>154</v>
      </c>
    </row>
    <row r="136" s="1" customFormat="1" ht="16.5" customHeight="1">
      <c r="B136" s="44"/>
      <c r="C136" s="210" t="s">
        <v>73</v>
      </c>
      <c r="D136" s="210" t="s">
        <v>156</v>
      </c>
      <c r="E136" s="211" t="s">
        <v>4332</v>
      </c>
      <c r="F136" s="212" t="s">
        <v>4333</v>
      </c>
      <c r="G136" s="213" t="s">
        <v>21</v>
      </c>
      <c r="H136" s="214">
        <v>9.6600000000000001</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163</v>
      </c>
      <c r="AT136" s="22" t="s">
        <v>156</v>
      </c>
      <c r="AU136" s="22" t="s">
        <v>154</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163</v>
      </c>
      <c r="BM136" s="22" t="s">
        <v>341</v>
      </c>
    </row>
    <row r="137" s="1" customFormat="1">
      <c r="B137" s="44"/>
      <c r="C137" s="72"/>
      <c r="D137" s="237" t="s">
        <v>615</v>
      </c>
      <c r="E137" s="72"/>
      <c r="F137" s="268" t="s">
        <v>3935</v>
      </c>
      <c r="G137" s="72"/>
      <c r="H137" s="72"/>
      <c r="I137" s="182"/>
      <c r="J137" s="72"/>
      <c r="K137" s="72"/>
      <c r="L137" s="70"/>
      <c r="M137" s="269"/>
      <c r="N137" s="45"/>
      <c r="O137" s="45"/>
      <c r="P137" s="45"/>
      <c r="Q137" s="45"/>
      <c r="R137" s="45"/>
      <c r="S137" s="45"/>
      <c r="T137" s="93"/>
      <c r="AT137" s="22" t="s">
        <v>615</v>
      </c>
      <c r="AU137" s="22" t="s">
        <v>154</v>
      </c>
    </row>
    <row r="138" s="1" customFormat="1" ht="16.5" customHeight="1">
      <c r="B138" s="44"/>
      <c r="C138" s="210" t="s">
        <v>73</v>
      </c>
      <c r="D138" s="210" t="s">
        <v>156</v>
      </c>
      <c r="E138" s="211" t="s">
        <v>3936</v>
      </c>
      <c r="F138" s="212" t="s">
        <v>273</v>
      </c>
      <c r="G138" s="213" t="s">
        <v>21</v>
      </c>
      <c r="H138" s="214">
        <v>9.6600000000000001</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163</v>
      </c>
      <c r="AT138" s="22" t="s">
        <v>156</v>
      </c>
      <c r="AU138" s="22" t="s">
        <v>154</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345</v>
      </c>
    </row>
    <row r="139" s="1" customFormat="1">
      <c r="B139" s="44"/>
      <c r="C139" s="72"/>
      <c r="D139" s="237" t="s">
        <v>615</v>
      </c>
      <c r="E139" s="72"/>
      <c r="F139" s="268" t="s">
        <v>3935</v>
      </c>
      <c r="G139" s="72"/>
      <c r="H139" s="72"/>
      <c r="I139" s="182"/>
      <c r="J139" s="72"/>
      <c r="K139" s="72"/>
      <c r="L139" s="70"/>
      <c r="M139" s="269"/>
      <c r="N139" s="45"/>
      <c r="O139" s="45"/>
      <c r="P139" s="45"/>
      <c r="Q139" s="45"/>
      <c r="R139" s="45"/>
      <c r="S139" s="45"/>
      <c r="T139" s="93"/>
      <c r="AT139" s="22" t="s">
        <v>615</v>
      </c>
      <c r="AU139" s="22" t="s">
        <v>154</v>
      </c>
    </row>
    <row r="140" s="1" customFormat="1" ht="16.5" customHeight="1">
      <c r="B140" s="44"/>
      <c r="C140" s="258" t="s">
        <v>198</v>
      </c>
      <c r="D140" s="258" t="s">
        <v>298</v>
      </c>
      <c r="E140" s="259" t="s">
        <v>4003</v>
      </c>
      <c r="F140" s="260" t="s">
        <v>4004</v>
      </c>
      <c r="G140" s="261" t="s">
        <v>1936</v>
      </c>
      <c r="H140" s="262">
        <v>19.32</v>
      </c>
      <c r="I140" s="263"/>
      <c r="J140" s="264">
        <f>ROUND(I140*H140,2)</f>
        <v>0</v>
      </c>
      <c r="K140" s="260" t="s">
        <v>21</v>
      </c>
      <c r="L140" s="265"/>
      <c r="M140" s="266" t="s">
        <v>21</v>
      </c>
      <c r="N140" s="267" t="s">
        <v>44</v>
      </c>
      <c r="O140" s="45"/>
      <c r="P140" s="219">
        <f>O140*H140</f>
        <v>0</v>
      </c>
      <c r="Q140" s="219">
        <v>0</v>
      </c>
      <c r="R140" s="219">
        <f>Q140*H140</f>
        <v>0</v>
      </c>
      <c r="S140" s="219">
        <v>0</v>
      </c>
      <c r="T140" s="220">
        <f>S140*H140</f>
        <v>0</v>
      </c>
      <c r="AR140" s="22" t="s">
        <v>169</v>
      </c>
      <c r="AT140" s="22" t="s">
        <v>298</v>
      </c>
      <c r="AU140" s="22" t="s">
        <v>154</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163</v>
      </c>
      <c r="BM140" s="22" t="s">
        <v>348</v>
      </c>
    </row>
    <row r="141" s="1" customFormat="1">
      <c r="B141" s="44"/>
      <c r="C141" s="72"/>
      <c r="D141" s="237" t="s">
        <v>615</v>
      </c>
      <c r="E141" s="72"/>
      <c r="F141" s="268" t="s">
        <v>4005</v>
      </c>
      <c r="G141" s="72"/>
      <c r="H141" s="72"/>
      <c r="I141" s="182"/>
      <c r="J141" s="72"/>
      <c r="K141" s="72"/>
      <c r="L141" s="70"/>
      <c r="M141" s="269"/>
      <c r="N141" s="45"/>
      <c r="O141" s="45"/>
      <c r="P141" s="45"/>
      <c r="Q141" s="45"/>
      <c r="R141" s="45"/>
      <c r="S141" s="45"/>
      <c r="T141" s="93"/>
      <c r="AT141" s="22" t="s">
        <v>615</v>
      </c>
      <c r="AU141" s="22" t="s">
        <v>154</v>
      </c>
    </row>
    <row r="142" s="1" customFormat="1" ht="16.5" customHeight="1">
      <c r="B142" s="44"/>
      <c r="C142" s="210" t="s">
        <v>73</v>
      </c>
      <c r="D142" s="210" t="s">
        <v>156</v>
      </c>
      <c r="E142" s="211" t="s">
        <v>4334</v>
      </c>
      <c r="F142" s="212" t="s">
        <v>4335</v>
      </c>
      <c r="G142" s="213" t="s">
        <v>21</v>
      </c>
      <c r="H142" s="214">
        <v>19.32</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163</v>
      </c>
      <c r="AT142" s="22" t="s">
        <v>156</v>
      </c>
      <c r="AU142" s="22" t="s">
        <v>154</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163</v>
      </c>
      <c r="BM142" s="22" t="s">
        <v>353</v>
      </c>
    </row>
    <row r="143" s="1" customFormat="1">
      <c r="B143" s="44"/>
      <c r="C143" s="72"/>
      <c r="D143" s="237" t="s">
        <v>615</v>
      </c>
      <c r="E143" s="72"/>
      <c r="F143" s="268" t="s">
        <v>3935</v>
      </c>
      <c r="G143" s="72"/>
      <c r="H143" s="72"/>
      <c r="I143" s="182"/>
      <c r="J143" s="72"/>
      <c r="K143" s="72"/>
      <c r="L143" s="70"/>
      <c r="M143" s="269"/>
      <c r="N143" s="45"/>
      <c r="O143" s="45"/>
      <c r="P143" s="45"/>
      <c r="Q143" s="45"/>
      <c r="R143" s="45"/>
      <c r="S143" s="45"/>
      <c r="T143" s="93"/>
      <c r="AT143" s="22" t="s">
        <v>615</v>
      </c>
      <c r="AU143" s="22" t="s">
        <v>154</v>
      </c>
    </row>
    <row r="144" s="1" customFormat="1" ht="16.5" customHeight="1">
      <c r="B144" s="44"/>
      <c r="C144" s="210" t="s">
        <v>180</v>
      </c>
      <c r="D144" s="210" t="s">
        <v>156</v>
      </c>
      <c r="E144" s="211" t="s">
        <v>4008</v>
      </c>
      <c r="F144" s="212" t="s">
        <v>4009</v>
      </c>
      <c r="G144" s="213" t="s">
        <v>1723</v>
      </c>
      <c r="H144" s="214">
        <v>21</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163</v>
      </c>
      <c r="AT144" s="22" t="s">
        <v>156</v>
      </c>
      <c r="AU144" s="22" t="s">
        <v>154</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163</v>
      </c>
      <c r="BM144" s="22" t="s">
        <v>360</v>
      </c>
    </row>
    <row r="145" s="1" customFormat="1">
      <c r="B145" s="44"/>
      <c r="C145" s="72"/>
      <c r="D145" s="237" t="s">
        <v>615</v>
      </c>
      <c r="E145" s="72"/>
      <c r="F145" s="268" t="s">
        <v>3940</v>
      </c>
      <c r="G145" s="72"/>
      <c r="H145" s="72"/>
      <c r="I145" s="182"/>
      <c r="J145" s="72"/>
      <c r="K145" s="72"/>
      <c r="L145" s="70"/>
      <c r="M145" s="269"/>
      <c r="N145" s="45"/>
      <c r="O145" s="45"/>
      <c r="P145" s="45"/>
      <c r="Q145" s="45"/>
      <c r="R145" s="45"/>
      <c r="S145" s="45"/>
      <c r="T145" s="93"/>
      <c r="AT145" s="22" t="s">
        <v>615</v>
      </c>
      <c r="AU145" s="22" t="s">
        <v>154</v>
      </c>
    </row>
    <row r="146" s="1" customFormat="1" ht="16.5" customHeight="1">
      <c r="B146" s="44"/>
      <c r="C146" s="210" t="s">
        <v>73</v>
      </c>
      <c r="D146" s="210" t="s">
        <v>156</v>
      </c>
      <c r="E146" s="211" t="s">
        <v>4336</v>
      </c>
      <c r="F146" s="212" t="s">
        <v>4337</v>
      </c>
      <c r="G146" s="213" t="s">
        <v>21</v>
      </c>
      <c r="H146" s="214">
        <v>21</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163</v>
      </c>
      <c r="AT146" s="22" t="s">
        <v>156</v>
      </c>
      <c r="AU146" s="22" t="s">
        <v>154</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163</v>
      </c>
      <c r="BM146" s="22" t="s">
        <v>365</v>
      </c>
    </row>
    <row r="147" s="1" customFormat="1">
      <c r="B147" s="44"/>
      <c r="C147" s="72"/>
      <c r="D147" s="237" t="s">
        <v>615</v>
      </c>
      <c r="E147" s="72"/>
      <c r="F147" s="268" t="s">
        <v>3935</v>
      </c>
      <c r="G147" s="72"/>
      <c r="H147" s="72"/>
      <c r="I147" s="182"/>
      <c r="J147" s="72"/>
      <c r="K147" s="72"/>
      <c r="L147" s="70"/>
      <c r="M147" s="269"/>
      <c r="N147" s="45"/>
      <c r="O147" s="45"/>
      <c r="P147" s="45"/>
      <c r="Q147" s="45"/>
      <c r="R147" s="45"/>
      <c r="S147" s="45"/>
      <c r="T147" s="93"/>
      <c r="AT147" s="22" t="s">
        <v>615</v>
      </c>
      <c r="AU147" s="22" t="s">
        <v>154</v>
      </c>
    </row>
    <row r="148" s="1" customFormat="1" ht="16.5" customHeight="1">
      <c r="B148" s="44"/>
      <c r="C148" s="210" t="s">
        <v>73</v>
      </c>
      <c r="D148" s="210" t="s">
        <v>156</v>
      </c>
      <c r="E148" s="211" t="s">
        <v>3936</v>
      </c>
      <c r="F148" s="212" t="s">
        <v>273</v>
      </c>
      <c r="G148" s="213" t="s">
        <v>21</v>
      </c>
      <c r="H148" s="214">
        <v>21</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163</v>
      </c>
      <c r="AT148" s="22" t="s">
        <v>156</v>
      </c>
      <c r="AU148" s="22" t="s">
        <v>154</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163</v>
      </c>
      <c r="BM148" s="22" t="s">
        <v>160</v>
      </c>
    </row>
    <row r="149" s="1" customFormat="1">
      <c r="B149" s="44"/>
      <c r="C149" s="72"/>
      <c r="D149" s="237" t="s">
        <v>615</v>
      </c>
      <c r="E149" s="72"/>
      <c r="F149" s="268" t="s">
        <v>3935</v>
      </c>
      <c r="G149" s="72"/>
      <c r="H149" s="72"/>
      <c r="I149" s="182"/>
      <c r="J149" s="72"/>
      <c r="K149" s="72"/>
      <c r="L149" s="70"/>
      <c r="M149" s="269"/>
      <c r="N149" s="45"/>
      <c r="O149" s="45"/>
      <c r="P149" s="45"/>
      <c r="Q149" s="45"/>
      <c r="R149" s="45"/>
      <c r="S149" s="45"/>
      <c r="T149" s="93"/>
      <c r="AT149" s="22" t="s">
        <v>615</v>
      </c>
      <c r="AU149" s="22" t="s">
        <v>154</v>
      </c>
    </row>
    <row r="150" s="1" customFormat="1" ht="16.5" customHeight="1">
      <c r="B150" s="44"/>
      <c r="C150" s="210" t="s">
        <v>10</v>
      </c>
      <c r="D150" s="210" t="s">
        <v>156</v>
      </c>
      <c r="E150" s="211" t="s">
        <v>4110</v>
      </c>
      <c r="F150" s="212" t="s">
        <v>4111</v>
      </c>
      <c r="G150" s="213" t="s">
        <v>3939</v>
      </c>
      <c r="H150" s="214">
        <v>20.84</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163</v>
      </c>
      <c r="AT150" s="22" t="s">
        <v>156</v>
      </c>
      <c r="AU150" s="22" t="s">
        <v>154</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163</v>
      </c>
      <c r="BM150" s="22" t="s">
        <v>371</v>
      </c>
    </row>
    <row r="151" s="1" customFormat="1">
      <c r="B151" s="44"/>
      <c r="C151" s="72"/>
      <c r="D151" s="237" t="s">
        <v>615</v>
      </c>
      <c r="E151" s="72"/>
      <c r="F151" s="268" t="s">
        <v>3940</v>
      </c>
      <c r="G151" s="72"/>
      <c r="H151" s="72"/>
      <c r="I151" s="182"/>
      <c r="J151" s="72"/>
      <c r="K151" s="72"/>
      <c r="L151" s="70"/>
      <c r="M151" s="269"/>
      <c r="N151" s="45"/>
      <c r="O151" s="45"/>
      <c r="P151" s="45"/>
      <c r="Q151" s="45"/>
      <c r="R151" s="45"/>
      <c r="S151" s="45"/>
      <c r="T151" s="93"/>
      <c r="AT151" s="22" t="s">
        <v>615</v>
      </c>
      <c r="AU151" s="22" t="s">
        <v>154</v>
      </c>
    </row>
    <row r="152" s="1" customFormat="1" ht="16.5" customHeight="1">
      <c r="B152" s="44"/>
      <c r="C152" s="210" t="s">
        <v>73</v>
      </c>
      <c r="D152" s="210" t="s">
        <v>156</v>
      </c>
      <c r="E152" s="211" t="s">
        <v>154</v>
      </c>
      <c r="F152" s="212" t="s">
        <v>4237</v>
      </c>
      <c r="G152" s="213" t="s">
        <v>21</v>
      </c>
      <c r="H152" s="214">
        <v>0</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163</v>
      </c>
      <c r="AT152" s="22" t="s">
        <v>156</v>
      </c>
      <c r="AU152" s="22" t="s">
        <v>154</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163</v>
      </c>
      <c r="BM152" s="22" t="s">
        <v>374</v>
      </c>
    </row>
    <row r="153" s="1" customFormat="1">
      <c r="B153" s="44"/>
      <c r="C153" s="72"/>
      <c r="D153" s="237" t="s">
        <v>615</v>
      </c>
      <c r="E153" s="72"/>
      <c r="F153" s="268" t="s">
        <v>4026</v>
      </c>
      <c r="G153" s="72"/>
      <c r="H153" s="72"/>
      <c r="I153" s="182"/>
      <c r="J153" s="72"/>
      <c r="K153" s="72"/>
      <c r="L153" s="70"/>
      <c r="M153" s="269"/>
      <c r="N153" s="45"/>
      <c r="O153" s="45"/>
      <c r="P153" s="45"/>
      <c r="Q153" s="45"/>
      <c r="R153" s="45"/>
      <c r="S153" s="45"/>
      <c r="T153" s="93"/>
      <c r="AT153" s="22" t="s">
        <v>615</v>
      </c>
      <c r="AU153" s="22" t="s">
        <v>154</v>
      </c>
    </row>
    <row r="154" s="1" customFormat="1" ht="16.5" customHeight="1">
      <c r="B154" s="44"/>
      <c r="C154" s="210" t="s">
        <v>183</v>
      </c>
      <c r="D154" s="210" t="s">
        <v>156</v>
      </c>
      <c r="E154" s="211" t="s">
        <v>4238</v>
      </c>
      <c r="F154" s="212" t="s">
        <v>4239</v>
      </c>
      <c r="G154" s="213" t="s">
        <v>1667</v>
      </c>
      <c r="H154" s="214">
        <v>21</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163</v>
      </c>
      <c r="AT154" s="22" t="s">
        <v>156</v>
      </c>
      <c r="AU154" s="22" t="s">
        <v>154</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163</v>
      </c>
      <c r="BM154" s="22" t="s">
        <v>378</v>
      </c>
    </row>
    <row r="155" s="1" customFormat="1">
      <c r="B155" s="44"/>
      <c r="C155" s="72"/>
      <c r="D155" s="237" t="s">
        <v>615</v>
      </c>
      <c r="E155" s="72"/>
      <c r="F155" s="268" t="s">
        <v>3940</v>
      </c>
      <c r="G155" s="72"/>
      <c r="H155" s="72"/>
      <c r="I155" s="182"/>
      <c r="J155" s="72"/>
      <c r="K155" s="72"/>
      <c r="L155" s="70"/>
      <c r="M155" s="269"/>
      <c r="N155" s="45"/>
      <c r="O155" s="45"/>
      <c r="P155" s="45"/>
      <c r="Q155" s="45"/>
      <c r="R155" s="45"/>
      <c r="S155" s="45"/>
      <c r="T155" s="93"/>
      <c r="AT155" s="22" t="s">
        <v>615</v>
      </c>
      <c r="AU155" s="22" t="s">
        <v>154</v>
      </c>
    </row>
    <row r="156" s="1" customFormat="1" ht="16.5" customHeight="1">
      <c r="B156" s="44"/>
      <c r="C156" s="210" t="s">
        <v>73</v>
      </c>
      <c r="D156" s="210" t="s">
        <v>156</v>
      </c>
      <c r="E156" s="211" t="s">
        <v>163</v>
      </c>
      <c r="F156" s="212" t="s">
        <v>4018</v>
      </c>
      <c r="G156" s="213" t="s">
        <v>21</v>
      </c>
      <c r="H156" s="214">
        <v>0</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163</v>
      </c>
      <c r="AT156" s="22" t="s">
        <v>156</v>
      </c>
      <c r="AU156" s="22" t="s">
        <v>154</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163</v>
      </c>
      <c r="BM156" s="22" t="s">
        <v>381</v>
      </c>
    </row>
    <row r="157" s="1" customFormat="1">
      <c r="B157" s="44"/>
      <c r="C157" s="72"/>
      <c r="D157" s="237" t="s">
        <v>615</v>
      </c>
      <c r="E157" s="72"/>
      <c r="F157" s="268" t="s">
        <v>4026</v>
      </c>
      <c r="G157" s="72"/>
      <c r="H157" s="72"/>
      <c r="I157" s="182"/>
      <c r="J157" s="72"/>
      <c r="K157" s="72"/>
      <c r="L157" s="70"/>
      <c r="M157" s="269"/>
      <c r="N157" s="45"/>
      <c r="O157" s="45"/>
      <c r="P157" s="45"/>
      <c r="Q157" s="45"/>
      <c r="R157" s="45"/>
      <c r="S157" s="45"/>
      <c r="T157" s="93"/>
      <c r="AT157" s="22" t="s">
        <v>615</v>
      </c>
      <c r="AU157" s="22" t="s">
        <v>154</v>
      </c>
    </row>
    <row r="158" s="1" customFormat="1" ht="16.5" customHeight="1">
      <c r="B158" s="44"/>
      <c r="C158" s="210" t="s">
        <v>211</v>
      </c>
      <c r="D158" s="210" t="s">
        <v>156</v>
      </c>
      <c r="E158" s="211" t="s">
        <v>4019</v>
      </c>
      <c r="F158" s="212" t="s">
        <v>4020</v>
      </c>
      <c r="G158" s="213" t="s">
        <v>3939</v>
      </c>
      <c r="H158" s="214">
        <v>2.1000000000000001</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163</v>
      </c>
      <c r="AT158" s="22" t="s">
        <v>156</v>
      </c>
      <c r="AU158" s="22" t="s">
        <v>154</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163</v>
      </c>
      <c r="BM158" s="22" t="s">
        <v>385</v>
      </c>
    </row>
    <row r="159" s="1" customFormat="1">
      <c r="B159" s="44"/>
      <c r="C159" s="72"/>
      <c r="D159" s="237" t="s">
        <v>615</v>
      </c>
      <c r="E159" s="72"/>
      <c r="F159" s="268" t="s">
        <v>3940</v>
      </c>
      <c r="G159" s="72"/>
      <c r="H159" s="72"/>
      <c r="I159" s="182"/>
      <c r="J159" s="72"/>
      <c r="K159" s="72"/>
      <c r="L159" s="70"/>
      <c r="M159" s="269"/>
      <c r="N159" s="45"/>
      <c r="O159" s="45"/>
      <c r="P159" s="45"/>
      <c r="Q159" s="45"/>
      <c r="R159" s="45"/>
      <c r="S159" s="45"/>
      <c r="T159" s="93"/>
      <c r="AT159" s="22" t="s">
        <v>615</v>
      </c>
      <c r="AU159" s="22" t="s">
        <v>154</v>
      </c>
    </row>
    <row r="160" s="1" customFormat="1" ht="16.5" customHeight="1">
      <c r="B160" s="44"/>
      <c r="C160" s="210" t="s">
        <v>73</v>
      </c>
      <c r="D160" s="210" t="s">
        <v>156</v>
      </c>
      <c r="E160" s="211" t="s">
        <v>4338</v>
      </c>
      <c r="F160" s="212" t="s">
        <v>4339</v>
      </c>
      <c r="G160" s="213" t="s">
        <v>21</v>
      </c>
      <c r="H160" s="214">
        <v>2.1000000000000001</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163</v>
      </c>
      <c r="AT160" s="22" t="s">
        <v>156</v>
      </c>
      <c r="AU160" s="22" t="s">
        <v>154</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163</v>
      </c>
      <c r="BM160" s="22" t="s">
        <v>388</v>
      </c>
    </row>
    <row r="161" s="1" customFormat="1">
      <c r="B161" s="44"/>
      <c r="C161" s="72"/>
      <c r="D161" s="237" t="s">
        <v>615</v>
      </c>
      <c r="E161" s="72"/>
      <c r="F161" s="268" t="s">
        <v>3935</v>
      </c>
      <c r="G161" s="72"/>
      <c r="H161" s="72"/>
      <c r="I161" s="182"/>
      <c r="J161" s="72"/>
      <c r="K161" s="72"/>
      <c r="L161" s="70"/>
      <c r="M161" s="269"/>
      <c r="N161" s="45"/>
      <c r="O161" s="45"/>
      <c r="P161" s="45"/>
      <c r="Q161" s="45"/>
      <c r="R161" s="45"/>
      <c r="S161" s="45"/>
      <c r="T161" s="93"/>
      <c r="AT161" s="22" t="s">
        <v>615</v>
      </c>
      <c r="AU161" s="22" t="s">
        <v>154</v>
      </c>
    </row>
    <row r="162" s="1" customFormat="1" ht="16.5" customHeight="1">
      <c r="B162" s="44"/>
      <c r="C162" s="210" t="s">
        <v>73</v>
      </c>
      <c r="D162" s="210" t="s">
        <v>156</v>
      </c>
      <c r="E162" s="211" t="s">
        <v>3936</v>
      </c>
      <c r="F162" s="212" t="s">
        <v>273</v>
      </c>
      <c r="G162" s="213" t="s">
        <v>21</v>
      </c>
      <c r="H162" s="214">
        <v>2.1000000000000001</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163</v>
      </c>
      <c r="AT162" s="22" t="s">
        <v>156</v>
      </c>
      <c r="AU162" s="22" t="s">
        <v>154</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163</v>
      </c>
      <c r="BM162" s="22" t="s">
        <v>392</v>
      </c>
    </row>
    <row r="163" s="1" customFormat="1">
      <c r="B163" s="44"/>
      <c r="C163" s="72"/>
      <c r="D163" s="237" t="s">
        <v>615</v>
      </c>
      <c r="E163" s="72"/>
      <c r="F163" s="268" t="s">
        <v>3935</v>
      </c>
      <c r="G163" s="72"/>
      <c r="H163" s="72"/>
      <c r="I163" s="182"/>
      <c r="J163" s="72"/>
      <c r="K163" s="72"/>
      <c r="L163" s="70"/>
      <c r="M163" s="269"/>
      <c r="N163" s="45"/>
      <c r="O163" s="45"/>
      <c r="P163" s="45"/>
      <c r="Q163" s="45"/>
      <c r="R163" s="45"/>
      <c r="S163" s="45"/>
      <c r="T163" s="93"/>
      <c r="AT163" s="22" t="s">
        <v>615</v>
      </c>
      <c r="AU163" s="22" t="s">
        <v>154</v>
      </c>
    </row>
    <row r="164" s="1" customFormat="1" ht="16.5" customHeight="1">
      <c r="B164" s="44"/>
      <c r="C164" s="210" t="s">
        <v>73</v>
      </c>
      <c r="D164" s="210" t="s">
        <v>156</v>
      </c>
      <c r="E164" s="211" t="s">
        <v>170</v>
      </c>
      <c r="F164" s="212" t="s">
        <v>4025</v>
      </c>
      <c r="G164" s="213" t="s">
        <v>21</v>
      </c>
      <c r="H164" s="214">
        <v>0</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163</v>
      </c>
      <c r="AT164" s="22" t="s">
        <v>156</v>
      </c>
      <c r="AU164" s="22" t="s">
        <v>154</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163</v>
      </c>
      <c r="BM164" s="22" t="s">
        <v>396</v>
      </c>
    </row>
    <row r="165" s="1" customFormat="1">
      <c r="B165" s="44"/>
      <c r="C165" s="72"/>
      <c r="D165" s="237" t="s">
        <v>615</v>
      </c>
      <c r="E165" s="72"/>
      <c r="F165" s="268" t="s">
        <v>4026</v>
      </c>
      <c r="G165" s="72"/>
      <c r="H165" s="72"/>
      <c r="I165" s="182"/>
      <c r="J165" s="72"/>
      <c r="K165" s="72"/>
      <c r="L165" s="70"/>
      <c r="M165" s="269"/>
      <c r="N165" s="45"/>
      <c r="O165" s="45"/>
      <c r="P165" s="45"/>
      <c r="Q165" s="45"/>
      <c r="R165" s="45"/>
      <c r="S165" s="45"/>
      <c r="T165" s="93"/>
      <c r="AT165" s="22" t="s">
        <v>615</v>
      </c>
      <c r="AU165" s="22" t="s">
        <v>154</v>
      </c>
    </row>
    <row r="166" s="1" customFormat="1" ht="25.5" customHeight="1">
      <c r="B166" s="44"/>
      <c r="C166" s="210" t="s">
        <v>187</v>
      </c>
      <c r="D166" s="210" t="s">
        <v>156</v>
      </c>
      <c r="E166" s="211" t="s">
        <v>4027</v>
      </c>
      <c r="F166" s="212" t="s">
        <v>4028</v>
      </c>
      <c r="G166" s="213" t="s">
        <v>1667</v>
      </c>
      <c r="H166" s="214">
        <v>11</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163</v>
      </c>
      <c r="AT166" s="22" t="s">
        <v>156</v>
      </c>
      <c r="AU166" s="22" t="s">
        <v>154</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163</v>
      </c>
      <c r="BM166" s="22" t="s">
        <v>401</v>
      </c>
    </row>
    <row r="167" s="1" customFormat="1">
      <c r="B167" s="44"/>
      <c r="C167" s="72"/>
      <c r="D167" s="237" t="s">
        <v>615</v>
      </c>
      <c r="E167" s="72"/>
      <c r="F167" s="268" t="s">
        <v>4029</v>
      </c>
      <c r="G167" s="72"/>
      <c r="H167" s="72"/>
      <c r="I167" s="182"/>
      <c r="J167" s="72"/>
      <c r="K167" s="72"/>
      <c r="L167" s="70"/>
      <c r="M167" s="269"/>
      <c r="N167" s="45"/>
      <c r="O167" s="45"/>
      <c r="P167" s="45"/>
      <c r="Q167" s="45"/>
      <c r="R167" s="45"/>
      <c r="S167" s="45"/>
      <c r="T167" s="93"/>
      <c r="AT167" s="22" t="s">
        <v>615</v>
      </c>
      <c r="AU167" s="22" t="s">
        <v>154</v>
      </c>
    </row>
    <row r="168" s="1" customFormat="1" ht="25.5" customHeight="1">
      <c r="B168" s="44"/>
      <c r="C168" s="210" t="s">
        <v>73</v>
      </c>
      <c r="D168" s="210" t="s">
        <v>156</v>
      </c>
      <c r="E168" s="211" t="s">
        <v>4340</v>
      </c>
      <c r="F168" s="212" t="s">
        <v>4341</v>
      </c>
      <c r="G168" s="213" t="s">
        <v>21</v>
      </c>
      <c r="H168" s="214">
        <v>11</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163</v>
      </c>
      <c r="AT168" s="22" t="s">
        <v>156</v>
      </c>
      <c r="AU168" s="22" t="s">
        <v>154</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163</v>
      </c>
      <c r="BM168" s="22" t="s">
        <v>405</v>
      </c>
    </row>
    <row r="169" s="1" customFormat="1">
      <c r="B169" s="44"/>
      <c r="C169" s="72"/>
      <c r="D169" s="237" t="s">
        <v>615</v>
      </c>
      <c r="E169" s="72"/>
      <c r="F169" s="268" t="s">
        <v>3935</v>
      </c>
      <c r="G169" s="72"/>
      <c r="H169" s="72"/>
      <c r="I169" s="182"/>
      <c r="J169" s="72"/>
      <c r="K169" s="72"/>
      <c r="L169" s="70"/>
      <c r="M169" s="269"/>
      <c r="N169" s="45"/>
      <c r="O169" s="45"/>
      <c r="P169" s="45"/>
      <c r="Q169" s="45"/>
      <c r="R169" s="45"/>
      <c r="S169" s="45"/>
      <c r="T169" s="93"/>
      <c r="AT169" s="22" t="s">
        <v>615</v>
      </c>
      <c r="AU169" s="22" t="s">
        <v>154</v>
      </c>
    </row>
    <row r="170" s="1" customFormat="1" ht="16.5" customHeight="1">
      <c r="B170" s="44"/>
      <c r="C170" s="210" t="s">
        <v>73</v>
      </c>
      <c r="D170" s="210" t="s">
        <v>156</v>
      </c>
      <c r="E170" s="211" t="s">
        <v>3936</v>
      </c>
      <c r="F170" s="212" t="s">
        <v>273</v>
      </c>
      <c r="G170" s="213" t="s">
        <v>21</v>
      </c>
      <c r="H170" s="214">
        <v>11</v>
      </c>
      <c r="I170" s="215"/>
      <c r="J170" s="216">
        <f>ROUND(I170*H170,2)</f>
        <v>0</v>
      </c>
      <c r="K170" s="212" t="s">
        <v>21</v>
      </c>
      <c r="L170" s="70"/>
      <c r="M170" s="217" t="s">
        <v>21</v>
      </c>
      <c r="N170" s="218" t="s">
        <v>44</v>
      </c>
      <c r="O170" s="45"/>
      <c r="P170" s="219">
        <f>O170*H170</f>
        <v>0</v>
      </c>
      <c r="Q170" s="219">
        <v>0</v>
      </c>
      <c r="R170" s="219">
        <f>Q170*H170</f>
        <v>0</v>
      </c>
      <c r="S170" s="219">
        <v>0</v>
      </c>
      <c r="T170" s="220">
        <f>S170*H170</f>
        <v>0</v>
      </c>
      <c r="AR170" s="22" t="s">
        <v>163</v>
      </c>
      <c r="AT170" s="22" t="s">
        <v>156</v>
      </c>
      <c r="AU170" s="22" t="s">
        <v>154</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163</v>
      </c>
      <c r="BM170" s="22" t="s">
        <v>408</v>
      </c>
    </row>
    <row r="171" s="1" customFormat="1">
      <c r="B171" s="44"/>
      <c r="C171" s="72"/>
      <c r="D171" s="237" t="s">
        <v>615</v>
      </c>
      <c r="E171" s="72"/>
      <c r="F171" s="268" t="s">
        <v>3935</v>
      </c>
      <c r="G171" s="72"/>
      <c r="H171" s="72"/>
      <c r="I171" s="182"/>
      <c r="J171" s="72"/>
      <c r="K171" s="72"/>
      <c r="L171" s="70"/>
      <c r="M171" s="269"/>
      <c r="N171" s="45"/>
      <c r="O171" s="45"/>
      <c r="P171" s="45"/>
      <c r="Q171" s="45"/>
      <c r="R171" s="45"/>
      <c r="S171" s="45"/>
      <c r="T171" s="93"/>
      <c r="AT171" s="22" t="s">
        <v>615</v>
      </c>
      <c r="AU171" s="22" t="s">
        <v>154</v>
      </c>
    </row>
    <row r="172" s="1" customFormat="1" ht="25.5" customHeight="1">
      <c r="B172" s="44"/>
      <c r="C172" s="210" t="s">
        <v>218</v>
      </c>
      <c r="D172" s="210" t="s">
        <v>156</v>
      </c>
      <c r="E172" s="211" t="s">
        <v>4032</v>
      </c>
      <c r="F172" s="212" t="s">
        <v>4033</v>
      </c>
      <c r="G172" s="213" t="s">
        <v>1667</v>
      </c>
      <c r="H172" s="214">
        <v>10</v>
      </c>
      <c r="I172" s="215"/>
      <c r="J172" s="216">
        <f>ROUND(I172*H172,2)</f>
        <v>0</v>
      </c>
      <c r="K172" s="212" t="s">
        <v>21</v>
      </c>
      <c r="L172" s="70"/>
      <c r="M172" s="217" t="s">
        <v>21</v>
      </c>
      <c r="N172" s="218" t="s">
        <v>44</v>
      </c>
      <c r="O172" s="45"/>
      <c r="P172" s="219">
        <f>O172*H172</f>
        <v>0</v>
      </c>
      <c r="Q172" s="219">
        <v>0</v>
      </c>
      <c r="R172" s="219">
        <f>Q172*H172</f>
        <v>0</v>
      </c>
      <c r="S172" s="219">
        <v>0</v>
      </c>
      <c r="T172" s="220">
        <f>S172*H172</f>
        <v>0</v>
      </c>
      <c r="AR172" s="22" t="s">
        <v>163</v>
      </c>
      <c r="AT172" s="22" t="s">
        <v>156</v>
      </c>
      <c r="AU172" s="22" t="s">
        <v>154</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163</v>
      </c>
      <c r="BM172" s="22" t="s">
        <v>412</v>
      </c>
    </row>
    <row r="173" s="1" customFormat="1">
      <c r="B173" s="44"/>
      <c r="C173" s="72"/>
      <c r="D173" s="237" t="s">
        <v>615</v>
      </c>
      <c r="E173" s="72"/>
      <c r="F173" s="268" t="s">
        <v>4029</v>
      </c>
      <c r="G173" s="72"/>
      <c r="H173" s="72"/>
      <c r="I173" s="182"/>
      <c r="J173" s="72"/>
      <c r="K173" s="72"/>
      <c r="L173" s="70"/>
      <c r="M173" s="269"/>
      <c r="N173" s="45"/>
      <c r="O173" s="45"/>
      <c r="P173" s="45"/>
      <c r="Q173" s="45"/>
      <c r="R173" s="45"/>
      <c r="S173" s="45"/>
      <c r="T173" s="93"/>
      <c r="AT173" s="22" t="s">
        <v>615</v>
      </c>
      <c r="AU173" s="22" t="s">
        <v>154</v>
      </c>
    </row>
    <row r="174" s="1" customFormat="1" ht="25.5" customHeight="1">
      <c r="B174" s="44"/>
      <c r="C174" s="210" t="s">
        <v>73</v>
      </c>
      <c r="D174" s="210" t="s">
        <v>156</v>
      </c>
      <c r="E174" s="211" t="s">
        <v>4342</v>
      </c>
      <c r="F174" s="212" t="s">
        <v>4343</v>
      </c>
      <c r="G174" s="213" t="s">
        <v>21</v>
      </c>
      <c r="H174" s="214">
        <v>10</v>
      </c>
      <c r="I174" s="215"/>
      <c r="J174" s="216">
        <f>ROUND(I174*H174,2)</f>
        <v>0</v>
      </c>
      <c r="K174" s="212" t="s">
        <v>21</v>
      </c>
      <c r="L174" s="70"/>
      <c r="M174" s="217" t="s">
        <v>21</v>
      </c>
      <c r="N174" s="218" t="s">
        <v>44</v>
      </c>
      <c r="O174" s="45"/>
      <c r="P174" s="219">
        <f>O174*H174</f>
        <v>0</v>
      </c>
      <c r="Q174" s="219">
        <v>0</v>
      </c>
      <c r="R174" s="219">
        <f>Q174*H174</f>
        <v>0</v>
      </c>
      <c r="S174" s="219">
        <v>0</v>
      </c>
      <c r="T174" s="220">
        <f>S174*H174</f>
        <v>0</v>
      </c>
      <c r="AR174" s="22" t="s">
        <v>163</v>
      </c>
      <c r="AT174" s="22" t="s">
        <v>156</v>
      </c>
      <c r="AU174" s="22" t="s">
        <v>154</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163</v>
      </c>
      <c r="BM174" s="22" t="s">
        <v>415</v>
      </c>
    </row>
    <row r="175" s="1" customFormat="1">
      <c r="B175" s="44"/>
      <c r="C175" s="72"/>
      <c r="D175" s="237" t="s">
        <v>615</v>
      </c>
      <c r="E175" s="72"/>
      <c r="F175" s="268" t="s">
        <v>3935</v>
      </c>
      <c r="G175" s="72"/>
      <c r="H175" s="72"/>
      <c r="I175" s="182"/>
      <c r="J175" s="72"/>
      <c r="K175" s="72"/>
      <c r="L175" s="70"/>
      <c r="M175" s="269"/>
      <c r="N175" s="45"/>
      <c r="O175" s="45"/>
      <c r="P175" s="45"/>
      <c r="Q175" s="45"/>
      <c r="R175" s="45"/>
      <c r="S175" s="45"/>
      <c r="T175" s="93"/>
      <c r="AT175" s="22" t="s">
        <v>615</v>
      </c>
      <c r="AU175" s="22" t="s">
        <v>154</v>
      </c>
    </row>
    <row r="176" s="1" customFormat="1" ht="16.5" customHeight="1">
      <c r="B176" s="44"/>
      <c r="C176" s="210" t="s">
        <v>73</v>
      </c>
      <c r="D176" s="210" t="s">
        <v>156</v>
      </c>
      <c r="E176" s="211" t="s">
        <v>3936</v>
      </c>
      <c r="F176" s="212" t="s">
        <v>273</v>
      </c>
      <c r="G176" s="213" t="s">
        <v>21</v>
      </c>
      <c r="H176" s="214">
        <v>10</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163</v>
      </c>
      <c r="AT176" s="22" t="s">
        <v>156</v>
      </c>
      <c r="AU176" s="22" t="s">
        <v>154</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163</v>
      </c>
      <c r="BM176" s="22" t="s">
        <v>423</v>
      </c>
    </row>
    <row r="177" s="1" customFormat="1">
      <c r="B177" s="44"/>
      <c r="C177" s="72"/>
      <c r="D177" s="237" t="s">
        <v>615</v>
      </c>
      <c r="E177" s="72"/>
      <c r="F177" s="268" t="s">
        <v>3935</v>
      </c>
      <c r="G177" s="72"/>
      <c r="H177" s="72"/>
      <c r="I177" s="182"/>
      <c r="J177" s="72"/>
      <c r="K177" s="72"/>
      <c r="L177" s="70"/>
      <c r="M177" s="269"/>
      <c r="N177" s="45"/>
      <c r="O177" s="45"/>
      <c r="P177" s="45"/>
      <c r="Q177" s="45"/>
      <c r="R177" s="45"/>
      <c r="S177" s="45"/>
      <c r="T177" s="93"/>
      <c r="AT177" s="22" t="s">
        <v>615</v>
      </c>
      <c r="AU177" s="22" t="s">
        <v>154</v>
      </c>
    </row>
    <row r="178" s="1" customFormat="1" ht="16.5" customHeight="1">
      <c r="B178" s="44"/>
      <c r="C178" s="210" t="s">
        <v>73</v>
      </c>
      <c r="D178" s="210" t="s">
        <v>156</v>
      </c>
      <c r="E178" s="211" t="s">
        <v>169</v>
      </c>
      <c r="F178" s="212" t="s">
        <v>4042</v>
      </c>
      <c r="G178" s="213" t="s">
        <v>21</v>
      </c>
      <c r="H178" s="214">
        <v>0</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183</v>
      </c>
      <c r="AT178" s="22" t="s">
        <v>156</v>
      </c>
      <c r="AU178" s="22" t="s">
        <v>154</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183</v>
      </c>
      <c r="BM178" s="22" t="s">
        <v>426</v>
      </c>
    </row>
    <row r="179" s="1" customFormat="1">
      <c r="B179" s="44"/>
      <c r="C179" s="72"/>
      <c r="D179" s="237" t="s">
        <v>615</v>
      </c>
      <c r="E179" s="72"/>
      <c r="F179" s="268" t="s">
        <v>4026</v>
      </c>
      <c r="G179" s="72"/>
      <c r="H179" s="72"/>
      <c r="I179" s="182"/>
      <c r="J179" s="72"/>
      <c r="K179" s="72"/>
      <c r="L179" s="70"/>
      <c r="M179" s="269"/>
      <c r="N179" s="45"/>
      <c r="O179" s="45"/>
      <c r="P179" s="45"/>
      <c r="Q179" s="45"/>
      <c r="R179" s="45"/>
      <c r="S179" s="45"/>
      <c r="T179" s="93"/>
      <c r="AT179" s="22" t="s">
        <v>615</v>
      </c>
      <c r="AU179" s="22" t="s">
        <v>154</v>
      </c>
    </row>
    <row r="180" s="1" customFormat="1" ht="16.5" customHeight="1">
      <c r="B180" s="44"/>
      <c r="C180" s="210" t="s">
        <v>190</v>
      </c>
      <c r="D180" s="210" t="s">
        <v>156</v>
      </c>
      <c r="E180" s="211" t="s">
        <v>4251</v>
      </c>
      <c r="F180" s="212" t="s">
        <v>4252</v>
      </c>
      <c r="G180" s="213" t="s">
        <v>1667</v>
      </c>
      <c r="H180" s="214">
        <v>21</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183</v>
      </c>
      <c r="AT180" s="22" t="s">
        <v>156</v>
      </c>
      <c r="AU180" s="22" t="s">
        <v>154</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183</v>
      </c>
      <c r="BM180" s="22" t="s">
        <v>429</v>
      </c>
    </row>
    <row r="181" s="1" customFormat="1">
      <c r="B181" s="44"/>
      <c r="C181" s="72"/>
      <c r="D181" s="237" t="s">
        <v>615</v>
      </c>
      <c r="E181" s="72"/>
      <c r="F181" s="268" t="s">
        <v>3940</v>
      </c>
      <c r="G181" s="72"/>
      <c r="H181" s="72"/>
      <c r="I181" s="182"/>
      <c r="J181" s="72"/>
      <c r="K181" s="72"/>
      <c r="L181" s="70"/>
      <c r="M181" s="269"/>
      <c r="N181" s="45"/>
      <c r="O181" s="45"/>
      <c r="P181" s="45"/>
      <c r="Q181" s="45"/>
      <c r="R181" s="45"/>
      <c r="S181" s="45"/>
      <c r="T181" s="93"/>
      <c r="AT181" s="22" t="s">
        <v>615</v>
      </c>
      <c r="AU181" s="22" t="s">
        <v>154</v>
      </c>
    </row>
    <row r="182" s="1" customFormat="1" ht="25.5" customHeight="1">
      <c r="B182" s="44"/>
      <c r="C182" s="210" t="s">
        <v>9</v>
      </c>
      <c r="D182" s="210" t="s">
        <v>156</v>
      </c>
      <c r="E182" s="211" t="s">
        <v>4253</v>
      </c>
      <c r="F182" s="212" t="s">
        <v>4254</v>
      </c>
      <c r="G182" s="213" t="s">
        <v>1667</v>
      </c>
      <c r="H182" s="214">
        <v>21</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183</v>
      </c>
      <c r="AT182" s="22" t="s">
        <v>156</v>
      </c>
      <c r="AU182" s="22" t="s">
        <v>154</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183</v>
      </c>
      <c r="BM182" s="22" t="s">
        <v>433</v>
      </c>
    </row>
    <row r="183" s="1" customFormat="1">
      <c r="B183" s="44"/>
      <c r="C183" s="72"/>
      <c r="D183" s="237" t="s">
        <v>615</v>
      </c>
      <c r="E183" s="72"/>
      <c r="F183" s="268" t="s">
        <v>4045</v>
      </c>
      <c r="G183" s="72"/>
      <c r="H183" s="72"/>
      <c r="I183" s="182"/>
      <c r="J183" s="72"/>
      <c r="K183" s="72"/>
      <c r="L183" s="70"/>
      <c r="M183" s="269"/>
      <c r="N183" s="45"/>
      <c r="O183" s="45"/>
      <c r="P183" s="45"/>
      <c r="Q183" s="45"/>
      <c r="R183" s="45"/>
      <c r="S183" s="45"/>
      <c r="T183" s="93"/>
      <c r="AT183" s="22" t="s">
        <v>615</v>
      </c>
      <c r="AU183" s="22" t="s">
        <v>154</v>
      </c>
    </row>
    <row r="184" s="1" customFormat="1" ht="16.5" customHeight="1">
      <c r="B184" s="44"/>
      <c r="C184" s="258" t="s">
        <v>194</v>
      </c>
      <c r="D184" s="258" t="s">
        <v>298</v>
      </c>
      <c r="E184" s="259" t="s">
        <v>4255</v>
      </c>
      <c r="F184" s="260" t="s">
        <v>4256</v>
      </c>
      <c r="G184" s="261" t="s">
        <v>1667</v>
      </c>
      <c r="H184" s="262">
        <v>24.149999999999999</v>
      </c>
      <c r="I184" s="263"/>
      <c r="J184" s="264">
        <f>ROUND(I184*H184,2)</f>
        <v>0</v>
      </c>
      <c r="K184" s="260" t="s">
        <v>21</v>
      </c>
      <c r="L184" s="265"/>
      <c r="M184" s="266" t="s">
        <v>21</v>
      </c>
      <c r="N184" s="267" t="s">
        <v>44</v>
      </c>
      <c r="O184" s="45"/>
      <c r="P184" s="219">
        <f>O184*H184</f>
        <v>0</v>
      </c>
      <c r="Q184" s="219">
        <v>0</v>
      </c>
      <c r="R184" s="219">
        <f>Q184*H184</f>
        <v>0</v>
      </c>
      <c r="S184" s="219">
        <v>0</v>
      </c>
      <c r="T184" s="220">
        <f>S184*H184</f>
        <v>0</v>
      </c>
      <c r="AR184" s="22" t="s">
        <v>210</v>
      </c>
      <c r="AT184" s="22" t="s">
        <v>298</v>
      </c>
      <c r="AU184" s="22" t="s">
        <v>154</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183</v>
      </c>
      <c r="BM184" s="22" t="s">
        <v>436</v>
      </c>
    </row>
    <row r="185" s="1" customFormat="1">
      <c r="B185" s="44"/>
      <c r="C185" s="72"/>
      <c r="D185" s="237" t="s">
        <v>615</v>
      </c>
      <c r="E185" s="72"/>
      <c r="F185" s="268" t="s">
        <v>4050</v>
      </c>
      <c r="G185" s="72"/>
      <c r="H185" s="72"/>
      <c r="I185" s="182"/>
      <c r="J185" s="72"/>
      <c r="K185" s="72"/>
      <c r="L185" s="70"/>
      <c r="M185" s="269"/>
      <c r="N185" s="45"/>
      <c r="O185" s="45"/>
      <c r="P185" s="45"/>
      <c r="Q185" s="45"/>
      <c r="R185" s="45"/>
      <c r="S185" s="45"/>
      <c r="T185" s="93"/>
      <c r="AT185" s="22" t="s">
        <v>615</v>
      </c>
      <c r="AU185" s="22" t="s">
        <v>154</v>
      </c>
    </row>
    <row r="186" s="1" customFormat="1" ht="16.5" customHeight="1">
      <c r="B186" s="44"/>
      <c r="C186" s="210" t="s">
        <v>73</v>
      </c>
      <c r="D186" s="210" t="s">
        <v>156</v>
      </c>
      <c r="E186" s="211" t="s">
        <v>4344</v>
      </c>
      <c r="F186" s="212" t="s">
        <v>4345</v>
      </c>
      <c r="G186" s="213" t="s">
        <v>21</v>
      </c>
      <c r="H186" s="214">
        <v>24.149999999999999</v>
      </c>
      <c r="I186" s="215"/>
      <c r="J186" s="216">
        <f>ROUND(I186*H186,2)</f>
        <v>0</v>
      </c>
      <c r="K186" s="212" t="s">
        <v>21</v>
      </c>
      <c r="L186" s="70"/>
      <c r="M186" s="217" t="s">
        <v>21</v>
      </c>
      <c r="N186" s="218" t="s">
        <v>44</v>
      </c>
      <c r="O186" s="45"/>
      <c r="P186" s="219">
        <f>O186*H186</f>
        <v>0</v>
      </c>
      <c r="Q186" s="219">
        <v>0</v>
      </c>
      <c r="R186" s="219">
        <f>Q186*H186</f>
        <v>0</v>
      </c>
      <c r="S186" s="219">
        <v>0</v>
      </c>
      <c r="T186" s="220">
        <f>S186*H186</f>
        <v>0</v>
      </c>
      <c r="AR186" s="22" t="s">
        <v>183</v>
      </c>
      <c r="AT186" s="22" t="s">
        <v>156</v>
      </c>
      <c r="AU186" s="22" t="s">
        <v>154</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183</v>
      </c>
      <c r="BM186" s="22" t="s">
        <v>440</v>
      </c>
    </row>
    <row r="187" s="1" customFormat="1">
      <c r="B187" s="44"/>
      <c r="C187" s="72"/>
      <c r="D187" s="237" t="s">
        <v>615</v>
      </c>
      <c r="E187" s="72"/>
      <c r="F187" s="268" t="s">
        <v>3935</v>
      </c>
      <c r="G187" s="72"/>
      <c r="H187" s="72"/>
      <c r="I187" s="182"/>
      <c r="J187" s="72"/>
      <c r="K187" s="72"/>
      <c r="L187" s="70"/>
      <c r="M187" s="269"/>
      <c r="N187" s="45"/>
      <c r="O187" s="45"/>
      <c r="P187" s="45"/>
      <c r="Q187" s="45"/>
      <c r="R187" s="45"/>
      <c r="S187" s="45"/>
      <c r="T187" s="93"/>
      <c r="AT187" s="22" t="s">
        <v>615</v>
      </c>
      <c r="AU187" s="22" t="s">
        <v>154</v>
      </c>
    </row>
    <row r="188" s="1" customFormat="1" ht="16.5" customHeight="1">
      <c r="B188" s="44"/>
      <c r="C188" s="210" t="s">
        <v>231</v>
      </c>
      <c r="D188" s="210" t="s">
        <v>156</v>
      </c>
      <c r="E188" s="211" t="s">
        <v>4259</v>
      </c>
      <c r="F188" s="212" t="s">
        <v>4346</v>
      </c>
      <c r="G188" s="213" t="s">
        <v>1641</v>
      </c>
      <c r="H188" s="214">
        <v>1</v>
      </c>
      <c r="I188" s="215"/>
      <c r="J188" s="216">
        <f>ROUND(I188*H188,2)</f>
        <v>0</v>
      </c>
      <c r="K188" s="212" t="s">
        <v>21</v>
      </c>
      <c r="L188" s="70"/>
      <c r="M188" s="217" t="s">
        <v>21</v>
      </c>
      <c r="N188" s="218" t="s">
        <v>44</v>
      </c>
      <c r="O188" s="45"/>
      <c r="P188" s="219">
        <f>O188*H188</f>
        <v>0</v>
      </c>
      <c r="Q188" s="219">
        <v>0</v>
      </c>
      <c r="R188" s="219">
        <f>Q188*H188</f>
        <v>0</v>
      </c>
      <c r="S188" s="219">
        <v>0</v>
      </c>
      <c r="T188" s="220">
        <f>S188*H188</f>
        <v>0</v>
      </c>
      <c r="AR188" s="22" t="s">
        <v>183</v>
      </c>
      <c r="AT188" s="22" t="s">
        <v>156</v>
      </c>
      <c r="AU188" s="22" t="s">
        <v>154</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183</v>
      </c>
      <c r="BM188" s="22" t="s">
        <v>443</v>
      </c>
    </row>
    <row r="189" s="1" customFormat="1">
      <c r="B189" s="44"/>
      <c r="C189" s="72"/>
      <c r="D189" s="237" t="s">
        <v>615</v>
      </c>
      <c r="E189" s="72"/>
      <c r="F189" s="268" t="s">
        <v>4347</v>
      </c>
      <c r="G189" s="72"/>
      <c r="H189" s="72"/>
      <c r="I189" s="182"/>
      <c r="J189" s="72"/>
      <c r="K189" s="72"/>
      <c r="L189" s="70"/>
      <c r="M189" s="269"/>
      <c r="N189" s="45"/>
      <c r="O189" s="45"/>
      <c r="P189" s="45"/>
      <c r="Q189" s="45"/>
      <c r="R189" s="45"/>
      <c r="S189" s="45"/>
      <c r="T189" s="93"/>
      <c r="AT189" s="22" t="s">
        <v>615</v>
      </c>
      <c r="AU189" s="22" t="s">
        <v>154</v>
      </c>
    </row>
    <row r="190" s="1" customFormat="1" ht="16.5" customHeight="1">
      <c r="B190" s="44"/>
      <c r="C190" s="210" t="s">
        <v>197</v>
      </c>
      <c r="D190" s="210" t="s">
        <v>156</v>
      </c>
      <c r="E190" s="211" t="s">
        <v>4262</v>
      </c>
      <c r="F190" s="212" t="s">
        <v>4348</v>
      </c>
      <c r="G190" s="213" t="s">
        <v>1641</v>
      </c>
      <c r="H190" s="214">
        <v>1</v>
      </c>
      <c r="I190" s="215"/>
      <c r="J190" s="216">
        <f>ROUND(I190*H190,2)</f>
        <v>0</v>
      </c>
      <c r="K190" s="212" t="s">
        <v>21</v>
      </c>
      <c r="L190" s="70"/>
      <c r="M190" s="217" t="s">
        <v>21</v>
      </c>
      <c r="N190" s="218" t="s">
        <v>44</v>
      </c>
      <c r="O190" s="45"/>
      <c r="P190" s="219">
        <f>O190*H190</f>
        <v>0</v>
      </c>
      <c r="Q190" s="219">
        <v>0</v>
      </c>
      <c r="R190" s="219">
        <f>Q190*H190</f>
        <v>0</v>
      </c>
      <c r="S190" s="219">
        <v>0</v>
      </c>
      <c r="T190" s="220">
        <f>S190*H190</f>
        <v>0</v>
      </c>
      <c r="AR190" s="22" t="s">
        <v>183</v>
      </c>
      <c r="AT190" s="22" t="s">
        <v>156</v>
      </c>
      <c r="AU190" s="22" t="s">
        <v>154</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183</v>
      </c>
      <c r="BM190" s="22" t="s">
        <v>447</v>
      </c>
    </row>
    <row r="191" s="1" customFormat="1">
      <c r="B191" s="44"/>
      <c r="C191" s="72"/>
      <c r="D191" s="237" t="s">
        <v>615</v>
      </c>
      <c r="E191" s="72"/>
      <c r="F191" s="268" t="s">
        <v>4349</v>
      </c>
      <c r="G191" s="72"/>
      <c r="H191" s="72"/>
      <c r="I191" s="182"/>
      <c r="J191" s="72"/>
      <c r="K191" s="72"/>
      <c r="L191" s="70"/>
      <c r="M191" s="269"/>
      <c r="N191" s="45"/>
      <c r="O191" s="45"/>
      <c r="P191" s="45"/>
      <c r="Q191" s="45"/>
      <c r="R191" s="45"/>
      <c r="S191" s="45"/>
      <c r="T191" s="93"/>
      <c r="AT191" s="22" t="s">
        <v>615</v>
      </c>
      <c r="AU191" s="22" t="s">
        <v>154</v>
      </c>
    </row>
    <row r="192" s="1" customFormat="1" ht="16.5" customHeight="1">
      <c r="B192" s="44"/>
      <c r="C192" s="210" t="s">
        <v>238</v>
      </c>
      <c r="D192" s="210" t="s">
        <v>156</v>
      </c>
      <c r="E192" s="211" t="s">
        <v>4265</v>
      </c>
      <c r="F192" s="212" t="s">
        <v>4350</v>
      </c>
      <c r="G192" s="213" t="s">
        <v>1641</v>
      </c>
      <c r="H192" s="214">
        <v>1</v>
      </c>
      <c r="I192" s="215"/>
      <c r="J192" s="216">
        <f>ROUND(I192*H192,2)</f>
        <v>0</v>
      </c>
      <c r="K192" s="212" t="s">
        <v>21</v>
      </c>
      <c r="L192" s="70"/>
      <c r="M192" s="217" t="s">
        <v>21</v>
      </c>
      <c r="N192" s="218" t="s">
        <v>44</v>
      </c>
      <c r="O192" s="45"/>
      <c r="P192" s="219">
        <f>O192*H192</f>
        <v>0</v>
      </c>
      <c r="Q192" s="219">
        <v>0</v>
      </c>
      <c r="R192" s="219">
        <f>Q192*H192</f>
        <v>0</v>
      </c>
      <c r="S192" s="219">
        <v>0</v>
      </c>
      <c r="T192" s="220">
        <f>S192*H192</f>
        <v>0</v>
      </c>
      <c r="AR192" s="22" t="s">
        <v>183</v>
      </c>
      <c r="AT192" s="22" t="s">
        <v>156</v>
      </c>
      <c r="AU192" s="22" t="s">
        <v>154</v>
      </c>
      <c r="AY192" s="22" t="s">
        <v>155</v>
      </c>
      <c r="BE192" s="221">
        <f>IF(N192="základní",J192,0)</f>
        <v>0</v>
      </c>
      <c r="BF192" s="221">
        <f>IF(N192="snížená",J192,0)</f>
        <v>0</v>
      </c>
      <c r="BG192" s="221">
        <f>IF(N192="zákl. přenesená",J192,0)</f>
        <v>0</v>
      </c>
      <c r="BH192" s="221">
        <f>IF(N192="sníž. přenesená",J192,0)</f>
        <v>0</v>
      </c>
      <c r="BI192" s="221">
        <f>IF(N192="nulová",J192,0)</f>
        <v>0</v>
      </c>
      <c r="BJ192" s="22" t="s">
        <v>81</v>
      </c>
      <c r="BK192" s="221">
        <f>ROUND(I192*H192,2)</f>
        <v>0</v>
      </c>
      <c r="BL192" s="22" t="s">
        <v>183</v>
      </c>
      <c r="BM192" s="22" t="s">
        <v>450</v>
      </c>
    </row>
    <row r="193" s="1" customFormat="1">
      <c r="B193" s="44"/>
      <c r="C193" s="72"/>
      <c r="D193" s="237" t="s">
        <v>615</v>
      </c>
      <c r="E193" s="72"/>
      <c r="F193" s="268" t="s">
        <v>4351</v>
      </c>
      <c r="G193" s="72"/>
      <c r="H193" s="72"/>
      <c r="I193" s="182"/>
      <c r="J193" s="72"/>
      <c r="K193" s="72"/>
      <c r="L193" s="70"/>
      <c r="M193" s="269"/>
      <c r="N193" s="45"/>
      <c r="O193" s="45"/>
      <c r="P193" s="45"/>
      <c r="Q193" s="45"/>
      <c r="R193" s="45"/>
      <c r="S193" s="45"/>
      <c r="T193" s="93"/>
      <c r="AT193" s="22" t="s">
        <v>615</v>
      </c>
      <c r="AU193" s="22" t="s">
        <v>154</v>
      </c>
    </row>
    <row r="194" s="1" customFormat="1" ht="16.5" customHeight="1">
      <c r="B194" s="44"/>
      <c r="C194" s="210" t="s">
        <v>201</v>
      </c>
      <c r="D194" s="210" t="s">
        <v>156</v>
      </c>
      <c r="E194" s="211" t="s">
        <v>4069</v>
      </c>
      <c r="F194" s="212" t="s">
        <v>4070</v>
      </c>
      <c r="G194" s="213" t="s">
        <v>1667</v>
      </c>
      <c r="H194" s="214">
        <v>23.100000000000001</v>
      </c>
      <c r="I194" s="215"/>
      <c r="J194" s="216">
        <f>ROUND(I194*H194,2)</f>
        <v>0</v>
      </c>
      <c r="K194" s="212" t="s">
        <v>21</v>
      </c>
      <c r="L194" s="70"/>
      <c r="M194" s="217" t="s">
        <v>21</v>
      </c>
      <c r="N194" s="218" t="s">
        <v>44</v>
      </c>
      <c r="O194" s="45"/>
      <c r="P194" s="219">
        <f>O194*H194</f>
        <v>0</v>
      </c>
      <c r="Q194" s="219">
        <v>0</v>
      </c>
      <c r="R194" s="219">
        <f>Q194*H194</f>
        <v>0</v>
      </c>
      <c r="S194" s="219">
        <v>0</v>
      </c>
      <c r="T194" s="220">
        <f>S194*H194</f>
        <v>0</v>
      </c>
      <c r="AR194" s="22" t="s">
        <v>183</v>
      </c>
      <c r="AT194" s="22" t="s">
        <v>156</v>
      </c>
      <c r="AU194" s="22" t="s">
        <v>154</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183</v>
      </c>
      <c r="BM194" s="22" t="s">
        <v>455</v>
      </c>
    </row>
    <row r="195" s="1" customFormat="1">
      <c r="B195" s="44"/>
      <c r="C195" s="72"/>
      <c r="D195" s="237" t="s">
        <v>615</v>
      </c>
      <c r="E195" s="72"/>
      <c r="F195" s="268" t="s">
        <v>3940</v>
      </c>
      <c r="G195" s="72"/>
      <c r="H195" s="72"/>
      <c r="I195" s="182"/>
      <c r="J195" s="72"/>
      <c r="K195" s="72"/>
      <c r="L195" s="70"/>
      <c r="M195" s="269"/>
      <c r="N195" s="45"/>
      <c r="O195" s="45"/>
      <c r="P195" s="45"/>
      <c r="Q195" s="45"/>
      <c r="R195" s="45"/>
      <c r="S195" s="45"/>
      <c r="T195" s="93"/>
      <c r="AT195" s="22" t="s">
        <v>615</v>
      </c>
      <c r="AU195" s="22" t="s">
        <v>154</v>
      </c>
    </row>
    <row r="196" s="1" customFormat="1" ht="16.5" customHeight="1">
      <c r="B196" s="44"/>
      <c r="C196" s="210" t="s">
        <v>73</v>
      </c>
      <c r="D196" s="210" t="s">
        <v>156</v>
      </c>
      <c r="E196" s="211" t="s">
        <v>4352</v>
      </c>
      <c r="F196" s="212" t="s">
        <v>4353</v>
      </c>
      <c r="G196" s="213" t="s">
        <v>21</v>
      </c>
      <c r="H196" s="214">
        <v>23.100000000000001</v>
      </c>
      <c r="I196" s="215"/>
      <c r="J196" s="216">
        <f>ROUND(I196*H196,2)</f>
        <v>0</v>
      </c>
      <c r="K196" s="212" t="s">
        <v>21</v>
      </c>
      <c r="L196" s="70"/>
      <c r="M196" s="217" t="s">
        <v>21</v>
      </c>
      <c r="N196" s="218" t="s">
        <v>44</v>
      </c>
      <c r="O196" s="45"/>
      <c r="P196" s="219">
        <f>O196*H196</f>
        <v>0</v>
      </c>
      <c r="Q196" s="219">
        <v>0</v>
      </c>
      <c r="R196" s="219">
        <f>Q196*H196</f>
        <v>0</v>
      </c>
      <c r="S196" s="219">
        <v>0</v>
      </c>
      <c r="T196" s="220">
        <f>S196*H196</f>
        <v>0</v>
      </c>
      <c r="AR196" s="22" t="s">
        <v>183</v>
      </c>
      <c r="AT196" s="22" t="s">
        <v>156</v>
      </c>
      <c r="AU196" s="22" t="s">
        <v>154</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183</v>
      </c>
      <c r="BM196" s="22" t="s">
        <v>459</v>
      </c>
    </row>
    <row r="197" s="1" customFormat="1">
      <c r="B197" s="44"/>
      <c r="C197" s="72"/>
      <c r="D197" s="237" t="s">
        <v>615</v>
      </c>
      <c r="E197" s="72"/>
      <c r="F197" s="268" t="s">
        <v>3935</v>
      </c>
      <c r="G197" s="72"/>
      <c r="H197" s="72"/>
      <c r="I197" s="182"/>
      <c r="J197" s="72"/>
      <c r="K197" s="72"/>
      <c r="L197" s="70"/>
      <c r="M197" s="269"/>
      <c r="N197" s="45"/>
      <c r="O197" s="45"/>
      <c r="P197" s="45"/>
      <c r="Q197" s="45"/>
      <c r="R197" s="45"/>
      <c r="S197" s="45"/>
      <c r="T197" s="93"/>
      <c r="AT197" s="22" t="s">
        <v>615</v>
      </c>
      <c r="AU197" s="22" t="s">
        <v>154</v>
      </c>
    </row>
    <row r="198" s="1" customFormat="1" ht="16.5" customHeight="1">
      <c r="B198" s="44"/>
      <c r="C198" s="210" t="s">
        <v>73</v>
      </c>
      <c r="D198" s="210" t="s">
        <v>156</v>
      </c>
      <c r="E198" s="211" t="s">
        <v>3936</v>
      </c>
      <c r="F198" s="212" t="s">
        <v>273</v>
      </c>
      <c r="G198" s="213" t="s">
        <v>21</v>
      </c>
      <c r="H198" s="214">
        <v>23.100000000000001</v>
      </c>
      <c r="I198" s="215"/>
      <c r="J198" s="216">
        <f>ROUND(I198*H198,2)</f>
        <v>0</v>
      </c>
      <c r="K198" s="212" t="s">
        <v>21</v>
      </c>
      <c r="L198" s="70"/>
      <c r="M198" s="217" t="s">
        <v>21</v>
      </c>
      <c r="N198" s="218" t="s">
        <v>44</v>
      </c>
      <c r="O198" s="45"/>
      <c r="P198" s="219">
        <f>O198*H198</f>
        <v>0</v>
      </c>
      <c r="Q198" s="219">
        <v>0</v>
      </c>
      <c r="R198" s="219">
        <f>Q198*H198</f>
        <v>0</v>
      </c>
      <c r="S198" s="219">
        <v>0</v>
      </c>
      <c r="T198" s="220">
        <f>S198*H198</f>
        <v>0</v>
      </c>
      <c r="AR198" s="22" t="s">
        <v>183</v>
      </c>
      <c r="AT198" s="22" t="s">
        <v>156</v>
      </c>
      <c r="AU198" s="22" t="s">
        <v>154</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183</v>
      </c>
      <c r="BM198" s="22" t="s">
        <v>463</v>
      </c>
    </row>
    <row r="199" s="1" customFormat="1">
      <c r="B199" s="44"/>
      <c r="C199" s="72"/>
      <c r="D199" s="237" t="s">
        <v>615</v>
      </c>
      <c r="E199" s="72"/>
      <c r="F199" s="268" t="s">
        <v>3935</v>
      </c>
      <c r="G199" s="72"/>
      <c r="H199" s="72"/>
      <c r="I199" s="182"/>
      <c r="J199" s="72"/>
      <c r="K199" s="72"/>
      <c r="L199" s="70"/>
      <c r="M199" s="269"/>
      <c r="N199" s="45"/>
      <c r="O199" s="45"/>
      <c r="P199" s="45"/>
      <c r="Q199" s="45"/>
      <c r="R199" s="45"/>
      <c r="S199" s="45"/>
      <c r="T199" s="93"/>
      <c r="AT199" s="22" t="s">
        <v>615</v>
      </c>
      <c r="AU199" s="22" t="s">
        <v>154</v>
      </c>
    </row>
    <row r="200" s="1" customFormat="1" ht="16.5" customHeight="1">
      <c r="B200" s="44"/>
      <c r="C200" s="210" t="s">
        <v>350</v>
      </c>
      <c r="D200" s="210" t="s">
        <v>156</v>
      </c>
      <c r="E200" s="211" t="s">
        <v>4290</v>
      </c>
      <c r="F200" s="212" t="s">
        <v>4291</v>
      </c>
      <c r="G200" s="213" t="s">
        <v>1641</v>
      </c>
      <c r="H200" s="214">
        <v>1</v>
      </c>
      <c r="I200" s="215"/>
      <c r="J200" s="216">
        <f>ROUND(I200*H200,2)</f>
        <v>0</v>
      </c>
      <c r="K200" s="212" t="s">
        <v>21</v>
      </c>
      <c r="L200" s="70"/>
      <c r="M200" s="217" t="s">
        <v>21</v>
      </c>
      <c r="N200" s="218" t="s">
        <v>44</v>
      </c>
      <c r="O200" s="45"/>
      <c r="P200" s="219">
        <f>O200*H200</f>
        <v>0</v>
      </c>
      <c r="Q200" s="219">
        <v>0</v>
      </c>
      <c r="R200" s="219">
        <f>Q200*H200</f>
        <v>0</v>
      </c>
      <c r="S200" s="219">
        <v>0</v>
      </c>
      <c r="T200" s="220">
        <f>S200*H200</f>
        <v>0</v>
      </c>
      <c r="AR200" s="22" t="s">
        <v>183</v>
      </c>
      <c r="AT200" s="22" t="s">
        <v>156</v>
      </c>
      <c r="AU200" s="22" t="s">
        <v>154</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183</v>
      </c>
      <c r="BM200" s="22" t="s">
        <v>469</v>
      </c>
    </row>
    <row r="201" s="1" customFormat="1">
      <c r="B201" s="44"/>
      <c r="C201" s="72"/>
      <c r="D201" s="237" t="s">
        <v>615</v>
      </c>
      <c r="E201" s="72"/>
      <c r="F201" s="268" t="s">
        <v>4285</v>
      </c>
      <c r="G201" s="72"/>
      <c r="H201" s="72"/>
      <c r="I201" s="182"/>
      <c r="J201" s="72"/>
      <c r="K201" s="72"/>
      <c r="L201" s="70"/>
      <c r="M201" s="269"/>
      <c r="N201" s="45"/>
      <c r="O201" s="45"/>
      <c r="P201" s="45"/>
      <c r="Q201" s="45"/>
      <c r="R201" s="45"/>
      <c r="S201" s="45"/>
      <c r="T201" s="93"/>
      <c r="AT201" s="22" t="s">
        <v>615</v>
      </c>
      <c r="AU201" s="22" t="s">
        <v>154</v>
      </c>
    </row>
    <row r="202" s="1" customFormat="1" ht="16.5" customHeight="1">
      <c r="B202" s="44"/>
      <c r="C202" s="210" t="s">
        <v>73</v>
      </c>
      <c r="D202" s="210" t="s">
        <v>156</v>
      </c>
      <c r="E202" s="211" t="s">
        <v>184</v>
      </c>
      <c r="F202" s="212" t="s">
        <v>4071</v>
      </c>
      <c r="G202" s="213" t="s">
        <v>21</v>
      </c>
      <c r="H202" s="214">
        <v>0</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183</v>
      </c>
      <c r="AT202" s="22" t="s">
        <v>156</v>
      </c>
      <c r="AU202" s="22" t="s">
        <v>154</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183</v>
      </c>
      <c r="BM202" s="22" t="s">
        <v>472</v>
      </c>
    </row>
    <row r="203" s="1" customFormat="1">
      <c r="B203" s="44"/>
      <c r="C203" s="72"/>
      <c r="D203" s="237" t="s">
        <v>615</v>
      </c>
      <c r="E203" s="72"/>
      <c r="F203" s="268" t="s">
        <v>4026</v>
      </c>
      <c r="G203" s="72"/>
      <c r="H203" s="72"/>
      <c r="I203" s="182"/>
      <c r="J203" s="72"/>
      <c r="K203" s="72"/>
      <c r="L203" s="70"/>
      <c r="M203" s="269"/>
      <c r="N203" s="45"/>
      <c r="O203" s="45"/>
      <c r="P203" s="45"/>
      <c r="Q203" s="45"/>
      <c r="R203" s="45"/>
      <c r="S203" s="45"/>
      <c r="T203" s="93"/>
      <c r="AT203" s="22" t="s">
        <v>615</v>
      </c>
      <c r="AU203" s="22" t="s">
        <v>154</v>
      </c>
    </row>
    <row r="204" s="1" customFormat="1" ht="25.5" customHeight="1">
      <c r="B204" s="44"/>
      <c r="C204" s="210" t="s">
        <v>204</v>
      </c>
      <c r="D204" s="210" t="s">
        <v>156</v>
      </c>
      <c r="E204" s="211" t="s">
        <v>4292</v>
      </c>
      <c r="F204" s="212" t="s">
        <v>4293</v>
      </c>
      <c r="G204" s="213" t="s">
        <v>1667</v>
      </c>
      <c r="H204" s="214">
        <v>0.20000000000000001</v>
      </c>
      <c r="I204" s="215"/>
      <c r="J204" s="216">
        <f>ROUND(I204*H204,2)</f>
        <v>0</v>
      </c>
      <c r="K204" s="212" t="s">
        <v>21</v>
      </c>
      <c r="L204" s="70"/>
      <c r="M204" s="217" t="s">
        <v>21</v>
      </c>
      <c r="N204" s="218" t="s">
        <v>44</v>
      </c>
      <c r="O204" s="45"/>
      <c r="P204" s="219">
        <f>O204*H204</f>
        <v>0</v>
      </c>
      <c r="Q204" s="219">
        <v>0</v>
      </c>
      <c r="R204" s="219">
        <f>Q204*H204</f>
        <v>0</v>
      </c>
      <c r="S204" s="219">
        <v>0</v>
      </c>
      <c r="T204" s="220">
        <f>S204*H204</f>
        <v>0</v>
      </c>
      <c r="AR204" s="22" t="s">
        <v>183</v>
      </c>
      <c r="AT204" s="22" t="s">
        <v>156</v>
      </c>
      <c r="AU204" s="22" t="s">
        <v>154</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183</v>
      </c>
      <c r="BM204" s="22" t="s">
        <v>476</v>
      </c>
    </row>
    <row r="205" s="1" customFormat="1">
      <c r="B205" s="44"/>
      <c r="C205" s="72"/>
      <c r="D205" s="237" t="s">
        <v>615</v>
      </c>
      <c r="E205" s="72"/>
      <c r="F205" s="268" t="s">
        <v>3940</v>
      </c>
      <c r="G205" s="72"/>
      <c r="H205" s="72"/>
      <c r="I205" s="182"/>
      <c r="J205" s="72"/>
      <c r="K205" s="72"/>
      <c r="L205" s="70"/>
      <c r="M205" s="269"/>
      <c r="N205" s="45"/>
      <c r="O205" s="45"/>
      <c r="P205" s="45"/>
      <c r="Q205" s="45"/>
      <c r="R205" s="45"/>
      <c r="S205" s="45"/>
      <c r="T205" s="93"/>
      <c r="AT205" s="22" t="s">
        <v>615</v>
      </c>
      <c r="AU205" s="22" t="s">
        <v>154</v>
      </c>
    </row>
    <row r="206" s="1" customFormat="1" ht="16.5" customHeight="1">
      <c r="B206" s="44"/>
      <c r="C206" s="210" t="s">
        <v>73</v>
      </c>
      <c r="D206" s="210" t="s">
        <v>156</v>
      </c>
      <c r="E206" s="211" t="s">
        <v>3293</v>
      </c>
      <c r="F206" s="212" t="s">
        <v>4077</v>
      </c>
      <c r="G206" s="213" t="s">
        <v>21</v>
      </c>
      <c r="H206" s="214">
        <v>0</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183</v>
      </c>
      <c r="AT206" s="22" t="s">
        <v>156</v>
      </c>
      <c r="AU206" s="22" t="s">
        <v>154</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183</v>
      </c>
      <c r="BM206" s="22" t="s">
        <v>485</v>
      </c>
    </row>
    <row r="207" s="1" customFormat="1">
      <c r="B207" s="44"/>
      <c r="C207" s="72"/>
      <c r="D207" s="237" t="s">
        <v>615</v>
      </c>
      <c r="E207" s="72"/>
      <c r="F207" s="268" t="s">
        <v>4026</v>
      </c>
      <c r="G207" s="72"/>
      <c r="H207" s="72"/>
      <c r="I207" s="182"/>
      <c r="J207" s="72"/>
      <c r="K207" s="72"/>
      <c r="L207" s="70"/>
      <c r="M207" s="269"/>
      <c r="N207" s="45"/>
      <c r="O207" s="45"/>
      <c r="P207" s="45"/>
      <c r="Q207" s="45"/>
      <c r="R207" s="45"/>
      <c r="S207" s="45"/>
      <c r="T207" s="93"/>
      <c r="AT207" s="22" t="s">
        <v>615</v>
      </c>
      <c r="AU207" s="22" t="s">
        <v>154</v>
      </c>
    </row>
    <row r="208" s="1" customFormat="1" ht="16.5" customHeight="1">
      <c r="B208" s="44"/>
      <c r="C208" s="210" t="s">
        <v>362</v>
      </c>
      <c r="D208" s="210" t="s">
        <v>156</v>
      </c>
      <c r="E208" s="211" t="s">
        <v>4078</v>
      </c>
      <c r="F208" s="212" t="s">
        <v>4079</v>
      </c>
      <c r="G208" s="213" t="s">
        <v>1936</v>
      </c>
      <c r="H208" s="214">
        <v>24.911000000000001</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183</v>
      </c>
      <c r="AT208" s="22" t="s">
        <v>156</v>
      </c>
      <c r="AU208" s="22" t="s">
        <v>154</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183</v>
      </c>
      <c r="BM208" s="22" t="s">
        <v>490</v>
      </c>
    </row>
    <row r="209" s="1" customFormat="1">
      <c r="B209" s="44"/>
      <c r="C209" s="72"/>
      <c r="D209" s="237" t="s">
        <v>615</v>
      </c>
      <c r="E209" s="72"/>
      <c r="F209" s="268" t="s">
        <v>3940</v>
      </c>
      <c r="G209" s="72"/>
      <c r="H209" s="72"/>
      <c r="I209" s="182"/>
      <c r="J209" s="72"/>
      <c r="K209" s="72"/>
      <c r="L209" s="70"/>
      <c r="M209" s="269"/>
      <c r="N209" s="45"/>
      <c r="O209" s="45"/>
      <c r="P209" s="45"/>
      <c r="Q209" s="45"/>
      <c r="R209" s="45"/>
      <c r="S209" s="45"/>
      <c r="T209" s="93"/>
      <c r="AT209" s="22" t="s">
        <v>615</v>
      </c>
      <c r="AU209" s="22" t="s">
        <v>154</v>
      </c>
    </row>
    <row r="210" s="9" customFormat="1" ht="29.88" customHeight="1">
      <c r="B210" s="196"/>
      <c r="C210" s="197"/>
      <c r="D210" s="198" t="s">
        <v>72</v>
      </c>
      <c r="E210" s="233" t="s">
        <v>78</v>
      </c>
      <c r="F210" s="233" t="s">
        <v>78</v>
      </c>
      <c r="G210" s="197"/>
      <c r="H210" s="197"/>
      <c r="I210" s="200"/>
      <c r="J210" s="234">
        <f>BK210</f>
        <v>0</v>
      </c>
      <c r="K210" s="197"/>
      <c r="L210" s="202"/>
      <c r="M210" s="203"/>
      <c r="N210" s="204"/>
      <c r="O210" s="204"/>
      <c r="P210" s="205">
        <f>SUM(P211:P212)</f>
        <v>0</v>
      </c>
      <c r="Q210" s="204"/>
      <c r="R210" s="205">
        <f>SUM(R211:R212)</f>
        <v>0</v>
      </c>
      <c r="S210" s="204"/>
      <c r="T210" s="206">
        <f>SUM(T211:T212)</f>
        <v>0</v>
      </c>
      <c r="AR210" s="207" t="s">
        <v>163</v>
      </c>
      <c r="AT210" s="208" t="s">
        <v>72</v>
      </c>
      <c r="AU210" s="208" t="s">
        <v>81</v>
      </c>
      <c r="AY210" s="207" t="s">
        <v>155</v>
      </c>
      <c r="BK210" s="209">
        <f>SUM(BK211:BK212)</f>
        <v>0</v>
      </c>
    </row>
    <row r="211" s="9" customFormat="1" ht="14.88" customHeight="1">
      <c r="B211" s="196"/>
      <c r="C211" s="197"/>
      <c r="D211" s="198" t="s">
        <v>72</v>
      </c>
      <c r="E211" s="233" t="s">
        <v>4084</v>
      </c>
      <c r="F211" s="233" t="s">
        <v>4085</v>
      </c>
      <c r="G211" s="197"/>
      <c r="H211" s="197"/>
      <c r="I211" s="200"/>
      <c r="J211" s="234">
        <f>BK211</f>
        <v>0</v>
      </c>
      <c r="K211" s="197"/>
      <c r="L211" s="202"/>
      <c r="M211" s="203"/>
      <c r="N211" s="204"/>
      <c r="O211" s="204"/>
      <c r="P211" s="205">
        <v>0</v>
      </c>
      <c r="Q211" s="204"/>
      <c r="R211" s="205">
        <v>0</v>
      </c>
      <c r="S211" s="204"/>
      <c r="T211" s="206">
        <v>0</v>
      </c>
      <c r="AR211" s="207" t="s">
        <v>163</v>
      </c>
      <c r="AT211" s="208" t="s">
        <v>72</v>
      </c>
      <c r="AU211" s="208" t="s">
        <v>83</v>
      </c>
      <c r="AY211" s="207" t="s">
        <v>155</v>
      </c>
      <c r="BK211" s="209">
        <v>0</v>
      </c>
    </row>
    <row r="212" s="9" customFormat="1" ht="14.88" customHeight="1">
      <c r="B212" s="196"/>
      <c r="C212" s="197"/>
      <c r="D212" s="198" t="s">
        <v>72</v>
      </c>
      <c r="E212" s="233" t="s">
        <v>4303</v>
      </c>
      <c r="F212" s="233" t="s">
        <v>4304</v>
      </c>
      <c r="G212" s="197"/>
      <c r="H212" s="197"/>
      <c r="I212" s="200"/>
      <c r="J212" s="234">
        <f>BK212</f>
        <v>0</v>
      </c>
      <c r="K212" s="197"/>
      <c r="L212" s="202"/>
      <c r="M212" s="222"/>
      <c r="N212" s="223"/>
      <c r="O212" s="223"/>
      <c r="P212" s="224">
        <v>0</v>
      </c>
      <c r="Q212" s="223"/>
      <c r="R212" s="224">
        <v>0</v>
      </c>
      <c r="S212" s="223"/>
      <c r="T212" s="225">
        <v>0</v>
      </c>
      <c r="AR212" s="207" t="s">
        <v>163</v>
      </c>
      <c r="AT212" s="208" t="s">
        <v>72</v>
      </c>
      <c r="AU212" s="208" t="s">
        <v>83</v>
      </c>
      <c r="AY212" s="207" t="s">
        <v>155</v>
      </c>
      <c r="BK212" s="209">
        <v>0</v>
      </c>
    </row>
    <row r="213" s="1" customFormat="1" ht="6.96" customHeight="1">
      <c r="B213" s="65"/>
      <c r="C213" s="66"/>
      <c r="D213" s="66"/>
      <c r="E213" s="66"/>
      <c r="F213" s="66"/>
      <c r="G213" s="66"/>
      <c r="H213" s="66"/>
      <c r="I213" s="164"/>
      <c r="J213" s="66"/>
      <c r="K213" s="66"/>
      <c r="L213" s="70"/>
    </row>
  </sheetData>
  <sheetProtection sheet="1" autoFilter="0" formatColumns="0" formatRows="0" objects="1" scenarios="1" spinCount="100000" saltValue="EgKJgo7fdeK/qFO1lQ6xMyyTUNFoikZL3TE4WTl/rFt8kfXR66tJ825yTCtGuaDaCJU7/L/pWT3Rag4N6oloGA==" hashValue="2sMJB/mxD6c8DaEADR6b1P/vksAXuYr6mr3qHjsxEdUHPyapAAuNB+X+Lzt5CwF/tGLXwBCrZ+ceQmiYmwfdag==" algorithmName="SHA-512" password="CC35"/>
  <autoFilter ref="C81:K212"/>
  <mergeCells count="10">
    <mergeCell ref="E7:H7"/>
    <mergeCell ref="E9:H9"/>
    <mergeCell ref="E24:H24"/>
    <mergeCell ref="E45:H45"/>
    <mergeCell ref="E47:H47"/>
    <mergeCell ref="J51:J52"/>
    <mergeCell ref="E72:H72"/>
    <mergeCell ref="E74:H74"/>
    <mergeCell ref="G1:H1"/>
    <mergeCell ref="L2:V2"/>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122</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4354</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ROUND(J91,2)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ROUND(SUM(BE91:BE256), 2)</f>
        <v>0</v>
      </c>
      <c r="G30" s="45"/>
      <c r="H30" s="45"/>
      <c r="I30" s="156">
        <v>0.20999999999999999</v>
      </c>
      <c r="J30" s="155">
        <f>ROUND(ROUND((SUM(BE91:BE256)), 2)*I30, 2)</f>
        <v>0</v>
      </c>
      <c r="K30" s="49"/>
    </row>
    <row r="31" s="1" customFormat="1" ht="14.4" customHeight="1">
      <c r="B31" s="44"/>
      <c r="C31" s="45"/>
      <c r="D31" s="45"/>
      <c r="E31" s="53" t="s">
        <v>45</v>
      </c>
      <c r="F31" s="155">
        <f>ROUND(SUM(BF91:BF256), 2)</f>
        <v>0</v>
      </c>
      <c r="G31" s="45"/>
      <c r="H31" s="45"/>
      <c r="I31" s="156">
        <v>0.14999999999999999</v>
      </c>
      <c r="J31" s="155">
        <f>ROUND(ROUND((SUM(BF91:BF256)), 2)*I31, 2)</f>
        <v>0</v>
      </c>
      <c r="K31" s="49"/>
    </row>
    <row r="32" hidden="1" s="1" customFormat="1" ht="14.4" customHeight="1">
      <c r="B32" s="44"/>
      <c r="C32" s="45"/>
      <c r="D32" s="45"/>
      <c r="E32" s="53" t="s">
        <v>46</v>
      </c>
      <c r="F32" s="155">
        <f>ROUND(SUM(BG91:BG256), 2)</f>
        <v>0</v>
      </c>
      <c r="G32" s="45"/>
      <c r="H32" s="45"/>
      <c r="I32" s="156">
        <v>0.20999999999999999</v>
      </c>
      <c r="J32" s="155">
        <v>0</v>
      </c>
      <c r="K32" s="49"/>
    </row>
    <row r="33" hidden="1" s="1" customFormat="1" ht="14.4" customHeight="1">
      <c r="B33" s="44"/>
      <c r="C33" s="45"/>
      <c r="D33" s="45"/>
      <c r="E33" s="53" t="s">
        <v>47</v>
      </c>
      <c r="F33" s="155">
        <f>ROUND(SUM(BH91:BH256), 2)</f>
        <v>0</v>
      </c>
      <c r="G33" s="45"/>
      <c r="H33" s="45"/>
      <c r="I33" s="156">
        <v>0.14999999999999999</v>
      </c>
      <c r="J33" s="155">
        <v>0</v>
      </c>
      <c r="K33" s="49"/>
    </row>
    <row r="34" hidden="1" s="1" customFormat="1" ht="14.4" customHeight="1">
      <c r="B34" s="44"/>
      <c r="C34" s="45"/>
      <c r="D34" s="45"/>
      <c r="E34" s="53" t="s">
        <v>48</v>
      </c>
      <c r="F34" s="155">
        <f>ROUND(SUM(BI91:BI256),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08 - 13 - ČOV</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J91</f>
        <v>0</v>
      </c>
      <c r="K56" s="49"/>
      <c r="AU56" s="22" t="s">
        <v>136</v>
      </c>
    </row>
    <row r="57" s="7" customFormat="1" ht="24.96" customHeight="1">
      <c r="B57" s="175"/>
      <c r="C57" s="176"/>
      <c r="D57" s="177" t="s">
        <v>4308</v>
      </c>
      <c r="E57" s="178"/>
      <c r="F57" s="178"/>
      <c r="G57" s="178"/>
      <c r="H57" s="178"/>
      <c r="I57" s="179"/>
      <c r="J57" s="180">
        <f>J92</f>
        <v>0</v>
      </c>
      <c r="K57" s="181"/>
    </row>
    <row r="58" s="7" customFormat="1" ht="24.96" customHeight="1">
      <c r="B58" s="175"/>
      <c r="C58" s="176"/>
      <c r="D58" s="177" t="s">
        <v>4308</v>
      </c>
      <c r="E58" s="178"/>
      <c r="F58" s="178"/>
      <c r="G58" s="178"/>
      <c r="H58" s="178"/>
      <c r="I58" s="179"/>
      <c r="J58" s="180">
        <f>J93</f>
        <v>0</v>
      </c>
      <c r="K58" s="181"/>
    </row>
    <row r="59" s="10" customFormat="1" ht="19.92" customHeight="1">
      <c r="B59" s="226"/>
      <c r="C59" s="227"/>
      <c r="D59" s="228" t="s">
        <v>4309</v>
      </c>
      <c r="E59" s="229"/>
      <c r="F59" s="229"/>
      <c r="G59" s="229"/>
      <c r="H59" s="229"/>
      <c r="I59" s="230"/>
      <c r="J59" s="231">
        <f>J94</f>
        <v>0</v>
      </c>
      <c r="K59" s="232"/>
    </row>
    <row r="60" s="10" customFormat="1" ht="14.88" customHeight="1">
      <c r="B60" s="226"/>
      <c r="C60" s="227"/>
      <c r="D60" s="228" t="s">
        <v>4310</v>
      </c>
      <c r="E60" s="229"/>
      <c r="F60" s="229"/>
      <c r="G60" s="229"/>
      <c r="H60" s="229"/>
      <c r="I60" s="230"/>
      <c r="J60" s="231">
        <f>J95</f>
        <v>0</v>
      </c>
      <c r="K60" s="232"/>
    </row>
    <row r="61" s="10" customFormat="1" ht="14.88" customHeight="1">
      <c r="B61" s="226"/>
      <c r="C61" s="227"/>
      <c r="D61" s="228" t="s">
        <v>4355</v>
      </c>
      <c r="E61" s="229"/>
      <c r="F61" s="229"/>
      <c r="G61" s="229"/>
      <c r="H61" s="229"/>
      <c r="I61" s="230"/>
      <c r="J61" s="231">
        <f>J172</f>
        <v>0</v>
      </c>
      <c r="K61" s="232"/>
    </row>
    <row r="62" s="10" customFormat="1" ht="14.88" customHeight="1">
      <c r="B62" s="226"/>
      <c r="C62" s="227"/>
      <c r="D62" s="228" t="s">
        <v>4356</v>
      </c>
      <c r="E62" s="229"/>
      <c r="F62" s="229"/>
      <c r="G62" s="229"/>
      <c r="H62" s="229"/>
      <c r="I62" s="230"/>
      <c r="J62" s="231">
        <f>J179</f>
        <v>0</v>
      </c>
      <c r="K62" s="232"/>
    </row>
    <row r="63" s="10" customFormat="1" ht="14.88" customHeight="1">
      <c r="B63" s="226"/>
      <c r="C63" s="227"/>
      <c r="D63" s="228" t="s">
        <v>4357</v>
      </c>
      <c r="E63" s="229"/>
      <c r="F63" s="229"/>
      <c r="G63" s="229"/>
      <c r="H63" s="229"/>
      <c r="I63" s="230"/>
      <c r="J63" s="231">
        <f>J188</f>
        <v>0</v>
      </c>
      <c r="K63" s="232"/>
    </row>
    <row r="64" s="10" customFormat="1" ht="14.88" customHeight="1">
      <c r="B64" s="226"/>
      <c r="C64" s="227"/>
      <c r="D64" s="228" t="s">
        <v>4358</v>
      </c>
      <c r="E64" s="229"/>
      <c r="F64" s="229"/>
      <c r="G64" s="229"/>
      <c r="H64" s="229"/>
      <c r="I64" s="230"/>
      <c r="J64" s="231">
        <f>J201</f>
        <v>0</v>
      </c>
      <c r="K64" s="232"/>
    </row>
    <row r="65" s="10" customFormat="1" ht="14.88" customHeight="1">
      <c r="B65" s="226"/>
      <c r="C65" s="227"/>
      <c r="D65" s="228" t="s">
        <v>4359</v>
      </c>
      <c r="E65" s="229"/>
      <c r="F65" s="229"/>
      <c r="G65" s="229"/>
      <c r="H65" s="229"/>
      <c r="I65" s="230"/>
      <c r="J65" s="231">
        <f>J214</f>
        <v>0</v>
      </c>
      <c r="K65" s="232"/>
    </row>
    <row r="66" s="10" customFormat="1" ht="14.88" customHeight="1">
      <c r="B66" s="226"/>
      <c r="C66" s="227"/>
      <c r="D66" s="228" t="s">
        <v>4360</v>
      </c>
      <c r="E66" s="229"/>
      <c r="F66" s="229"/>
      <c r="G66" s="229"/>
      <c r="H66" s="229"/>
      <c r="I66" s="230"/>
      <c r="J66" s="231">
        <f>J221</f>
        <v>0</v>
      </c>
      <c r="K66" s="232"/>
    </row>
    <row r="67" s="10" customFormat="1" ht="14.88" customHeight="1">
      <c r="B67" s="226"/>
      <c r="C67" s="227"/>
      <c r="D67" s="228" t="s">
        <v>4361</v>
      </c>
      <c r="E67" s="229"/>
      <c r="F67" s="229"/>
      <c r="G67" s="229"/>
      <c r="H67" s="229"/>
      <c r="I67" s="230"/>
      <c r="J67" s="231">
        <f>J244</f>
        <v>0</v>
      </c>
      <c r="K67" s="232"/>
    </row>
    <row r="68" s="10" customFormat="1" ht="14.88" customHeight="1">
      <c r="B68" s="226"/>
      <c r="C68" s="227"/>
      <c r="D68" s="228" t="s">
        <v>4362</v>
      </c>
      <c r="E68" s="229"/>
      <c r="F68" s="229"/>
      <c r="G68" s="229"/>
      <c r="H68" s="229"/>
      <c r="I68" s="230"/>
      <c r="J68" s="231">
        <f>J247</f>
        <v>0</v>
      </c>
      <c r="K68" s="232"/>
    </row>
    <row r="69" s="10" customFormat="1" ht="19.92" customHeight="1">
      <c r="B69" s="226"/>
      <c r="C69" s="227"/>
      <c r="D69" s="228" t="s">
        <v>4311</v>
      </c>
      <c r="E69" s="229"/>
      <c r="F69" s="229"/>
      <c r="G69" s="229"/>
      <c r="H69" s="229"/>
      <c r="I69" s="230"/>
      <c r="J69" s="231">
        <f>J250</f>
        <v>0</v>
      </c>
      <c r="K69" s="232"/>
    </row>
    <row r="70" s="10" customFormat="1" ht="14.88" customHeight="1">
      <c r="B70" s="226"/>
      <c r="C70" s="227"/>
      <c r="D70" s="228" t="s">
        <v>4312</v>
      </c>
      <c r="E70" s="229"/>
      <c r="F70" s="229"/>
      <c r="G70" s="229"/>
      <c r="H70" s="229"/>
      <c r="I70" s="230"/>
      <c r="J70" s="231">
        <f>J251</f>
        <v>0</v>
      </c>
      <c r="K70" s="232"/>
    </row>
    <row r="71" s="10" customFormat="1" ht="14.88" customHeight="1">
      <c r="B71" s="226"/>
      <c r="C71" s="227"/>
      <c r="D71" s="228" t="s">
        <v>4313</v>
      </c>
      <c r="E71" s="229"/>
      <c r="F71" s="229"/>
      <c r="G71" s="229"/>
      <c r="H71" s="229"/>
      <c r="I71" s="230"/>
      <c r="J71" s="231">
        <f>J254</f>
        <v>0</v>
      </c>
      <c r="K71" s="232"/>
    </row>
    <row r="72" s="1" customFormat="1" ht="21.84" customHeight="1">
      <c r="B72" s="44"/>
      <c r="C72" s="45"/>
      <c r="D72" s="45"/>
      <c r="E72" s="45"/>
      <c r="F72" s="45"/>
      <c r="G72" s="45"/>
      <c r="H72" s="45"/>
      <c r="I72" s="142"/>
      <c r="J72" s="45"/>
      <c r="K72" s="49"/>
    </row>
    <row r="73" s="1" customFormat="1" ht="6.96" customHeight="1">
      <c r="B73" s="65"/>
      <c r="C73" s="66"/>
      <c r="D73" s="66"/>
      <c r="E73" s="66"/>
      <c r="F73" s="66"/>
      <c r="G73" s="66"/>
      <c r="H73" s="66"/>
      <c r="I73" s="164"/>
      <c r="J73" s="66"/>
      <c r="K73" s="67"/>
    </row>
    <row r="77" s="1" customFormat="1" ht="6.96" customHeight="1">
      <c r="B77" s="68"/>
      <c r="C77" s="69"/>
      <c r="D77" s="69"/>
      <c r="E77" s="69"/>
      <c r="F77" s="69"/>
      <c r="G77" s="69"/>
      <c r="H77" s="69"/>
      <c r="I77" s="167"/>
      <c r="J77" s="69"/>
      <c r="K77" s="69"/>
      <c r="L77" s="70"/>
    </row>
    <row r="78" s="1" customFormat="1" ht="36.96" customHeight="1">
      <c r="B78" s="44"/>
      <c r="C78" s="71" t="s">
        <v>139</v>
      </c>
      <c r="D78" s="72"/>
      <c r="E78" s="72"/>
      <c r="F78" s="72"/>
      <c r="G78" s="72"/>
      <c r="H78" s="72"/>
      <c r="I78" s="182"/>
      <c r="J78" s="72"/>
      <c r="K78" s="72"/>
      <c r="L78" s="70"/>
    </row>
    <row r="79" s="1" customFormat="1" ht="6.96" customHeight="1">
      <c r="B79" s="44"/>
      <c r="C79" s="72"/>
      <c r="D79" s="72"/>
      <c r="E79" s="72"/>
      <c r="F79" s="72"/>
      <c r="G79" s="72"/>
      <c r="H79" s="72"/>
      <c r="I79" s="182"/>
      <c r="J79" s="72"/>
      <c r="K79" s="72"/>
      <c r="L79" s="70"/>
    </row>
    <row r="80" s="1" customFormat="1" ht="14.4" customHeight="1">
      <c r="B80" s="44"/>
      <c r="C80" s="74" t="s">
        <v>18</v>
      </c>
      <c r="D80" s="72"/>
      <c r="E80" s="72"/>
      <c r="F80" s="72"/>
      <c r="G80" s="72"/>
      <c r="H80" s="72"/>
      <c r="I80" s="182"/>
      <c r="J80" s="72"/>
      <c r="K80" s="72"/>
      <c r="L80" s="70"/>
    </row>
    <row r="81" s="1" customFormat="1" ht="16.5" customHeight="1">
      <c r="B81" s="44"/>
      <c r="C81" s="72"/>
      <c r="D81" s="72"/>
      <c r="E81" s="183" t="str">
        <f>E7</f>
        <v>STAVEBNÍ ÚPRAVY HASIČSKÉ ZBROJNICE HEŘMANICE - SLEZSKÁ OSTRAVA</v>
      </c>
      <c r="F81" s="74"/>
      <c r="G81" s="74"/>
      <c r="H81" s="74"/>
      <c r="I81" s="182"/>
      <c r="J81" s="72"/>
      <c r="K81" s="72"/>
      <c r="L81" s="70"/>
    </row>
    <row r="82" s="1" customFormat="1" ht="14.4" customHeight="1">
      <c r="B82" s="44"/>
      <c r="C82" s="74" t="s">
        <v>129</v>
      </c>
      <c r="D82" s="72"/>
      <c r="E82" s="72"/>
      <c r="F82" s="72"/>
      <c r="G82" s="72"/>
      <c r="H82" s="72"/>
      <c r="I82" s="182"/>
      <c r="J82" s="72"/>
      <c r="K82" s="72"/>
      <c r="L82" s="70"/>
    </row>
    <row r="83" s="1" customFormat="1" ht="17.25" customHeight="1">
      <c r="B83" s="44"/>
      <c r="C83" s="72"/>
      <c r="D83" s="72"/>
      <c r="E83" s="80" t="str">
        <f>E9</f>
        <v>SO 08 - 13 - ČOV</v>
      </c>
      <c r="F83" s="72"/>
      <c r="G83" s="72"/>
      <c r="H83" s="72"/>
      <c r="I83" s="182"/>
      <c r="J83" s="72"/>
      <c r="K83" s="72"/>
      <c r="L83" s="70"/>
    </row>
    <row r="84" s="1" customFormat="1" ht="6.96" customHeight="1">
      <c r="B84" s="44"/>
      <c r="C84" s="72"/>
      <c r="D84" s="72"/>
      <c r="E84" s="72"/>
      <c r="F84" s="72"/>
      <c r="G84" s="72"/>
      <c r="H84" s="72"/>
      <c r="I84" s="182"/>
      <c r="J84" s="72"/>
      <c r="K84" s="72"/>
      <c r="L84" s="70"/>
    </row>
    <row r="85" s="1" customFormat="1" ht="18" customHeight="1">
      <c r="B85" s="44"/>
      <c r="C85" s="74" t="s">
        <v>23</v>
      </c>
      <c r="D85" s="72"/>
      <c r="E85" s="72"/>
      <c r="F85" s="184" t="str">
        <f>F12</f>
        <v>SLEZSKÁ OSTRAVA</v>
      </c>
      <c r="G85" s="72"/>
      <c r="H85" s="72"/>
      <c r="I85" s="185" t="s">
        <v>25</v>
      </c>
      <c r="J85" s="83" t="str">
        <f>IF(J12="","",J12)</f>
        <v>25. 2. 2023</v>
      </c>
      <c r="K85" s="72"/>
      <c r="L85" s="70"/>
    </row>
    <row r="86" s="1" customFormat="1" ht="6.96" customHeight="1">
      <c r="B86" s="44"/>
      <c r="C86" s="72"/>
      <c r="D86" s="72"/>
      <c r="E86" s="72"/>
      <c r="F86" s="72"/>
      <c r="G86" s="72"/>
      <c r="H86" s="72"/>
      <c r="I86" s="182"/>
      <c r="J86" s="72"/>
      <c r="K86" s="72"/>
      <c r="L86" s="70"/>
    </row>
    <row r="87" s="1" customFormat="1">
      <c r="B87" s="44"/>
      <c r="C87" s="74" t="s">
        <v>27</v>
      </c>
      <c r="D87" s="72"/>
      <c r="E87" s="72"/>
      <c r="F87" s="184" t="str">
        <f>E15</f>
        <v>SMO - SLEZSKÁ OSTRAVA</v>
      </c>
      <c r="G87" s="72"/>
      <c r="H87" s="72"/>
      <c r="I87" s="185" t="s">
        <v>33</v>
      </c>
      <c r="J87" s="184" t="str">
        <f>E21</f>
        <v>SPAN</v>
      </c>
      <c r="K87" s="72"/>
      <c r="L87" s="70"/>
    </row>
    <row r="88" s="1" customFormat="1" ht="14.4" customHeight="1">
      <c r="B88" s="44"/>
      <c r="C88" s="74" t="s">
        <v>31</v>
      </c>
      <c r="D88" s="72"/>
      <c r="E88" s="72"/>
      <c r="F88" s="184" t="str">
        <f>IF(E18="","",E18)</f>
        <v/>
      </c>
      <c r="G88" s="72"/>
      <c r="H88" s="72"/>
      <c r="I88" s="182"/>
      <c r="J88" s="72"/>
      <c r="K88" s="72"/>
      <c r="L88" s="70"/>
    </row>
    <row r="89" s="1" customFormat="1" ht="10.32" customHeight="1">
      <c r="B89" s="44"/>
      <c r="C89" s="72"/>
      <c r="D89" s="72"/>
      <c r="E89" s="72"/>
      <c r="F89" s="72"/>
      <c r="G89" s="72"/>
      <c r="H89" s="72"/>
      <c r="I89" s="182"/>
      <c r="J89" s="72"/>
      <c r="K89" s="72"/>
      <c r="L89" s="70"/>
    </row>
    <row r="90" s="8" customFormat="1" ht="29.28" customHeight="1">
      <c r="B90" s="186"/>
      <c r="C90" s="187" t="s">
        <v>140</v>
      </c>
      <c r="D90" s="188" t="s">
        <v>58</v>
      </c>
      <c r="E90" s="188" t="s">
        <v>54</v>
      </c>
      <c r="F90" s="188" t="s">
        <v>141</v>
      </c>
      <c r="G90" s="188" t="s">
        <v>142</v>
      </c>
      <c r="H90" s="188" t="s">
        <v>143</v>
      </c>
      <c r="I90" s="189" t="s">
        <v>144</v>
      </c>
      <c r="J90" s="188" t="s">
        <v>134</v>
      </c>
      <c r="K90" s="190" t="s">
        <v>145</v>
      </c>
      <c r="L90" s="191"/>
      <c r="M90" s="100" t="s">
        <v>146</v>
      </c>
      <c r="N90" s="101" t="s">
        <v>43</v>
      </c>
      <c r="O90" s="101" t="s">
        <v>147</v>
      </c>
      <c r="P90" s="101" t="s">
        <v>148</v>
      </c>
      <c r="Q90" s="101" t="s">
        <v>149</v>
      </c>
      <c r="R90" s="101" t="s">
        <v>150</v>
      </c>
      <c r="S90" s="101" t="s">
        <v>151</v>
      </c>
      <c r="T90" s="102" t="s">
        <v>152</v>
      </c>
    </row>
    <row r="91" s="1" customFormat="1" ht="29.28" customHeight="1">
      <c r="B91" s="44"/>
      <c r="C91" s="106" t="s">
        <v>135</v>
      </c>
      <c r="D91" s="72"/>
      <c r="E91" s="72"/>
      <c r="F91" s="72"/>
      <c r="G91" s="72"/>
      <c r="H91" s="72"/>
      <c r="I91" s="182"/>
      <c r="J91" s="192">
        <f>BK91</f>
        <v>0</v>
      </c>
      <c r="K91" s="72"/>
      <c r="L91" s="70"/>
      <c r="M91" s="103"/>
      <c r="N91" s="104"/>
      <c r="O91" s="104"/>
      <c r="P91" s="193">
        <f>P92+P93</f>
        <v>0</v>
      </c>
      <c r="Q91" s="104"/>
      <c r="R91" s="193">
        <f>R92+R93</f>
        <v>0</v>
      </c>
      <c r="S91" s="104"/>
      <c r="T91" s="194">
        <f>T92+T93</f>
        <v>0</v>
      </c>
      <c r="AT91" s="22" t="s">
        <v>72</v>
      </c>
      <c r="AU91" s="22" t="s">
        <v>136</v>
      </c>
      <c r="BK91" s="195">
        <f>BK92+BK93</f>
        <v>0</v>
      </c>
    </row>
    <row r="92" s="9" customFormat="1" ht="37.44" customHeight="1">
      <c r="B92" s="196"/>
      <c r="C92" s="197"/>
      <c r="D92" s="198" t="s">
        <v>72</v>
      </c>
      <c r="E92" s="199" t="s">
        <v>153</v>
      </c>
      <c r="F92" s="199" t="s">
        <v>21</v>
      </c>
      <c r="G92" s="197"/>
      <c r="H92" s="197"/>
      <c r="I92" s="200"/>
      <c r="J92" s="201">
        <f>BK92</f>
        <v>0</v>
      </c>
      <c r="K92" s="197"/>
      <c r="L92" s="202"/>
      <c r="M92" s="203"/>
      <c r="N92" s="204"/>
      <c r="O92" s="204"/>
      <c r="P92" s="205">
        <v>0</v>
      </c>
      <c r="Q92" s="204"/>
      <c r="R92" s="205">
        <v>0</v>
      </c>
      <c r="S92" s="204"/>
      <c r="T92" s="206">
        <v>0</v>
      </c>
      <c r="AR92" s="207" t="s">
        <v>81</v>
      </c>
      <c r="AT92" s="208" t="s">
        <v>72</v>
      </c>
      <c r="AU92" s="208" t="s">
        <v>73</v>
      </c>
      <c r="AY92" s="207" t="s">
        <v>155</v>
      </c>
      <c r="BK92" s="209">
        <v>0</v>
      </c>
    </row>
    <row r="93" s="9" customFormat="1" ht="24.96" customHeight="1">
      <c r="B93" s="196"/>
      <c r="C93" s="197"/>
      <c r="D93" s="198" t="s">
        <v>72</v>
      </c>
      <c r="E93" s="199" t="s">
        <v>153</v>
      </c>
      <c r="F93" s="199" t="s">
        <v>21</v>
      </c>
      <c r="G93" s="197"/>
      <c r="H93" s="197"/>
      <c r="I93" s="200"/>
      <c r="J93" s="201">
        <f>BK93</f>
        <v>0</v>
      </c>
      <c r="K93" s="197"/>
      <c r="L93" s="202"/>
      <c r="M93" s="203"/>
      <c r="N93" s="204"/>
      <c r="O93" s="204"/>
      <c r="P93" s="205">
        <f>P94+P250</f>
        <v>0</v>
      </c>
      <c r="Q93" s="204"/>
      <c r="R93" s="205">
        <f>R94+R250</f>
        <v>0</v>
      </c>
      <c r="S93" s="204"/>
      <c r="T93" s="206">
        <f>T94+T250</f>
        <v>0</v>
      </c>
      <c r="AR93" s="207" t="s">
        <v>81</v>
      </c>
      <c r="AT93" s="208" t="s">
        <v>72</v>
      </c>
      <c r="AU93" s="208" t="s">
        <v>73</v>
      </c>
      <c r="AY93" s="207" t="s">
        <v>155</v>
      </c>
      <c r="BK93" s="209">
        <f>BK94+BK250</f>
        <v>0</v>
      </c>
    </row>
    <row r="94" s="9" customFormat="1" ht="19.92" customHeight="1">
      <c r="B94" s="196"/>
      <c r="C94" s="197"/>
      <c r="D94" s="198" t="s">
        <v>72</v>
      </c>
      <c r="E94" s="233" t="s">
        <v>3926</v>
      </c>
      <c r="F94" s="233" t="s">
        <v>3927</v>
      </c>
      <c r="G94" s="197"/>
      <c r="H94" s="197"/>
      <c r="I94" s="200"/>
      <c r="J94" s="234">
        <f>BK94</f>
        <v>0</v>
      </c>
      <c r="K94" s="197"/>
      <c r="L94" s="202"/>
      <c r="M94" s="203"/>
      <c r="N94" s="204"/>
      <c r="O94" s="204"/>
      <c r="P94" s="205">
        <f>P95+P172+P179+P188+P201+P214+P221+P244+P247</f>
        <v>0</v>
      </c>
      <c r="Q94" s="204"/>
      <c r="R94" s="205">
        <f>R95+R172+R179+R188+R201+R214+R221+R244+R247</f>
        <v>0</v>
      </c>
      <c r="S94" s="204"/>
      <c r="T94" s="206">
        <f>T95+T172+T179+T188+T201+T214+T221+T244+T247</f>
        <v>0</v>
      </c>
      <c r="AR94" s="207" t="s">
        <v>81</v>
      </c>
      <c r="AT94" s="208" t="s">
        <v>72</v>
      </c>
      <c r="AU94" s="208" t="s">
        <v>81</v>
      </c>
      <c r="AY94" s="207" t="s">
        <v>155</v>
      </c>
      <c r="BK94" s="209">
        <f>BK95+BK172+BK179+BK188+BK201+BK214+BK221+BK244+BK247</f>
        <v>0</v>
      </c>
    </row>
    <row r="95" s="9" customFormat="1" ht="14.88" customHeight="1">
      <c r="B95" s="196"/>
      <c r="C95" s="197"/>
      <c r="D95" s="198" t="s">
        <v>72</v>
      </c>
      <c r="E95" s="233" t="s">
        <v>81</v>
      </c>
      <c r="F95" s="233" t="s">
        <v>3928</v>
      </c>
      <c r="G95" s="197"/>
      <c r="H95" s="197"/>
      <c r="I95" s="200"/>
      <c r="J95" s="234">
        <f>BK95</f>
        <v>0</v>
      </c>
      <c r="K95" s="197"/>
      <c r="L95" s="202"/>
      <c r="M95" s="203"/>
      <c r="N95" s="204"/>
      <c r="O95" s="204"/>
      <c r="P95" s="205">
        <f>SUM(P96:P171)</f>
        <v>0</v>
      </c>
      <c r="Q95" s="204"/>
      <c r="R95" s="205">
        <f>SUM(R96:R171)</f>
        <v>0</v>
      </c>
      <c r="S95" s="204"/>
      <c r="T95" s="206">
        <f>SUM(T96:T171)</f>
        <v>0</v>
      </c>
      <c r="AR95" s="207" t="s">
        <v>81</v>
      </c>
      <c r="AT95" s="208" t="s">
        <v>72</v>
      </c>
      <c r="AU95" s="208" t="s">
        <v>83</v>
      </c>
      <c r="AY95" s="207" t="s">
        <v>155</v>
      </c>
      <c r="BK95" s="209">
        <f>SUM(BK96:BK171)</f>
        <v>0</v>
      </c>
    </row>
    <row r="96" s="1" customFormat="1" ht="16.5" customHeight="1">
      <c r="B96" s="44"/>
      <c r="C96" s="210" t="s">
        <v>81</v>
      </c>
      <c r="D96" s="210" t="s">
        <v>156</v>
      </c>
      <c r="E96" s="211" t="s">
        <v>3929</v>
      </c>
      <c r="F96" s="212" t="s">
        <v>3930</v>
      </c>
      <c r="G96" s="213" t="s">
        <v>3931</v>
      </c>
      <c r="H96" s="214">
        <v>48</v>
      </c>
      <c r="I96" s="215"/>
      <c r="J96" s="216">
        <f>ROUND(I96*H96,2)</f>
        <v>0</v>
      </c>
      <c r="K96" s="212" t="s">
        <v>21</v>
      </c>
      <c r="L96" s="70"/>
      <c r="M96" s="217" t="s">
        <v>21</v>
      </c>
      <c r="N96" s="218" t="s">
        <v>44</v>
      </c>
      <c r="O96" s="45"/>
      <c r="P96" s="219">
        <f>O96*H96</f>
        <v>0</v>
      </c>
      <c r="Q96" s="219">
        <v>0</v>
      </c>
      <c r="R96" s="219">
        <f>Q96*H96</f>
        <v>0</v>
      </c>
      <c r="S96" s="219">
        <v>0</v>
      </c>
      <c r="T96" s="220">
        <f>S96*H96</f>
        <v>0</v>
      </c>
      <c r="AR96" s="22" t="s">
        <v>163</v>
      </c>
      <c r="AT96" s="22" t="s">
        <v>156</v>
      </c>
      <c r="AU96" s="22" t="s">
        <v>154</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163</v>
      </c>
      <c r="BM96" s="22" t="s">
        <v>83</v>
      </c>
    </row>
    <row r="97" s="1" customFormat="1">
      <c r="B97" s="44"/>
      <c r="C97" s="72"/>
      <c r="D97" s="237" t="s">
        <v>615</v>
      </c>
      <c r="E97" s="72"/>
      <c r="F97" s="268" t="s">
        <v>3932</v>
      </c>
      <c r="G97" s="72"/>
      <c r="H97" s="72"/>
      <c r="I97" s="182"/>
      <c r="J97" s="72"/>
      <c r="K97" s="72"/>
      <c r="L97" s="70"/>
      <c r="M97" s="269"/>
      <c r="N97" s="45"/>
      <c r="O97" s="45"/>
      <c r="P97" s="45"/>
      <c r="Q97" s="45"/>
      <c r="R97" s="45"/>
      <c r="S97" s="45"/>
      <c r="T97" s="93"/>
      <c r="AT97" s="22" t="s">
        <v>615</v>
      </c>
      <c r="AU97" s="22" t="s">
        <v>154</v>
      </c>
    </row>
    <row r="98" s="1" customFormat="1" ht="16.5" customHeight="1">
      <c r="B98" s="44"/>
      <c r="C98" s="210" t="s">
        <v>73</v>
      </c>
      <c r="D98" s="210" t="s">
        <v>156</v>
      </c>
      <c r="E98" s="211" t="s">
        <v>4363</v>
      </c>
      <c r="F98" s="212" t="s">
        <v>4364</v>
      </c>
      <c r="G98" s="213" t="s">
        <v>21</v>
      </c>
      <c r="H98" s="214">
        <v>48</v>
      </c>
      <c r="I98" s="215"/>
      <c r="J98" s="216">
        <f>ROUND(I98*H98,2)</f>
        <v>0</v>
      </c>
      <c r="K98" s="212" t="s">
        <v>21</v>
      </c>
      <c r="L98" s="70"/>
      <c r="M98" s="217" t="s">
        <v>21</v>
      </c>
      <c r="N98" s="218" t="s">
        <v>44</v>
      </c>
      <c r="O98" s="45"/>
      <c r="P98" s="219">
        <f>O98*H98</f>
        <v>0</v>
      </c>
      <c r="Q98" s="219">
        <v>0</v>
      </c>
      <c r="R98" s="219">
        <f>Q98*H98</f>
        <v>0</v>
      </c>
      <c r="S98" s="219">
        <v>0</v>
      </c>
      <c r="T98" s="220">
        <f>S98*H98</f>
        <v>0</v>
      </c>
      <c r="AR98" s="22" t="s">
        <v>163</v>
      </c>
      <c r="AT98" s="22" t="s">
        <v>156</v>
      </c>
      <c r="AU98" s="22" t="s">
        <v>154</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163</v>
      </c>
      <c r="BM98" s="22" t="s">
        <v>163</v>
      </c>
    </row>
    <row r="99" s="1" customFormat="1">
      <c r="B99" s="44"/>
      <c r="C99" s="72"/>
      <c r="D99" s="237" t="s">
        <v>615</v>
      </c>
      <c r="E99" s="72"/>
      <c r="F99" s="268" t="s">
        <v>3935</v>
      </c>
      <c r="G99" s="72"/>
      <c r="H99" s="72"/>
      <c r="I99" s="182"/>
      <c r="J99" s="72"/>
      <c r="K99" s="72"/>
      <c r="L99" s="70"/>
      <c r="M99" s="269"/>
      <c r="N99" s="45"/>
      <c r="O99" s="45"/>
      <c r="P99" s="45"/>
      <c r="Q99" s="45"/>
      <c r="R99" s="45"/>
      <c r="S99" s="45"/>
      <c r="T99" s="93"/>
      <c r="AT99" s="22" t="s">
        <v>615</v>
      </c>
      <c r="AU99" s="22" t="s">
        <v>154</v>
      </c>
    </row>
    <row r="100" s="1" customFormat="1" ht="16.5" customHeight="1">
      <c r="B100" s="44"/>
      <c r="C100" s="210" t="s">
        <v>73</v>
      </c>
      <c r="D100" s="210" t="s">
        <v>156</v>
      </c>
      <c r="E100" s="211" t="s">
        <v>3936</v>
      </c>
      <c r="F100" s="212" t="s">
        <v>273</v>
      </c>
      <c r="G100" s="213" t="s">
        <v>21</v>
      </c>
      <c r="H100" s="214">
        <v>48</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163</v>
      </c>
      <c r="AT100" s="22" t="s">
        <v>156</v>
      </c>
      <c r="AU100" s="22" t="s">
        <v>154</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163</v>
      </c>
      <c r="BM100" s="22" t="s">
        <v>166</v>
      </c>
    </row>
    <row r="101" s="1" customFormat="1">
      <c r="B101" s="44"/>
      <c r="C101" s="72"/>
      <c r="D101" s="237" t="s">
        <v>615</v>
      </c>
      <c r="E101" s="72"/>
      <c r="F101" s="268" t="s">
        <v>3935</v>
      </c>
      <c r="G101" s="72"/>
      <c r="H101" s="72"/>
      <c r="I101" s="182"/>
      <c r="J101" s="72"/>
      <c r="K101" s="72"/>
      <c r="L101" s="70"/>
      <c r="M101" s="269"/>
      <c r="N101" s="45"/>
      <c r="O101" s="45"/>
      <c r="P101" s="45"/>
      <c r="Q101" s="45"/>
      <c r="R101" s="45"/>
      <c r="S101" s="45"/>
      <c r="T101" s="93"/>
      <c r="AT101" s="22" t="s">
        <v>615</v>
      </c>
      <c r="AU101" s="22" t="s">
        <v>154</v>
      </c>
    </row>
    <row r="102" s="1" customFormat="1" ht="25.5" customHeight="1">
      <c r="B102" s="44"/>
      <c r="C102" s="210" t="s">
        <v>83</v>
      </c>
      <c r="D102" s="210" t="s">
        <v>156</v>
      </c>
      <c r="E102" s="211" t="s">
        <v>4162</v>
      </c>
      <c r="F102" s="212" t="s">
        <v>4163</v>
      </c>
      <c r="G102" s="213" t="s">
        <v>3939</v>
      </c>
      <c r="H102" s="214">
        <v>29</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163</v>
      </c>
      <c r="AT102" s="22" t="s">
        <v>156</v>
      </c>
      <c r="AU102" s="22" t="s">
        <v>154</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163</v>
      </c>
      <c r="BM102" s="22" t="s">
        <v>169</v>
      </c>
    </row>
    <row r="103" s="1" customFormat="1">
      <c r="B103" s="44"/>
      <c r="C103" s="72"/>
      <c r="D103" s="237" t="s">
        <v>615</v>
      </c>
      <c r="E103" s="72"/>
      <c r="F103" s="268" t="s">
        <v>4164</v>
      </c>
      <c r="G103" s="72"/>
      <c r="H103" s="72"/>
      <c r="I103" s="182"/>
      <c r="J103" s="72"/>
      <c r="K103" s="72"/>
      <c r="L103" s="70"/>
      <c r="M103" s="269"/>
      <c r="N103" s="45"/>
      <c r="O103" s="45"/>
      <c r="P103" s="45"/>
      <c r="Q103" s="45"/>
      <c r="R103" s="45"/>
      <c r="S103" s="45"/>
      <c r="T103" s="93"/>
      <c r="AT103" s="22" t="s">
        <v>615</v>
      </c>
      <c r="AU103" s="22" t="s">
        <v>154</v>
      </c>
    </row>
    <row r="104" s="1" customFormat="1" ht="16.5" customHeight="1">
      <c r="B104" s="44"/>
      <c r="C104" s="210" t="s">
        <v>73</v>
      </c>
      <c r="D104" s="210" t="s">
        <v>156</v>
      </c>
      <c r="E104" s="211" t="s">
        <v>4365</v>
      </c>
      <c r="F104" s="212" t="s">
        <v>4366</v>
      </c>
      <c r="G104" s="213" t="s">
        <v>21</v>
      </c>
      <c r="H104" s="214">
        <v>29</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163</v>
      </c>
      <c r="AT104" s="22" t="s">
        <v>156</v>
      </c>
      <c r="AU104" s="22" t="s">
        <v>154</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163</v>
      </c>
      <c r="BM104" s="22" t="s">
        <v>173</v>
      </c>
    </row>
    <row r="105" s="1" customFormat="1">
      <c r="B105" s="44"/>
      <c r="C105" s="72"/>
      <c r="D105" s="237" t="s">
        <v>615</v>
      </c>
      <c r="E105" s="72"/>
      <c r="F105" s="268" t="s">
        <v>3935</v>
      </c>
      <c r="G105" s="72"/>
      <c r="H105" s="72"/>
      <c r="I105" s="182"/>
      <c r="J105" s="72"/>
      <c r="K105" s="72"/>
      <c r="L105" s="70"/>
      <c r="M105" s="269"/>
      <c r="N105" s="45"/>
      <c r="O105" s="45"/>
      <c r="P105" s="45"/>
      <c r="Q105" s="45"/>
      <c r="R105" s="45"/>
      <c r="S105" s="45"/>
      <c r="T105" s="93"/>
      <c r="AT105" s="22" t="s">
        <v>615</v>
      </c>
      <c r="AU105" s="22" t="s">
        <v>154</v>
      </c>
    </row>
    <row r="106" s="1" customFormat="1" ht="16.5" customHeight="1">
      <c r="B106" s="44"/>
      <c r="C106" s="210" t="s">
        <v>73</v>
      </c>
      <c r="D106" s="210" t="s">
        <v>156</v>
      </c>
      <c r="E106" s="211" t="s">
        <v>3936</v>
      </c>
      <c r="F106" s="212" t="s">
        <v>273</v>
      </c>
      <c r="G106" s="213" t="s">
        <v>21</v>
      </c>
      <c r="H106" s="214">
        <v>29</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163</v>
      </c>
      <c r="AT106" s="22" t="s">
        <v>156</v>
      </c>
      <c r="AU106" s="22" t="s">
        <v>154</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163</v>
      </c>
      <c r="BM106" s="22" t="s">
        <v>176</v>
      </c>
    </row>
    <row r="107" s="1" customFormat="1">
      <c r="B107" s="44"/>
      <c r="C107" s="72"/>
      <c r="D107" s="237" t="s">
        <v>615</v>
      </c>
      <c r="E107" s="72"/>
      <c r="F107" s="268" t="s">
        <v>3935</v>
      </c>
      <c r="G107" s="72"/>
      <c r="H107" s="72"/>
      <c r="I107" s="182"/>
      <c r="J107" s="72"/>
      <c r="K107" s="72"/>
      <c r="L107" s="70"/>
      <c r="M107" s="269"/>
      <c r="N107" s="45"/>
      <c r="O107" s="45"/>
      <c r="P107" s="45"/>
      <c r="Q107" s="45"/>
      <c r="R107" s="45"/>
      <c r="S107" s="45"/>
      <c r="T107" s="93"/>
      <c r="AT107" s="22" t="s">
        <v>615</v>
      </c>
      <c r="AU107" s="22" t="s">
        <v>154</v>
      </c>
    </row>
    <row r="108" s="1" customFormat="1" ht="25.5" customHeight="1">
      <c r="B108" s="44"/>
      <c r="C108" s="210" t="s">
        <v>154</v>
      </c>
      <c r="D108" s="210" t="s">
        <v>156</v>
      </c>
      <c r="E108" s="211" t="s">
        <v>4316</v>
      </c>
      <c r="F108" s="212" t="s">
        <v>4317</v>
      </c>
      <c r="G108" s="213" t="s">
        <v>3939</v>
      </c>
      <c r="H108" s="214">
        <v>22.800000000000001</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163</v>
      </c>
      <c r="AT108" s="22" t="s">
        <v>156</v>
      </c>
      <c r="AU108" s="22" t="s">
        <v>154</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163</v>
      </c>
      <c r="BM108" s="22" t="s">
        <v>180</v>
      </c>
    </row>
    <row r="109" s="1" customFormat="1">
      <c r="B109" s="44"/>
      <c r="C109" s="72"/>
      <c r="D109" s="237" t="s">
        <v>615</v>
      </c>
      <c r="E109" s="72"/>
      <c r="F109" s="268" t="s">
        <v>4164</v>
      </c>
      <c r="G109" s="72"/>
      <c r="H109" s="72"/>
      <c r="I109" s="182"/>
      <c r="J109" s="72"/>
      <c r="K109" s="72"/>
      <c r="L109" s="70"/>
      <c r="M109" s="269"/>
      <c r="N109" s="45"/>
      <c r="O109" s="45"/>
      <c r="P109" s="45"/>
      <c r="Q109" s="45"/>
      <c r="R109" s="45"/>
      <c r="S109" s="45"/>
      <c r="T109" s="93"/>
      <c r="AT109" s="22" t="s">
        <v>615</v>
      </c>
      <c r="AU109" s="22" t="s">
        <v>154</v>
      </c>
    </row>
    <row r="110" s="1" customFormat="1" ht="16.5" customHeight="1">
      <c r="B110" s="44"/>
      <c r="C110" s="210" t="s">
        <v>73</v>
      </c>
      <c r="D110" s="210" t="s">
        <v>156</v>
      </c>
      <c r="E110" s="211" t="s">
        <v>4367</v>
      </c>
      <c r="F110" s="212" t="s">
        <v>4368</v>
      </c>
      <c r="G110" s="213" t="s">
        <v>21</v>
      </c>
      <c r="H110" s="214">
        <v>22.800000000000001</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163</v>
      </c>
      <c r="AT110" s="22" t="s">
        <v>156</v>
      </c>
      <c r="AU110" s="22" t="s">
        <v>154</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163</v>
      </c>
      <c r="BM110" s="22" t="s">
        <v>183</v>
      </c>
    </row>
    <row r="111" s="1" customFormat="1">
      <c r="B111" s="44"/>
      <c r="C111" s="72"/>
      <c r="D111" s="237" t="s">
        <v>615</v>
      </c>
      <c r="E111" s="72"/>
      <c r="F111" s="268" t="s">
        <v>3935</v>
      </c>
      <c r="G111" s="72"/>
      <c r="H111" s="72"/>
      <c r="I111" s="182"/>
      <c r="J111" s="72"/>
      <c r="K111" s="72"/>
      <c r="L111" s="70"/>
      <c r="M111" s="269"/>
      <c r="N111" s="45"/>
      <c r="O111" s="45"/>
      <c r="P111" s="45"/>
      <c r="Q111" s="45"/>
      <c r="R111" s="45"/>
      <c r="S111" s="45"/>
      <c r="T111" s="93"/>
      <c r="AT111" s="22" t="s">
        <v>615</v>
      </c>
      <c r="AU111" s="22" t="s">
        <v>154</v>
      </c>
    </row>
    <row r="112" s="1" customFormat="1" ht="16.5" customHeight="1">
      <c r="B112" s="44"/>
      <c r="C112" s="210" t="s">
        <v>73</v>
      </c>
      <c r="D112" s="210" t="s">
        <v>156</v>
      </c>
      <c r="E112" s="211" t="s">
        <v>3936</v>
      </c>
      <c r="F112" s="212" t="s">
        <v>273</v>
      </c>
      <c r="G112" s="213" t="s">
        <v>21</v>
      </c>
      <c r="H112" s="214">
        <v>22.800000000000001</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163</v>
      </c>
      <c r="AT112" s="22" t="s">
        <v>156</v>
      </c>
      <c r="AU112" s="22" t="s">
        <v>154</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163</v>
      </c>
      <c r="BM112" s="22" t="s">
        <v>187</v>
      </c>
    </row>
    <row r="113" s="1" customFormat="1">
      <c r="B113" s="44"/>
      <c r="C113" s="72"/>
      <c r="D113" s="237" t="s">
        <v>615</v>
      </c>
      <c r="E113" s="72"/>
      <c r="F113" s="268" t="s">
        <v>3935</v>
      </c>
      <c r="G113" s="72"/>
      <c r="H113" s="72"/>
      <c r="I113" s="182"/>
      <c r="J113" s="72"/>
      <c r="K113" s="72"/>
      <c r="L113" s="70"/>
      <c r="M113" s="269"/>
      <c r="N113" s="45"/>
      <c r="O113" s="45"/>
      <c r="P113" s="45"/>
      <c r="Q113" s="45"/>
      <c r="R113" s="45"/>
      <c r="S113" s="45"/>
      <c r="T113" s="93"/>
      <c r="AT113" s="22" t="s">
        <v>615</v>
      </c>
      <c r="AU113" s="22" t="s">
        <v>154</v>
      </c>
    </row>
    <row r="114" s="1" customFormat="1" ht="16.5" customHeight="1">
      <c r="B114" s="44"/>
      <c r="C114" s="210" t="s">
        <v>163</v>
      </c>
      <c r="D114" s="210" t="s">
        <v>156</v>
      </c>
      <c r="E114" s="211" t="s">
        <v>280</v>
      </c>
      <c r="F114" s="212" t="s">
        <v>3954</v>
      </c>
      <c r="G114" s="213" t="s">
        <v>1723</v>
      </c>
      <c r="H114" s="214">
        <v>45.600000000000001</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163</v>
      </c>
      <c r="AT114" s="22" t="s">
        <v>156</v>
      </c>
      <c r="AU114" s="22" t="s">
        <v>154</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163</v>
      </c>
      <c r="BM114" s="22" t="s">
        <v>190</v>
      </c>
    </row>
    <row r="115" s="1" customFormat="1">
      <c r="B115" s="44"/>
      <c r="C115" s="72"/>
      <c r="D115" s="237" t="s">
        <v>615</v>
      </c>
      <c r="E115" s="72"/>
      <c r="F115" s="268" t="s">
        <v>3940</v>
      </c>
      <c r="G115" s="72"/>
      <c r="H115" s="72"/>
      <c r="I115" s="182"/>
      <c r="J115" s="72"/>
      <c r="K115" s="72"/>
      <c r="L115" s="70"/>
      <c r="M115" s="269"/>
      <c r="N115" s="45"/>
      <c r="O115" s="45"/>
      <c r="P115" s="45"/>
      <c r="Q115" s="45"/>
      <c r="R115" s="45"/>
      <c r="S115" s="45"/>
      <c r="T115" s="93"/>
      <c r="AT115" s="22" t="s">
        <v>615</v>
      </c>
      <c r="AU115" s="22" t="s">
        <v>154</v>
      </c>
    </row>
    <row r="116" s="1" customFormat="1" ht="16.5" customHeight="1">
      <c r="B116" s="44"/>
      <c r="C116" s="210" t="s">
        <v>73</v>
      </c>
      <c r="D116" s="210" t="s">
        <v>156</v>
      </c>
      <c r="E116" s="211" t="s">
        <v>4369</v>
      </c>
      <c r="F116" s="212" t="s">
        <v>4370</v>
      </c>
      <c r="G116" s="213" t="s">
        <v>21</v>
      </c>
      <c r="H116" s="214">
        <v>45.600000000000001</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163</v>
      </c>
      <c r="AT116" s="22" t="s">
        <v>156</v>
      </c>
      <c r="AU116" s="22" t="s">
        <v>154</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163</v>
      </c>
      <c r="BM116" s="22" t="s">
        <v>194</v>
      </c>
    </row>
    <row r="117" s="1" customFormat="1">
      <c r="B117" s="44"/>
      <c r="C117" s="72"/>
      <c r="D117" s="237" t="s">
        <v>615</v>
      </c>
      <c r="E117" s="72"/>
      <c r="F117" s="268" t="s">
        <v>3935</v>
      </c>
      <c r="G117" s="72"/>
      <c r="H117" s="72"/>
      <c r="I117" s="182"/>
      <c r="J117" s="72"/>
      <c r="K117" s="72"/>
      <c r="L117" s="70"/>
      <c r="M117" s="269"/>
      <c r="N117" s="45"/>
      <c r="O117" s="45"/>
      <c r="P117" s="45"/>
      <c r="Q117" s="45"/>
      <c r="R117" s="45"/>
      <c r="S117" s="45"/>
      <c r="T117" s="93"/>
      <c r="AT117" s="22" t="s">
        <v>615</v>
      </c>
      <c r="AU117" s="22" t="s">
        <v>154</v>
      </c>
    </row>
    <row r="118" s="1" customFormat="1" ht="16.5" customHeight="1">
      <c r="B118" s="44"/>
      <c r="C118" s="210" t="s">
        <v>73</v>
      </c>
      <c r="D118" s="210" t="s">
        <v>156</v>
      </c>
      <c r="E118" s="211" t="s">
        <v>3936</v>
      </c>
      <c r="F118" s="212" t="s">
        <v>273</v>
      </c>
      <c r="G118" s="213" t="s">
        <v>21</v>
      </c>
      <c r="H118" s="214">
        <v>45.600000000000001</v>
      </c>
      <c r="I118" s="215"/>
      <c r="J118" s="216">
        <f>ROUND(I118*H118,2)</f>
        <v>0</v>
      </c>
      <c r="K118" s="212" t="s">
        <v>21</v>
      </c>
      <c r="L118" s="70"/>
      <c r="M118" s="217" t="s">
        <v>21</v>
      </c>
      <c r="N118" s="218" t="s">
        <v>44</v>
      </c>
      <c r="O118" s="45"/>
      <c r="P118" s="219">
        <f>O118*H118</f>
        <v>0</v>
      </c>
      <c r="Q118" s="219">
        <v>0</v>
      </c>
      <c r="R118" s="219">
        <f>Q118*H118</f>
        <v>0</v>
      </c>
      <c r="S118" s="219">
        <v>0</v>
      </c>
      <c r="T118" s="220">
        <f>S118*H118</f>
        <v>0</v>
      </c>
      <c r="AR118" s="22" t="s">
        <v>163</v>
      </c>
      <c r="AT118" s="22" t="s">
        <v>156</v>
      </c>
      <c r="AU118" s="22" t="s">
        <v>154</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163</v>
      </c>
      <c r="BM118" s="22" t="s">
        <v>197</v>
      </c>
    </row>
    <row r="119" s="1" customFormat="1">
      <c r="B119" s="44"/>
      <c r="C119" s="72"/>
      <c r="D119" s="237" t="s">
        <v>615</v>
      </c>
      <c r="E119" s="72"/>
      <c r="F119" s="268" t="s">
        <v>3935</v>
      </c>
      <c r="G119" s="72"/>
      <c r="H119" s="72"/>
      <c r="I119" s="182"/>
      <c r="J119" s="72"/>
      <c r="K119" s="72"/>
      <c r="L119" s="70"/>
      <c r="M119" s="269"/>
      <c r="N119" s="45"/>
      <c r="O119" s="45"/>
      <c r="P119" s="45"/>
      <c r="Q119" s="45"/>
      <c r="R119" s="45"/>
      <c r="S119" s="45"/>
      <c r="T119" s="93"/>
      <c r="AT119" s="22" t="s">
        <v>615</v>
      </c>
      <c r="AU119" s="22" t="s">
        <v>154</v>
      </c>
    </row>
    <row r="120" s="1" customFormat="1" ht="16.5" customHeight="1">
      <c r="B120" s="44"/>
      <c r="C120" s="210" t="s">
        <v>170</v>
      </c>
      <c r="D120" s="210" t="s">
        <v>156</v>
      </c>
      <c r="E120" s="211" t="s">
        <v>284</v>
      </c>
      <c r="F120" s="212" t="s">
        <v>3959</v>
      </c>
      <c r="G120" s="213" t="s">
        <v>1723</v>
      </c>
      <c r="H120" s="214">
        <v>45.600000000000001</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163</v>
      </c>
      <c r="AT120" s="22" t="s">
        <v>156</v>
      </c>
      <c r="AU120" s="22" t="s">
        <v>154</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163</v>
      </c>
      <c r="BM120" s="22" t="s">
        <v>201</v>
      </c>
    </row>
    <row r="121" s="1" customFormat="1">
      <c r="B121" s="44"/>
      <c r="C121" s="72"/>
      <c r="D121" s="237" t="s">
        <v>615</v>
      </c>
      <c r="E121" s="72"/>
      <c r="F121" s="268" t="s">
        <v>3940</v>
      </c>
      <c r="G121" s="72"/>
      <c r="H121" s="72"/>
      <c r="I121" s="182"/>
      <c r="J121" s="72"/>
      <c r="K121" s="72"/>
      <c r="L121" s="70"/>
      <c r="M121" s="269"/>
      <c r="N121" s="45"/>
      <c r="O121" s="45"/>
      <c r="P121" s="45"/>
      <c r="Q121" s="45"/>
      <c r="R121" s="45"/>
      <c r="S121" s="45"/>
      <c r="T121" s="93"/>
      <c r="AT121" s="22" t="s">
        <v>615</v>
      </c>
      <c r="AU121" s="22" t="s">
        <v>154</v>
      </c>
    </row>
    <row r="122" s="1" customFormat="1" ht="25.5" customHeight="1">
      <c r="B122" s="44"/>
      <c r="C122" s="210" t="s">
        <v>166</v>
      </c>
      <c r="D122" s="210" t="s">
        <v>156</v>
      </c>
      <c r="E122" s="211" t="s">
        <v>3960</v>
      </c>
      <c r="F122" s="212" t="s">
        <v>3961</v>
      </c>
      <c r="G122" s="213" t="s">
        <v>3939</v>
      </c>
      <c r="H122" s="214">
        <v>51.799999999999997</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163</v>
      </c>
      <c r="AT122" s="22" t="s">
        <v>156</v>
      </c>
      <c r="AU122" s="22" t="s">
        <v>154</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163</v>
      </c>
      <c r="BM122" s="22" t="s">
        <v>204</v>
      </c>
    </row>
    <row r="123" s="1" customFormat="1">
      <c r="B123" s="44"/>
      <c r="C123" s="72"/>
      <c r="D123" s="237" t="s">
        <v>615</v>
      </c>
      <c r="E123" s="72"/>
      <c r="F123" s="268" t="s">
        <v>3940</v>
      </c>
      <c r="G123" s="72"/>
      <c r="H123" s="72"/>
      <c r="I123" s="182"/>
      <c r="J123" s="72"/>
      <c r="K123" s="72"/>
      <c r="L123" s="70"/>
      <c r="M123" s="269"/>
      <c r="N123" s="45"/>
      <c r="O123" s="45"/>
      <c r="P123" s="45"/>
      <c r="Q123" s="45"/>
      <c r="R123" s="45"/>
      <c r="S123" s="45"/>
      <c r="T123" s="93"/>
      <c r="AT123" s="22" t="s">
        <v>615</v>
      </c>
      <c r="AU123" s="22" t="s">
        <v>154</v>
      </c>
    </row>
    <row r="124" s="1" customFormat="1" ht="25.5" customHeight="1">
      <c r="B124" s="44"/>
      <c r="C124" s="210" t="s">
        <v>177</v>
      </c>
      <c r="D124" s="210" t="s">
        <v>156</v>
      </c>
      <c r="E124" s="211" t="s">
        <v>3966</v>
      </c>
      <c r="F124" s="212" t="s">
        <v>3967</v>
      </c>
      <c r="G124" s="213" t="s">
        <v>3939</v>
      </c>
      <c r="H124" s="214">
        <v>58.799999999999997</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163</v>
      </c>
      <c r="AT124" s="22" t="s">
        <v>156</v>
      </c>
      <c r="AU124" s="22" t="s">
        <v>154</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163</v>
      </c>
      <c r="BM124" s="22" t="s">
        <v>207</v>
      </c>
    </row>
    <row r="125" s="1" customFormat="1">
      <c r="B125" s="44"/>
      <c r="C125" s="72"/>
      <c r="D125" s="237" t="s">
        <v>615</v>
      </c>
      <c r="E125" s="72"/>
      <c r="F125" s="268" t="s">
        <v>3968</v>
      </c>
      <c r="G125" s="72"/>
      <c r="H125" s="72"/>
      <c r="I125" s="182"/>
      <c r="J125" s="72"/>
      <c r="K125" s="72"/>
      <c r="L125" s="70"/>
      <c r="M125" s="269"/>
      <c r="N125" s="45"/>
      <c r="O125" s="45"/>
      <c r="P125" s="45"/>
      <c r="Q125" s="45"/>
      <c r="R125" s="45"/>
      <c r="S125" s="45"/>
      <c r="T125" s="93"/>
      <c r="AT125" s="22" t="s">
        <v>615</v>
      </c>
      <c r="AU125" s="22" t="s">
        <v>154</v>
      </c>
    </row>
    <row r="126" s="1" customFormat="1" ht="16.5" customHeight="1">
      <c r="B126" s="44"/>
      <c r="C126" s="210" t="s">
        <v>73</v>
      </c>
      <c r="D126" s="210" t="s">
        <v>156</v>
      </c>
      <c r="E126" s="211" t="s">
        <v>4371</v>
      </c>
      <c r="F126" s="212" t="s">
        <v>4372</v>
      </c>
      <c r="G126" s="213" t="s">
        <v>21</v>
      </c>
      <c r="H126" s="214">
        <v>58.799999999999997</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163</v>
      </c>
      <c r="AT126" s="22" t="s">
        <v>156</v>
      </c>
      <c r="AU126" s="22" t="s">
        <v>154</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163</v>
      </c>
      <c r="BM126" s="22" t="s">
        <v>210</v>
      </c>
    </row>
    <row r="127" s="1" customFormat="1">
      <c r="B127" s="44"/>
      <c r="C127" s="72"/>
      <c r="D127" s="237" t="s">
        <v>615</v>
      </c>
      <c r="E127" s="72"/>
      <c r="F127" s="268" t="s">
        <v>3935</v>
      </c>
      <c r="G127" s="72"/>
      <c r="H127" s="72"/>
      <c r="I127" s="182"/>
      <c r="J127" s="72"/>
      <c r="K127" s="72"/>
      <c r="L127" s="70"/>
      <c r="M127" s="269"/>
      <c r="N127" s="45"/>
      <c r="O127" s="45"/>
      <c r="P127" s="45"/>
      <c r="Q127" s="45"/>
      <c r="R127" s="45"/>
      <c r="S127" s="45"/>
      <c r="T127" s="93"/>
      <c r="AT127" s="22" t="s">
        <v>615</v>
      </c>
      <c r="AU127" s="22" t="s">
        <v>154</v>
      </c>
    </row>
    <row r="128" s="1" customFormat="1" ht="25.5" customHeight="1">
      <c r="B128" s="44"/>
      <c r="C128" s="210" t="s">
        <v>169</v>
      </c>
      <c r="D128" s="210" t="s">
        <v>156</v>
      </c>
      <c r="E128" s="211" t="s">
        <v>3971</v>
      </c>
      <c r="F128" s="212" t="s">
        <v>3972</v>
      </c>
      <c r="G128" s="213" t="s">
        <v>3939</v>
      </c>
      <c r="H128" s="214">
        <v>22.399999999999999</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163</v>
      </c>
      <c r="AT128" s="22" t="s">
        <v>156</v>
      </c>
      <c r="AU128" s="22" t="s">
        <v>154</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163</v>
      </c>
      <c r="BM128" s="22" t="s">
        <v>214</v>
      </c>
    </row>
    <row r="129" s="1" customFormat="1">
      <c r="B129" s="44"/>
      <c r="C129" s="72"/>
      <c r="D129" s="237" t="s">
        <v>615</v>
      </c>
      <c r="E129" s="72"/>
      <c r="F129" s="268" t="s">
        <v>3940</v>
      </c>
      <c r="G129" s="72"/>
      <c r="H129" s="72"/>
      <c r="I129" s="182"/>
      <c r="J129" s="72"/>
      <c r="K129" s="72"/>
      <c r="L129" s="70"/>
      <c r="M129" s="269"/>
      <c r="N129" s="45"/>
      <c r="O129" s="45"/>
      <c r="P129" s="45"/>
      <c r="Q129" s="45"/>
      <c r="R129" s="45"/>
      <c r="S129" s="45"/>
      <c r="T129" s="93"/>
      <c r="AT129" s="22" t="s">
        <v>615</v>
      </c>
      <c r="AU129" s="22" t="s">
        <v>154</v>
      </c>
    </row>
    <row r="130" s="1" customFormat="1" ht="16.5" customHeight="1">
      <c r="B130" s="44"/>
      <c r="C130" s="210" t="s">
        <v>73</v>
      </c>
      <c r="D130" s="210" t="s">
        <v>156</v>
      </c>
      <c r="E130" s="211" t="s">
        <v>4373</v>
      </c>
      <c r="F130" s="212" t="s">
        <v>4374</v>
      </c>
      <c r="G130" s="213" t="s">
        <v>21</v>
      </c>
      <c r="H130" s="214">
        <v>8.4000000000000004</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163</v>
      </c>
      <c r="AT130" s="22" t="s">
        <v>156</v>
      </c>
      <c r="AU130" s="22" t="s">
        <v>154</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163</v>
      </c>
      <c r="BM130" s="22" t="s">
        <v>217</v>
      </c>
    </row>
    <row r="131" s="1" customFormat="1">
      <c r="B131" s="44"/>
      <c r="C131" s="72"/>
      <c r="D131" s="237" t="s">
        <v>615</v>
      </c>
      <c r="E131" s="72"/>
      <c r="F131" s="268" t="s">
        <v>3935</v>
      </c>
      <c r="G131" s="72"/>
      <c r="H131" s="72"/>
      <c r="I131" s="182"/>
      <c r="J131" s="72"/>
      <c r="K131" s="72"/>
      <c r="L131" s="70"/>
      <c r="M131" s="269"/>
      <c r="N131" s="45"/>
      <c r="O131" s="45"/>
      <c r="P131" s="45"/>
      <c r="Q131" s="45"/>
      <c r="R131" s="45"/>
      <c r="S131" s="45"/>
      <c r="T131" s="93"/>
      <c r="AT131" s="22" t="s">
        <v>615</v>
      </c>
      <c r="AU131" s="22" t="s">
        <v>154</v>
      </c>
    </row>
    <row r="132" s="1" customFormat="1" ht="16.5" customHeight="1">
      <c r="B132" s="44"/>
      <c r="C132" s="210" t="s">
        <v>73</v>
      </c>
      <c r="D132" s="210" t="s">
        <v>156</v>
      </c>
      <c r="E132" s="211" t="s">
        <v>4375</v>
      </c>
      <c r="F132" s="212" t="s">
        <v>4376</v>
      </c>
      <c r="G132" s="213" t="s">
        <v>21</v>
      </c>
      <c r="H132" s="214">
        <v>14</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163</v>
      </c>
      <c r="AT132" s="22" t="s">
        <v>156</v>
      </c>
      <c r="AU132" s="22" t="s">
        <v>154</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163</v>
      </c>
      <c r="BM132" s="22" t="s">
        <v>221</v>
      </c>
    </row>
    <row r="133" s="1" customFormat="1">
      <c r="B133" s="44"/>
      <c r="C133" s="72"/>
      <c r="D133" s="237" t="s">
        <v>615</v>
      </c>
      <c r="E133" s="72"/>
      <c r="F133" s="268" t="s">
        <v>3935</v>
      </c>
      <c r="G133" s="72"/>
      <c r="H133" s="72"/>
      <c r="I133" s="182"/>
      <c r="J133" s="72"/>
      <c r="K133" s="72"/>
      <c r="L133" s="70"/>
      <c r="M133" s="269"/>
      <c r="N133" s="45"/>
      <c r="O133" s="45"/>
      <c r="P133" s="45"/>
      <c r="Q133" s="45"/>
      <c r="R133" s="45"/>
      <c r="S133" s="45"/>
      <c r="T133" s="93"/>
      <c r="AT133" s="22" t="s">
        <v>615</v>
      </c>
      <c r="AU133" s="22" t="s">
        <v>154</v>
      </c>
    </row>
    <row r="134" s="1" customFormat="1" ht="16.5" customHeight="1">
      <c r="B134" s="44"/>
      <c r="C134" s="210" t="s">
        <v>73</v>
      </c>
      <c r="D134" s="210" t="s">
        <v>156</v>
      </c>
      <c r="E134" s="211" t="s">
        <v>3936</v>
      </c>
      <c r="F134" s="212" t="s">
        <v>273</v>
      </c>
      <c r="G134" s="213" t="s">
        <v>21</v>
      </c>
      <c r="H134" s="214">
        <v>22.399999999999999</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163</v>
      </c>
      <c r="AT134" s="22" t="s">
        <v>156</v>
      </c>
      <c r="AU134" s="22" t="s">
        <v>154</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163</v>
      </c>
      <c r="BM134" s="22" t="s">
        <v>224</v>
      </c>
    </row>
    <row r="135" s="1" customFormat="1">
      <c r="B135" s="44"/>
      <c r="C135" s="72"/>
      <c r="D135" s="237" t="s">
        <v>615</v>
      </c>
      <c r="E135" s="72"/>
      <c r="F135" s="268" t="s">
        <v>3935</v>
      </c>
      <c r="G135" s="72"/>
      <c r="H135" s="72"/>
      <c r="I135" s="182"/>
      <c r="J135" s="72"/>
      <c r="K135" s="72"/>
      <c r="L135" s="70"/>
      <c r="M135" s="269"/>
      <c r="N135" s="45"/>
      <c r="O135" s="45"/>
      <c r="P135" s="45"/>
      <c r="Q135" s="45"/>
      <c r="R135" s="45"/>
      <c r="S135" s="45"/>
      <c r="T135" s="93"/>
      <c r="AT135" s="22" t="s">
        <v>615</v>
      </c>
      <c r="AU135" s="22" t="s">
        <v>154</v>
      </c>
    </row>
    <row r="136" s="1" customFormat="1" ht="25.5" customHeight="1">
      <c r="B136" s="44"/>
      <c r="C136" s="210" t="s">
        <v>184</v>
      </c>
      <c r="D136" s="210" t="s">
        <v>156</v>
      </c>
      <c r="E136" s="211" t="s">
        <v>3978</v>
      </c>
      <c r="F136" s="212" t="s">
        <v>3979</v>
      </c>
      <c r="G136" s="213" t="s">
        <v>3939</v>
      </c>
      <c r="H136" s="214">
        <v>224</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163</v>
      </c>
      <c r="AT136" s="22" t="s">
        <v>156</v>
      </c>
      <c r="AU136" s="22" t="s">
        <v>154</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163</v>
      </c>
      <c r="BM136" s="22" t="s">
        <v>227</v>
      </c>
    </row>
    <row r="137" s="1" customFormat="1">
      <c r="B137" s="44"/>
      <c r="C137" s="72"/>
      <c r="D137" s="237" t="s">
        <v>615</v>
      </c>
      <c r="E137" s="72"/>
      <c r="F137" s="268" t="s">
        <v>3940</v>
      </c>
      <c r="G137" s="72"/>
      <c r="H137" s="72"/>
      <c r="I137" s="182"/>
      <c r="J137" s="72"/>
      <c r="K137" s="72"/>
      <c r="L137" s="70"/>
      <c r="M137" s="269"/>
      <c r="N137" s="45"/>
      <c r="O137" s="45"/>
      <c r="P137" s="45"/>
      <c r="Q137" s="45"/>
      <c r="R137" s="45"/>
      <c r="S137" s="45"/>
      <c r="T137" s="93"/>
      <c r="AT137" s="22" t="s">
        <v>615</v>
      </c>
      <c r="AU137" s="22" t="s">
        <v>154</v>
      </c>
    </row>
    <row r="138" s="1" customFormat="1" ht="16.5" customHeight="1">
      <c r="B138" s="44"/>
      <c r="C138" s="210" t="s">
        <v>73</v>
      </c>
      <c r="D138" s="210" t="s">
        <v>156</v>
      </c>
      <c r="E138" s="211" t="s">
        <v>4377</v>
      </c>
      <c r="F138" s="212" t="s">
        <v>4378</v>
      </c>
      <c r="G138" s="213" t="s">
        <v>21</v>
      </c>
      <c r="H138" s="214">
        <v>224</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163</v>
      </c>
      <c r="AT138" s="22" t="s">
        <v>156</v>
      </c>
      <c r="AU138" s="22" t="s">
        <v>154</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230</v>
      </c>
    </row>
    <row r="139" s="1" customFormat="1">
      <c r="B139" s="44"/>
      <c r="C139" s="72"/>
      <c r="D139" s="237" t="s">
        <v>615</v>
      </c>
      <c r="E139" s="72"/>
      <c r="F139" s="268" t="s">
        <v>3935</v>
      </c>
      <c r="G139" s="72"/>
      <c r="H139" s="72"/>
      <c r="I139" s="182"/>
      <c r="J139" s="72"/>
      <c r="K139" s="72"/>
      <c r="L139" s="70"/>
      <c r="M139" s="269"/>
      <c r="N139" s="45"/>
      <c r="O139" s="45"/>
      <c r="P139" s="45"/>
      <c r="Q139" s="45"/>
      <c r="R139" s="45"/>
      <c r="S139" s="45"/>
      <c r="T139" s="93"/>
      <c r="AT139" s="22" t="s">
        <v>615</v>
      </c>
      <c r="AU139" s="22" t="s">
        <v>154</v>
      </c>
    </row>
    <row r="140" s="1" customFormat="1" ht="16.5" customHeight="1">
      <c r="B140" s="44"/>
      <c r="C140" s="210" t="s">
        <v>173</v>
      </c>
      <c r="D140" s="210" t="s">
        <v>156</v>
      </c>
      <c r="E140" s="211" t="s">
        <v>3982</v>
      </c>
      <c r="F140" s="212" t="s">
        <v>3983</v>
      </c>
      <c r="G140" s="213" t="s">
        <v>3939</v>
      </c>
      <c r="H140" s="214">
        <v>22.399999999999999</v>
      </c>
      <c r="I140" s="215"/>
      <c r="J140" s="216">
        <f>ROUND(I140*H140,2)</f>
        <v>0</v>
      </c>
      <c r="K140" s="212" t="s">
        <v>21</v>
      </c>
      <c r="L140" s="70"/>
      <c r="M140" s="217" t="s">
        <v>21</v>
      </c>
      <c r="N140" s="218" t="s">
        <v>44</v>
      </c>
      <c r="O140" s="45"/>
      <c r="P140" s="219">
        <f>O140*H140</f>
        <v>0</v>
      </c>
      <c r="Q140" s="219">
        <v>0</v>
      </c>
      <c r="R140" s="219">
        <f>Q140*H140</f>
        <v>0</v>
      </c>
      <c r="S140" s="219">
        <v>0</v>
      </c>
      <c r="T140" s="220">
        <f>S140*H140</f>
        <v>0</v>
      </c>
      <c r="AR140" s="22" t="s">
        <v>163</v>
      </c>
      <c r="AT140" s="22" t="s">
        <v>156</v>
      </c>
      <c r="AU140" s="22" t="s">
        <v>154</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163</v>
      </c>
      <c r="BM140" s="22" t="s">
        <v>234</v>
      </c>
    </row>
    <row r="141" s="1" customFormat="1">
      <c r="B141" s="44"/>
      <c r="C141" s="72"/>
      <c r="D141" s="237" t="s">
        <v>615</v>
      </c>
      <c r="E141" s="72"/>
      <c r="F141" s="268" t="s">
        <v>3940</v>
      </c>
      <c r="G141" s="72"/>
      <c r="H141" s="72"/>
      <c r="I141" s="182"/>
      <c r="J141" s="72"/>
      <c r="K141" s="72"/>
      <c r="L141" s="70"/>
      <c r="M141" s="269"/>
      <c r="N141" s="45"/>
      <c r="O141" s="45"/>
      <c r="P141" s="45"/>
      <c r="Q141" s="45"/>
      <c r="R141" s="45"/>
      <c r="S141" s="45"/>
      <c r="T141" s="93"/>
      <c r="AT141" s="22" t="s">
        <v>615</v>
      </c>
      <c r="AU141" s="22" t="s">
        <v>154</v>
      </c>
    </row>
    <row r="142" s="1" customFormat="1" ht="25.5" customHeight="1">
      <c r="B142" s="44"/>
      <c r="C142" s="210" t="s">
        <v>191</v>
      </c>
      <c r="D142" s="210" t="s">
        <v>156</v>
      </c>
      <c r="E142" s="211" t="s">
        <v>3984</v>
      </c>
      <c r="F142" s="212" t="s">
        <v>3985</v>
      </c>
      <c r="G142" s="213" t="s">
        <v>1936</v>
      </c>
      <c r="H142" s="214">
        <v>40.32</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163</v>
      </c>
      <c r="AT142" s="22" t="s">
        <v>156</v>
      </c>
      <c r="AU142" s="22" t="s">
        <v>154</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163</v>
      </c>
      <c r="BM142" s="22" t="s">
        <v>237</v>
      </c>
    </row>
    <row r="143" s="1" customFormat="1">
      <c r="B143" s="44"/>
      <c r="C143" s="72"/>
      <c r="D143" s="237" t="s">
        <v>615</v>
      </c>
      <c r="E143" s="72"/>
      <c r="F143" s="268" t="s">
        <v>3940</v>
      </c>
      <c r="G143" s="72"/>
      <c r="H143" s="72"/>
      <c r="I143" s="182"/>
      <c r="J143" s="72"/>
      <c r="K143" s="72"/>
      <c r="L143" s="70"/>
      <c r="M143" s="269"/>
      <c r="N143" s="45"/>
      <c r="O143" s="45"/>
      <c r="P143" s="45"/>
      <c r="Q143" s="45"/>
      <c r="R143" s="45"/>
      <c r="S143" s="45"/>
      <c r="T143" s="93"/>
      <c r="AT143" s="22" t="s">
        <v>615</v>
      </c>
      <c r="AU143" s="22" t="s">
        <v>154</v>
      </c>
    </row>
    <row r="144" s="1" customFormat="1" ht="16.5" customHeight="1">
      <c r="B144" s="44"/>
      <c r="C144" s="210" t="s">
        <v>73</v>
      </c>
      <c r="D144" s="210" t="s">
        <v>156</v>
      </c>
      <c r="E144" s="211" t="s">
        <v>4379</v>
      </c>
      <c r="F144" s="212" t="s">
        <v>4380</v>
      </c>
      <c r="G144" s="213" t="s">
        <v>21</v>
      </c>
      <c r="H144" s="214">
        <v>40.32</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163</v>
      </c>
      <c r="AT144" s="22" t="s">
        <v>156</v>
      </c>
      <c r="AU144" s="22" t="s">
        <v>154</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163</v>
      </c>
      <c r="BM144" s="22" t="s">
        <v>241</v>
      </c>
    </row>
    <row r="145" s="1" customFormat="1">
      <c r="B145" s="44"/>
      <c r="C145" s="72"/>
      <c r="D145" s="237" t="s">
        <v>615</v>
      </c>
      <c r="E145" s="72"/>
      <c r="F145" s="268" t="s">
        <v>3935</v>
      </c>
      <c r="G145" s="72"/>
      <c r="H145" s="72"/>
      <c r="I145" s="182"/>
      <c r="J145" s="72"/>
      <c r="K145" s="72"/>
      <c r="L145" s="70"/>
      <c r="M145" s="269"/>
      <c r="N145" s="45"/>
      <c r="O145" s="45"/>
      <c r="P145" s="45"/>
      <c r="Q145" s="45"/>
      <c r="R145" s="45"/>
      <c r="S145" s="45"/>
      <c r="T145" s="93"/>
      <c r="AT145" s="22" t="s">
        <v>615</v>
      </c>
      <c r="AU145" s="22" t="s">
        <v>154</v>
      </c>
    </row>
    <row r="146" s="1" customFormat="1" ht="16.5" customHeight="1">
      <c r="B146" s="44"/>
      <c r="C146" s="210" t="s">
        <v>176</v>
      </c>
      <c r="D146" s="210" t="s">
        <v>156</v>
      </c>
      <c r="E146" s="211" t="s">
        <v>3988</v>
      </c>
      <c r="F146" s="212" t="s">
        <v>3989</v>
      </c>
      <c r="G146" s="213" t="s">
        <v>3939</v>
      </c>
      <c r="H146" s="214">
        <v>29.399999999999999</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163</v>
      </c>
      <c r="AT146" s="22" t="s">
        <v>156</v>
      </c>
      <c r="AU146" s="22" t="s">
        <v>154</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163</v>
      </c>
      <c r="BM146" s="22" t="s">
        <v>341</v>
      </c>
    </row>
    <row r="147" s="1" customFormat="1">
      <c r="B147" s="44"/>
      <c r="C147" s="72"/>
      <c r="D147" s="237" t="s">
        <v>615</v>
      </c>
      <c r="E147" s="72"/>
      <c r="F147" s="268" t="s">
        <v>3940</v>
      </c>
      <c r="G147" s="72"/>
      <c r="H147" s="72"/>
      <c r="I147" s="182"/>
      <c r="J147" s="72"/>
      <c r="K147" s="72"/>
      <c r="L147" s="70"/>
      <c r="M147" s="269"/>
      <c r="N147" s="45"/>
      <c r="O147" s="45"/>
      <c r="P147" s="45"/>
      <c r="Q147" s="45"/>
      <c r="R147" s="45"/>
      <c r="S147" s="45"/>
      <c r="T147" s="93"/>
      <c r="AT147" s="22" t="s">
        <v>615</v>
      </c>
      <c r="AU147" s="22" t="s">
        <v>154</v>
      </c>
    </row>
    <row r="148" s="1" customFormat="1" ht="16.5" customHeight="1">
      <c r="B148" s="44"/>
      <c r="C148" s="210" t="s">
        <v>73</v>
      </c>
      <c r="D148" s="210" t="s">
        <v>156</v>
      </c>
      <c r="E148" s="211" t="s">
        <v>4381</v>
      </c>
      <c r="F148" s="212" t="s">
        <v>4382</v>
      </c>
      <c r="G148" s="213" t="s">
        <v>21</v>
      </c>
      <c r="H148" s="214">
        <v>29.399999999999999</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163</v>
      </c>
      <c r="AT148" s="22" t="s">
        <v>156</v>
      </c>
      <c r="AU148" s="22" t="s">
        <v>154</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163</v>
      </c>
      <c r="BM148" s="22" t="s">
        <v>345</v>
      </c>
    </row>
    <row r="149" s="1" customFormat="1">
      <c r="B149" s="44"/>
      <c r="C149" s="72"/>
      <c r="D149" s="237" t="s">
        <v>615</v>
      </c>
      <c r="E149" s="72"/>
      <c r="F149" s="268" t="s">
        <v>3935</v>
      </c>
      <c r="G149" s="72"/>
      <c r="H149" s="72"/>
      <c r="I149" s="182"/>
      <c r="J149" s="72"/>
      <c r="K149" s="72"/>
      <c r="L149" s="70"/>
      <c r="M149" s="269"/>
      <c r="N149" s="45"/>
      <c r="O149" s="45"/>
      <c r="P149" s="45"/>
      <c r="Q149" s="45"/>
      <c r="R149" s="45"/>
      <c r="S149" s="45"/>
      <c r="T149" s="93"/>
      <c r="AT149" s="22" t="s">
        <v>615</v>
      </c>
      <c r="AU149" s="22" t="s">
        <v>154</v>
      </c>
    </row>
    <row r="150" s="1" customFormat="1" ht="16.5" customHeight="1">
      <c r="B150" s="44"/>
      <c r="C150" s="210" t="s">
        <v>73</v>
      </c>
      <c r="D150" s="210" t="s">
        <v>156</v>
      </c>
      <c r="E150" s="211" t="s">
        <v>3936</v>
      </c>
      <c r="F150" s="212" t="s">
        <v>273</v>
      </c>
      <c r="G150" s="213" t="s">
        <v>21</v>
      </c>
      <c r="H150" s="214">
        <v>29.399999999999999</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163</v>
      </c>
      <c r="AT150" s="22" t="s">
        <v>156</v>
      </c>
      <c r="AU150" s="22" t="s">
        <v>154</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163</v>
      </c>
      <c r="BM150" s="22" t="s">
        <v>348</v>
      </c>
    </row>
    <row r="151" s="1" customFormat="1">
      <c r="B151" s="44"/>
      <c r="C151" s="72"/>
      <c r="D151" s="237" t="s">
        <v>615</v>
      </c>
      <c r="E151" s="72"/>
      <c r="F151" s="268" t="s">
        <v>3935</v>
      </c>
      <c r="G151" s="72"/>
      <c r="H151" s="72"/>
      <c r="I151" s="182"/>
      <c r="J151" s="72"/>
      <c r="K151" s="72"/>
      <c r="L151" s="70"/>
      <c r="M151" s="269"/>
      <c r="N151" s="45"/>
      <c r="O151" s="45"/>
      <c r="P151" s="45"/>
      <c r="Q151" s="45"/>
      <c r="R151" s="45"/>
      <c r="S151" s="45"/>
      <c r="T151" s="93"/>
      <c r="AT151" s="22" t="s">
        <v>615</v>
      </c>
      <c r="AU151" s="22" t="s">
        <v>154</v>
      </c>
    </row>
    <row r="152" s="1" customFormat="1" ht="16.5" customHeight="1">
      <c r="B152" s="44"/>
      <c r="C152" s="210" t="s">
        <v>198</v>
      </c>
      <c r="D152" s="210" t="s">
        <v>156</v>
      </c>
      <c r="E152" s="211" t="s">
        <v>3996</v>
      </c>
      <c r="F152" s="212" t="s">
        <v>3997</v>
      </c>
      <c r="G152" s="213" t="s">
        <v>3939</v>
      </c>
      <c r="H152" s="214">
        <v>6.9000000000000004</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163</v>
      </c>
      <c r="AT152" s="22" t="s">
        <v>156</v>
      </c>
      <c r="AU152" s="22" t="s">
        <v>154</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163</v>
      </c>
      <c r="BM152" s="22" t="s">
        <v>353</v>
      </c>
    </row>
    <row r="153" s="1" customFormat="1">
      <c r="B153" s="44"/>
      <c r="C153" s="72"/>
      <c r="D153" s="237" t="s">
        <v>615</v>
      </c>
      <c r="E153" s="72"/>
      <c r="F153" s="268" t="s">
        <v>3998</v>
      </c>
      <c r="G153" s="72"/>
      <c r="H153" s="72"/>
      <c r="I153" s="182"/>
      <c r="J153" s="72"/>
      <c r="K153" s="72"/>
      <c r="L153" s="70"/>
      <c r="M153" s="269"/>
      <c r="N153" s="45"/>
      <c r="O153" s="45"/>
      <c r="P153" s="45"/>
      <c r="Q153" s="45"/>
      <c r="R153" s="45"/>
      <c r="S153" s="45"/>
      <c r="T153" s="93"/>
      <c r="AT153" s="22" t="s">
        <v>615</v>
      </c>
      <c r="AU153" s="22" t="s">
        <v>154</v>
      </c>
    </row>
    <row r="154" s="1" customFormat="1" ht="16.5" customHeight="1">
      <c r="B154" s="44"/>
      <c r="C154" s="210" t="s">
        <v>73</v>
      </c>
      <c r="D154" s="210" t="s">
        <v>156</v>
      </c>
      <c r="E154" s="211" t="s">
        <v>4383</v>
      </c>
      <c r="F154" s="212" t="s">
        <v>4384</v>
      </c>
      <c r="G154" s="213" t="s">
        <v>21</v>
      </c>
      <c r="H154" s="214">
        <v>6.9000000000000004</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163</v>
      </c>
      <c r="AT154" s="22" t="s">
        <v>156</v>
      </c>
      <c r="AU154" s="22" t="s">
        <v>154</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163</v>
      </c>
      <c r="BM154" s="22" t="s">
        <v>360</v>
      </c>
    </row>
    <row r="155" s="1" customFormat="1">
      <c r="B155" s="44"/>
      <c r="C155" s="72"/>
      <c r="D155" s="237" t="s">
        <v>615</v>
      </c>
      <c r="E155" s="72"/>
      <c r="F155" s="268" t="s">
        <v>3935</v>
      </c>
      <c r="G155" s="72"/>
      <c r="H155" s="72"/>
      <c r="I155" s="182"/>
      <c r="J155" s="72"/>
      <c r="K155" s="72"/>
      <c r="L155" s="70"/>
      <c r="M155" s="269"/>
      <c r="N155" s="45"/>
      <c r="O155" s="45"/>
      <c r="P155" s="45"/>
      <c r="Q155" s="45"/>
      <c r="R155" s="45"/>
      <c r="S155" s="45"/>
      <c r="T155" s="93"/>
      <c r="AT155" s="22" t="s">
        <v>615</v>
      </c>
      <c r="AU155" s="22" t="s">
        <v>154</v>
      </c>
    </row>
    <row r="156" s="1" customFormat="1" ht="16.5" customHeight="1">
      <c r="B156" s="44"/>
      <c r="C156" s="210" t="s">
        <v>73</v>
      </c>
      <c r="D156" s="210" t="s">
        <v>156</v>
      </c>
      <c r="E156" s="211" t="s">
        <v>3936</v>
      </c>
      <c r="F156" s="212" t="s">
        <v>273</v>
      </c>
      <c r="G156" s="213" t="s">
        <v>21</v>
      </c>
      <c r="H156" s="214">
        <v>6.9000000000000004</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163</v>
      </c>
      <c r="AT156" s="22" t="s">
        <v>156</v>
      </c>
      <c r="AU156" s="22" t="s">
        <v>154</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163</v>
      </c>
      <c r="BM156" s="22" t="s">
        <v>365</v>
      </c>
    </row>
    <row r="157" s="1" customFormat="1">
      <c r="B157" s="44"/>
      <c r="C157" s="72"/>
      <c r="D157" s="237" t="s">
        <v>615</v>
      </c>
      <c r="E157" s="72"/>
      <c r="F157" s="268" t="s">
        <v>3935</v>
      </c>
      <c r="G157" s="72"/>
      <c r="H157" s="72"/>
      <c r="I157" s="182"/>
      <c r="J157" s="72"/>
      <c r="K157" s="72"/>
      <c r="L157" s="70"/>
      <c r="M157" s="269"/>
      <c r="N157" s="45"/>
      <c r="O157" s="45"/>
      <c r="P157" s="45"/>
      <c r="Q157" s="45"/>
      <c r="R157" s="45"/>
      <c r="S157" s="45"/>
      <c r="T157" s="93"/>
      <c r="AT157" s="22" t="s">
        <v>615</v>
      </c>
      <c r="AU157" s="22" t="s">
        <v>154</v>
      </c>
    </row>
    <row r="158" s="1" customFormat="1" ht="16.5" customHeight="1">
      <c r="B158" s="44"/>
      <c r="C158" s="258" t="s">
        <v>180</v>
      </c>
      <c r="D158" s="258" t="s">
        <v>298</v>
      </c>
      <c r="E158" s="259" t="s">
        <v>4003</v>
      </c>
      <c r="F158" s="260" t="s">
        <v>4004</v>
      </c>
      <c r="G158" s="261" t="s">
        <v>1936</v>
      </c>
      <c r="H158" s="262">
        <v>13.800000000000001</v>
      </c>
      <c r="I158" s="263"/>
      <c r="J158" s="264">
        <f>ROUND(I158*H158,2)</f>
        <v>0</v>
      </c>
      <c r="K158" s="260" t="s">
        <v>21</v>
      </c>
      <c r="L158" s="265"/>
      <c r="M158" s="266" t="s">
        <v>21</v>
      </c>
      <c r="N158" s="267" t="s">
        <v>44</v>
      </c>
      <c r="O158" s="45"/>
      <c r="P158" s="219">
        <f>O158*H158</f>
        <v>0</v>
      </c>
      <c r="Q158" s="219">
        <v>0</v>
      </c>
      <c r="R158" s="219">
        <f>Q158*H158</f>
        <v>0</v>
      </c>
      <c r="S158" s="219">
        <v>0</v>
      </c>
      <c r="T158" s="220">
        <f>S158*H158</f>
        <v>0</v>
      </c>
      <c r="AR158" s="22" t="s">
        <v>169</v>
      </c>
      <c r="AT158" s="22" t="s">
        <v>298</v>
      </c>
      <c r="AU158" s="22" t="s">
        <v>154</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163</v>
      </c>
      <c r="BM158" s="22" t="s">
        <v>160</v>
      </c>
    </row>
    <row r="159" s="1" customFormat="1">
      <c r="B159" s="44"/>
      <c r="C159" s="72"/>
      <c r="D159" s="237" t="s">
        <v>615</v>
      </c>
      <c r="E159" s="72"/>
      <c r="F159" s="268" t="s">
        <v>4005</v>
      </c>
      <c r="G159" s="72"/>
      <c r="H159" s="72"/>
      <c r="I159" s="182"/>
      <c r="J159" s="72"/>
      <c r="K159" s="72"/>
      <c r="L159" s="70"/>
      <c r="M159" s="269"/>
      <c r="N159" s="45"/>
      <c r="O159" s="45"/>
      <c r="P159" s="45"/>
      <c r="Q159" s="45"/>
      <c r="R159" s="45"/>
      <c r="S159" s="45"/>
      <c r="T159" s="93"/>
      <c r="AT159" s="22" t="s">
        <v>615</v>
      </c>
      <c r="AU159" s="22" t="s">
        <v>154</v>
      </c>
    </row>
    <row r="160" s="1" customFormat="1" ht="16.5" customHeight="1">
      <c r="B160" s="44"/>
      <c r="C160" s="210" t="s">
        <v>73</v>
      </c>
      <c r="D160" s="210" t="s">
        <v>156</v>
      </c>
      <c r="E160" s="211" t="s">
        <v>4385</v>
      </c>
      <c r="F160" s="212" t="s">
        <v>4386</v>
      </c>
      <c r="G160" s="213" t="s">
        <v>21</v>
      </c>
      <c r="H160" s="214">
        <v>13.800000000000001</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163</v>
      </c>
      <c r="AT160" s="22" t="s">
        <v>156</v>
      </c>
      <c r="AU160" s="22" t="s">
        <v>154</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163</v>
      </c>
      <c r="BM160" s="22" t="s">
        <v>371</v>
      </c>
    </row>
    <row r="161" s="1" customFormat="1">
      <c r="B161" s="44"/>
      <c r="C161" s="72"/>
      <c r="D161" s="237" t="s">
        <v>615</v>
      </c>
      <c r="E161" s="72"/>
      <c r="F161" s="268" t="s">
        <v>3935</v>
      </c>
      <c r="G161" s="72"/>
      <c r="H161" s="72"/>
      <c r="I161" s="182"/>
      <c r="J161" s="72"/>
      <c r="K161" s="72"/>
      <c r="L161" s="70"/>
      <c r="M161" s="269"/>
      <c r="N161" s="45"/>
      <c r="O161" s="45"/>
      <c r="P161" s="45"/>
      <c r="Q161" s="45"/>
      <c r="R161" s="45"/>
      <c r="S161" s="45"/>
      <c r="T161" s="93"/>
      <c r="AT161" s="22" t="s">
        <v>615</v>
      </c>
      <c r="AU161" s="22" t="s">
        <v>154</v>
      </c>
    </row>
    <row r="162" s="1" customFormat="1" ht="16.5" customHeight="1">
      <c r="B162" s="44"/>
      <c r="C162" s="210" t="s">
        <v>10</v>
      </c>
      <c r="D162" s="210" t="s">
        <v>156</v>
      </c>
      <c r="E162" s="211" t="s">
        <v>4008</v>
      </c>
      <c r="F162" s="212" t="s">
        <v>4009</v>
      </c>
      <c r="G162" s="213" t="s">
        <v>1723</v>
      </c>
      <c r="H162" s="214">
        <v>21.25</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163</v>
      </c>
      <c r="AT162" s="22" t="s">
        <v>156</v>
      </c>
      <c r="AU162" s="22" t="s">
        <v>154</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163</v>
      </c>
      <c r="BM162" s="22" t="s">
        <v>374</v>
      </c>
    </row>
    <row r="163" s="1" customFormat="1">
      <c r="B163" s="44"/>
      <c r="C163" s="72"/>
      <c r="D163" s="237" t="s">
        <v>615</v>
      </c>
      <c r="E163" s="72"/>
      <c r="F163" s="268" t="s">
        <v>3940</v>
      </c>
      <c r="G163" s="72"/>
      <c r="H163" s="72"/>
      <c r="I163" s="182"/>
      <c r="J163" s="72"/>
      <c r="K163" s="72"/>
      <c r="L163" s="70"/>
      <c r="M163" s="269"/>
      <c r="N163" s="45"/>
      <c r="O163" s="45"/>
      <c r="P163" s="45"/>
      <c r="Q163" s="45"/>
      <c r="R163" s="45"/>
      <c r="S163" s="45"/>
      <c r="T163" s="93"/>
      <c r="AT163" s="22" t="s">
        <v>615</v>
      </c>
      <c r="AU163" s="22" t="s">
        <v>154</v>
      </c>
    </row>
    <row r="164" s="1" customFormat="1" ht="16.5" customHeight="1">
      <c r="B164" s="44"/>
      <c r="C164" s="210" t="s">
        <v>73</v>
      </c>
      <c r="D164" s="210" t="s">
        <v>156</v>
      </c>
      <c r="E164" s="211" t="s">
        <v>4387</v>
      </c>
      <c r="F164" s="212" t="s">
        <v>4388</v>
      </c>
      <c r="G164" s="213" t="s">
        <v>21</v>
      </c>
      <c r="H164" s="214">
        <v>15</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163</v>
      </c>
      <c r="AT164" s="22" t="s">
        <v>156</v>
      </c>
      <c r="AU164" s="22" t="s">
        <v>154</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163</v>
      </c>
      <c r="BM164" s="22" t="s">
        <v>378</v>
      </c>
    </row>
    <row r="165" s="1" customFormat="1">
      <c r="B165" s="44"/>
      <c r="C165" s="72"/>
      <c r="D165" s="237" t="s">
        <v>615</v>
      </c>
      <c r="E165" s="72"/>
      <c r="F165" s="268" t="s">
        <v>3935</v>
      </c>
      <c r="G165" s="72"/>
      <c r="H165" s="72"/>
      <c r="I165" s="182"/>
      <c r="J165" s="72"/>
      <c r="K165" s="72"/>
      <c r="L165" s="70"/>
      <c r="M165" s="269"/>
      <c r="N165" s="45"/>
      <c r="O165" s="45"/>
      <c r="P165" s="45"/>
      <c r="Q165" s="45"/>
      <c r="R165" s="45"/>
      <c r="S165" s="45"/>
      <c r="T165" s="93"/>
      <c r="AT165" s="22" t="s">
        <v>615</v>
      </c>
      <c r="AU165" s="22" t="s">
        <v>154</v>
      </c>
    </row>
    <row r="166" s="1" customFormat="1" ht="16.5" customHeight="1">
      <c r="B166" s="44"/>
      <c r="C166" s="210" t="s">
        <v>73</v>
      </c>
      <c r="D166" s="210" t="s">
        <v>156</v>
      </c>
      <c r="E166" s="211" t="s">
        <v>4389</v>
      </c>
      <c r="F166" s="212" t="s">
        <v>4390</v>
      </c>
      <c r="G166" s="213" t="s">
        <v>21</v>
      </c>
      <c r="H166" s="214">
        <v>6.25</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163</v>
      </c>
      <c r="AT166" s="22" t="s">
        <v>156</v>
      </c>
      <c r="AU166" s="22" t="s">
        <v>154</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163</v>
      </c>
      <c r="BM166" s="22" t="s">
        <v>381</v>
      </c>
    </row>
    <row r="167" s="1" customFormat="1">
      <c r="B167" s="44"/>
      <c r="C167" s="72"/>
      <c r="D167" s="237" t="s">
        <v>615</v>
      </c>
      <c r="E167" s="72"/>
      <c r="F167" s="268" t="s">
        <v>3935</v>
      </c>
      <c r="G167" s="72"/>
      <c r="H167" s="72"/>
      <c r="I167" s="182"/>
      <c r="J167" s="72"/>
      <c r="K167" s="72"/>
      <c r="L167" s="70"/>
      <c r="M167" s="269"/>
      <c r="N167" s="45"/>
      <c r="O167" s="45"/>
      <c r="P167" s="45"/>
      <c r="Q167" s="45"/>
      <c r="R167" s="45"/>
      <c r="S167" s="45"/>
      <c r="T167" s="93"/>
      <c r="AT167" s="22" t="s">
        <v>615</v>
      </c>
      <c r="AU167" s="22" t="s">
        <v>154</v>
      </c>
    </row>
    <row r="168" s="1" customFormat="1" ht="16.5" customHeight="1">
      <c r="B168" s="44"/>
      <c r="C168" s="210" t="s">
        <v>73</v>
      </c>
      <c r="D168" s="210" t="s">
        <v>156</v>
      </c>
      <c r="E168" s="211" t="s">
        <v>3936</v>
      </c>
      <c r="F168" s="212" t="s">
        <v>273</v>
      </c>
      <c r="G168" s="213" t="s">
        <v>21</v>
      </c>
      <c r="H168" s="214">
        <v>21.25</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163</v>
      </c>
      <c r="AT168" s="22" t="s">
        <v>156</v>
      </c>
      <c r="AU168" s="22" t="s">
        <v>154</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163</v>
      </c>
      <c r="BM168" s="22" t="s">
        <v>385</v>
      </c>
    </row>
    <row r="169" s="1" customFormat="1">
      <c r="B169" s="44"/>
      <c r="C169" s="72"/>
      <c r="D169" s="237" t="s">
        <v>615</v>
      </c>
      <c r="E169" s="72"/>
      <c r="F169" s="268" t="s">
        <v>3935</v>
      </c>
      <c r="G169" s="72"/>
      <c r="H169" s="72"/>
      <c r="I169" s="182"/>
      <c r="J169" s="72"/>
      <c r="K169" s="72"/>
      <c r="L169" s="70"/>
      <c r="M169" s="269"/>
      <c r="N169" s="45"/>
      <c r="O169" s="45"/>
      <c r="P169" s="45"/>
      <c r="Q169" s="45"/>
      <c r="R169" s="45"/>
      <c r="S169" s="45"/>
      <c r="T169" s="93"/>
      <c r="AT169" s="22" t="s">
        <v>615</v>
      </c>
      <c r="AU169" s="22" t="s">
        <v>154</v>
      </c>
    </row>
    <row r="170" s="1" customFormat="1" ht="16.5" customHeight="1">
      <c r="B170" s="44"/>
      <c r="C170" s="210" t="s">
        <v>183</v>
      </c>
      <c r="D170" s="210" t="s">
        <v>156</v>
      </c>
      <c r="E170" s="211" t="s">
        <v>4110</v>
      </c>
      <c r="F170" s="212" t="s">
        <v>4111</v>
      </c>
      <c r="G170" s="213" t="s">
        <v>3939</v>
      </c>
      <c r="H170" s="214">
        <v>29.399999999999999</v>
      </c>
      <c r="I170" s="215"/>
      <c r="J170" s="216">
        <f>ROUND(I170*H170,2)</f>
        <v>0</v>
      </c>
      <c r="K170" s="212" t="s">
        <v>21</v>
      </c>
      <c r="L170" s="70"/>
      <c r="M170" s="217" t="s">
        <v>21</v>
      </c>
      <c r="N170" s="218" t="s">
        <v>44</v>
      </c>
      <c r="O170" s="45"/>
      <c r="P170" s="219">
        <f>O170*H170</f>
        <v>0</v>
      </c>
      <c r="Q170" s="219">
        <v>0</v>
      </c>
      <c r="R170" s="219">
        <f>Q170*H170</f>
        <v>0</v>
      </c>
      <c r="S170" s="219">
        <v>0</v>
      </c>
      <c r="T170" s="220">
        <f>S170*H170</f>
        <v>0</v>
      </c>
      <c r="AR170" s="22" t="s">
        <v>163</v>
      </c>
      <c r="AT170" s="22" t="s">
        <v>156</v>
      </c>
      <c r="AU170" s="22" t="s">
        <v>154</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163</v>
      </c>
      <c r="BM170" s="22" t="s">
        <v>388</v>
      </c>
    </row>
    <row r="171" s="1" customFormat="1">
      <c r="B171" s="44"/>
      <c r="C171" s="72"/>
      <c r="D171" s="237" t="s">
        <v>615</v>
      </c>
      <c r="E171" s="72"/>
      <c r="F171" s="268" t="s">
        <v>3940</v>
      </c>
      <c r="G171" s="72"/>
      <c r="H171" s="72"/>
      <c r="I171" s="182"/>
      <c r="J171" s="72"/>
      <c r="K171" s="72"/>
      <c r="L171" s="70"/>
      <c r="M171" s="269"/>
      <c r="N171" s="45"/>
      <c r="O171" s="45"/>
      <c r="P171" s="45"/>
      <c r="Q171" s="45"/>
      <c r="R171" s="45"/>
      <c r="S171" s="45"/>
      <c r="T171" s="93"/>
      <c r="AT171" s="22" t="s">
        <v>615</v>
      </c>
      <c r="AU171" s="22" t="s">
        <v>154</v>
      </c>
    </row>
    <row r="172" s="9" customFormat="1" ht="22.32" customHeight="1">
      <c r="B172" s="196"/>
      <c r="C172" s="197"/>
      <c r="D172" s="198" t="s">
        <v>72</v>
      </c>
      <c r="E172" s="233" t="s">
        <v>83</v>
      </c>
      <c r="F172" s="233" t="s">
        <v>4232</v>
      </c>
      <c r="G172" s="197"/>
      <c r="H172" s="197"/>
      <c r="I172" s="200"/>
      <c r="J172" s="234">
        <f>BK172</f>
        <v>0</v>
      </c>
      <c r="K172" s="197"/>
      <c r="L172" s="202"/>
      <c r="M172" s="203"/>
      <c r="N172" s="204"/>
      <c r="O172" s="204"/>
      <c r="P172" s="205">
        <f>SUM(P173:P178)</f>
        <v>0</v>
      </c>
      <c r="Q172" s="204"/>
      <c r="R172" s="205">
        <f>SUM(R173:R178)</f>
        <v>0</v>
      </c>
      <c r="S172" s="204"/>
      <c r="T172" s="206">
        <f>SUM(T173:T178)</f>
        <v>0</v>
      </c>
      <c r="AR172" s="207" t="s">
        <v>81</v>
      </c>
      <c r="AT172" s="208" t="s">
        <v>72</v>
      </c>
      <c r="AU172" s="208" t="s">
        <v>83</v>
      </c>
      <c r="AY172" s="207" t="s">
        <v>155</v>
      </c>
      <c r="BK172" s="209">
        <f>SUM(BK173:BK178)</f>
        <v>0</v>
      </c>
    </row>
    <row r="173" s="1" customFormat="1" ht="16.5" customHeight="1">
      <c r="B173" s="44"/>
      <c r="C173" s="210" t="s">
        <v>211</v>
      </c>
      <c r="D173" s="210" t="s">
        <v>156</v>
      </c>
      <c r="E173" s="211" t="s">
        <v>4233</v>
      </c>
      <c r="F173" s="212" t="s">
        <v>4234</v>
      </c>
      <c r="G173" s="213" t="s">
        <v>3939</v>
      </c>
      <c r="H173" s="214">
        <v>0.93799999999999994</v>
      </c>
      <c r="I173" s="215"/>
      <c r="J173" s="216">
        <f>ROUND(I173*H173,2)</f>
        <v>0</v>
      </c>
      <c r="K173" s="212" t="s">
        <v>21</v>
      </c>
      <c r="L173" s="70"/>
      <c r="M173" s="217" t="s">
        <v>21</v>
      </c>
      <c r="N173" s="218" t="s">
        <v>44</v>
      </c>
      <c r="O173" s="45"/>
      <c r="P173" s="219">
        <f>O173*H173</f>
        <v>0</v>
      </c>
      <c r="Q173" s="219">
        <v>0</v>
      </c>
      <c r="R173" s="219">
        <f>Q173*H173</f>
        <v>0</v>
      </c>
      <c r="S173" s="219">
        <v>0</v>
      </c>
      <c r="T173" s="220">
        <f>S173*H173</f>
        <v>0</v>
      </c>
      <c r="AR173" s="22" t="s">
        <v>163</v>
      </c>
      <c r="AT173" s="22" t="s">
        <v>156</v>
      </c>
      <c r="AU173" s="22" t="s">
        <v>154</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163</v>
      </c>
      <c r="BM173" s="22" t="s">
        <v>392</v>
      </c>
    </row>
    <row r="174" s="1" customFormat="1">
      <c r="B174" s="44"/>
      <c r="C174" s="72"/>
      <c r="D174" s="237" t="s">
        <v>615</v>
      </c>
      <c r="E174" s="72"/>
      <c r="F174" s="268" t="s">
        <v>3940</v>
      </c>
      <c r="G174" s="72"/>
      <c r="H174" s="72"/>
      <c r="I174" s="182"/>
      <c r="J174" s="72"/>
      <c r="K174" s="72"/>
      <c r="L174" s="70"/>
      <c r="M174" s="269"/>
      <c r="N174" s="45"/>
      <c r="O174" s="45"/>
      <c r="P174" s="45"/>
      <c r="Q174" s="45"/>
      <c r="R174" s="45"/>
      <c r="S174" s="45"/>
      <c r="T174" s="93"/>
      <c r="AT174" s="22" t="s">
        <v>615</v>
      </c>
      <c r="AU174" s="22" t="s">
        <v>154</v>
      </c>
    </row>
    <row r="175" s="1" customFormat="1" ht="16.5" customHeight="1">
      <c r="B175" s="44"/>
      <c r="C175" s="210" t="s">
        <v>73</v>
      </c>
      <c r="D175" s="210" t="s">
        <v>156</v>
      </c>
      <c r="E175" s="211" t="s">
        <v>4391</v>
      </c>
      <c r="F175" s="212" t="s">
        <v>4392</v>
      </c>
      <c r="G175" s="213" t="s">
        <v>21</v>
      </c>
      <c r="H175" s="214">
        <v>0.93799999999999994</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163</v>
      </c>
      <c r="AT175" s="22" t="s">
        <v>156</v>
      </c>
      <c r="AU175" s="22" t="s">
        <v>154</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163</v>
      </c>
      <c r="BM175" s="22" t="s">
        <v>396</v>
      </c>
    </row>
    <row r="176" s="1" customFormat="1">
      <c r="B176" s="44"/>
      <c r="C176" s="72"/>
      <c r="D176" s="237" t="s">
        <v>615</v>
      </c>
      <c r="E176" s="72"/>
      <c r="F176" s="268" t="s">
        <v>3935</v>
      </c>
      <c r="G176" s="72"/>
      <c r="H176" s="72"/>
      <c r="I176" s="182"/>
      <c r="J176" s="72"/>
      <c r="K176" s="72"/>
      <c r="L176" s="70"/>
      <c r="M176" s="269"/>
      <c r="N176" s="45"/>
      <c r="O176" s="45"/>
      <c r="P176" s="45"/>
      <c r="Q176" s="45"/>
      <c r="R176" s="45"/>
      <c r="S176" s="45"/>
      <c r="T176" s="93"/>
      <c r="AT176" s="22" t="s">
        <v>615</v>
      </c>
      <c r="AU176" s="22" t="s">
        <v>154</v>
      </c>
    </row>
    <row r="177" s="1" customFormat="1" ht="16.5" customHeight="1">
      <c r="B177" s="44"/>
      <c r="C177" s="210" t="s">
        <v>73</v>
      </c>
      <c r="D177" s="210" t="s">
        <v>156</v>
      </c>
      <c r="E177" s="211" t="s">
        <v>3936</v>
      </c>
      <c r="F177" s="212" t="s">
        <v>273</v>
      </c>
      <c r="G177" s="213" t="s">
        <v>21</v>
      </c>
      <c r="H177" s="214">
        <v>0.93799999999999994</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163</v>
      </c>
      <c r="AT177" s="22" t="s">
        <v>156</v>
      </c>
      <c r="AU177" s="22" t="s">
        <v>154</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163</v>
      </c>
      <c r="BM177" s="22" t="s">
        <v>401</v>
      </c>
    </row>
    <row r="178" s="1" customFormat="1">
      <c r="B178" s="44"/>
      <c r="C178" s="72"/>
      <c r="D178" s="237" t="s">
        <v>615</v>
      </c>
      <c r="E178" s="72"/>
      <c r="F178" s="268" t="s">
        <v>3935</v>
      </c>
      <c r="G178" s="72"/>
      <c r="H178" s="72"/>
      <c r="I178" s="182"/>
      <c r="J178" s="72"/>
      <c r="K178" s="72"/>
      <c r="L178" s="70"/>
      <c r="M178" s="269"/>
      <c r="N178" s="45"/>
      <c r="O178" s="45"/>
      <c r="P178" s="45"/>
      <c r="Q178" s="45"/>
      <c r="R178" s="45"/>
      <c r="S178" s="45"/>
      <c r="T178" s="93"/>
      <c r="AT178" s="22" t="s">
        <v>615</v>
      </c>
      <c r="AU178" s="22" t="s">
        <v>154</v>
      </c>
    </row>
    <row r="179" s="9" customFormat="1" ht="22.32" customHeight="1">
      <c r="B179" s="196"/>
      <c r="C179" s="197"/>
      <c r="D179" s="198" t="s">
        <v>72</v>
      </c>
      <c r="E179" s="233" t="s">
        <v>154</v>
      </c>
      <c r="F179" s="233" t="s">
        <v>4237</v>
      </c>
      <c r="G179" s="197"/>
      <c r="H179" s="197"/>
      <c r="I179" s="200"/>
      <c r="J179" s="234">
        <f>BK179</f>
        <v>0</v>
      </c>
      <c r="K179" s="197"/>
      <c r="L179" s="202"/>
      <c r="M179" s="203"/>
      <c r="N179" s="204"/>
      <c r="O179" s="204"/>
      <c r="P179" s="205">
        <f>SUM(P180:P187)</f>
        <v>0</v>
      </c>
      <c r="Q179" s="204"/>
      <c r="R179" s="205">
        <f>SUM(R180:R187)</f>
        <v>0</v>
      </c>
      <c r="S179" s="204"/>
      <c r="T179" s="206">
        <f>SUM(T180:T187)</f>
        <v>0</v>
      </c>
      <c r="AR179" s="207" t="s">
        <v>81</v>
      </c>
      <c r="AT179" s="208" t="s">
        <v>72</v>
      </c>
      <c r="AU179" s="208" t="s">
        <v>83</v>
      </c>
      <c r="AY179" s="207" t="s">
        <v>155</v>
      </c>
      <c r="BK179" s="209">
        <f>SUM(BK180:BK187)</f>
        <v>0</v>
      </c>
    </row>
    <row r="180" s="1" customFormat="1" ht="16.5" customHeight="1">
      <c r="B180" s="44"/>
      <c r="C180" s="210" t="s">
        <v>187</v>
      </c>
      <c r="D180" s="210" t="s">
        <v>156</v>
      </c>
      <c r="E180" s="211" t="s">
        <v>4238</v>
      </c>
      <c r="F180" s="212" t="s">
        <v>4239</v>
      </c>
      <c r="G180" s="213" t="s">
        <v>1667</v>
      </c>
      <c r="H180" s="214">
        <v>15</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163</v>
      </c>
      <c r="AT180" s="22" t="s">
        <v>156</v>
      </c>
      <c r="AU180" s="22" t="s">
        <v>154</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163</v>
      </c>
      <c r="BM180" s="22" t="s">
        <v>405</v>
      </c>
    </row>
    <row r="181" s="1" customFormat="1">
      <c r="B181" s="44"/>
      <c r="C181" s="72"/>
      <c r="D181" s="237" t="s">
        <v>615</v>
      </c>
      <c r="E181" s="72"/>
      <c r="F181" s="268" t="s">
        <v>3940</v>
      </c>
      <c r="G181" s="72"/>
      <c r="H181" s="72"/>
      <c r="I181" s="182"/>
      <c r="J181" s="72"/>
      <c r="K181" s="72"/>
      <c r="L181" s="70"/>
      <c r="M181" s="269"/>
      <c r="N181" s="45"/>
      <c r="O181" s="45"/>
      <c r="P181" s="45"/>
      <c r="Q181" s="45"/>
      <c r="R181" s="45"/>
      <c r="S181" s="45"/>
      <c r="T181" s="93"/>
      <c r="AT181" s="22" t="s">
        <v>615</v>
      </c>
      <c r="AU181" s="22" t="s">
        <v>154</v>
      </c>
    </row>
    <row r="182" s="1" customFormat="1" ht="16.5" customHeight="1">
      <c r="B182" s="44"/>
      <c r="C182" s="210" t="s">
        <v>218</v>
      </c>
      <c r="D182" s="210" t="s">
        <v>156</v>
      </c>
      <c r="E182" s="211" t="s">
        <v>4393</v>
      </c>
      <c r="F182" s="212" t="s">
        <v>4394</v>
      </c>
      <c r="G182" s="213" t="s">
        <v>4058</v>
      </c>
      <c r="H182" s="214">
        <v>1</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163</v>
      </c>
      <c r="AT182" s="22" t="s">
        <v>156</v>
      </c>
      <c r="AU182" s="22" t="s">
        <v>154</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163</v>
      </c>
      <c r="BM182" s="22" t="s">
        <v>408</v>
      </c>
    </row>
    <row r="183" s="1" customFormat="1">
      <c r="B183" s="44"/>
      <c r="C183" s="72"/>
      <c r="D183" s="237" t="s">
        <v>615</v>
      </c>
      <c r="E183" s="72"/>
      <c r="F183" s="268" t="s">
        <v>4395</v>
      </c>
      <c r="G183" s="72"/>
      <c r="H183" s="72"/>
      <c r="I183" s="182"/>
      <c r="J183" s="72"/>
      <c r="K183" s="72"/>
      <c r="L183" s="70"/>
      <c r="M183" s="269"/>
      <c r="N183" s="45"/>
      <c r="O183" s="45"/>
      <c r="P183" s="45"/>
      <c r="Q183" s="45"/>
      <c r="R183" s="45"/>
      <c r="S183" s="45"/>
      <c r="T183" s="93"/>
      <c r="AT183" s="22" t="s">
        <v>615</v>
      </c>
      <c r="AU183" s="22" t="s">
        <v>154</v>
      </c>
    </row>
    <row r="184" s="1" customFormat="1" ht="16.5" customHeight="1">
      <c r="B184" s="44"/>
      <c r="C184" s="210" t="s">
        <v>73</v>
      </c>
      <c r="D184" s="210" t="s">
        <v>156</v>
      </c>
      <c r="E184" s="211" t="s">
        <v>4396</v>
      </c>
      <c r="F184" s="212" t="s">
        <v>4397</v>
      </c>
      <c r="G184" s="213" t="s">
        <v>21</v>
      </c>
      <c r="H184" s="214">
        <v>1</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163</v>
      </c>
      <c r="AT184" s="22" t="s">
        <v>156</v>
      </c>
      <c r="AU184" s="22" t="s">
        <v>154</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163</v>
      </c>
      <c r="BM184" s="22" t="s">
        <v>412</v>
      </c>
    </row>
    <row r="185" s="1" customFormat="1">
      <c r="B185" s="44"/>
      <c r="C185" s="72"/>
      <c r="D185" s="237" t="s">
        <v>615</v>
      </c>
      <c r="E185" s="72"/>
      <c r="F185" s="268" t="s">
        <v>3935</v>
      </c>
      <c r="G185" s="72"/>
      <c r="H185" s="72"/>
      <c r="I185" s="182"/>
      <c r="J185" s="72"/>
      <c r="K185" s="72"/>
      <c r="L185" s="70"/>
      <c r="M185" s="269"/>
      <c r="N185" s="45"/>
      <c r="O185" s="45"/>
      <c r="P185" s="45"/>
      <c r="Q185" s="45"/>
      <c r="R185" s="45"/>
      <c r="S185" s="45"/>
      <c r="T185" s="93"/>
      <c r="AT185" s="22" t="s">
        <v>615</v>
      </c>
      <c r="AU185" s="22" t="s">
        <v>154</v>
      </c>
    </row>
    <row r="186" s="1" customFormat="1" ht="16.5" customHeight="1">
      <c r="B186" s="44"/>
      <c r="C186" s="210" t="s">
        <v>73</v>
      </c>
      <c r="D186" s="210" t="s">
        <v>156</v>
      </c>
      <c r="E186" s="211" t="s">
        <v>3936</v>
      </c>
      <c r="F186" s="212" t="s">
        <v>273</v>
      </c>
      <c r="G186" s="213" t="s">
        <v>21</v>
      </c>
      <c r="H186" s="214">
        <v>1</v>
      </c>
      <c r="I186" s="215"/>
      <c r="J186" s="216">
        <f>ROUND(I186*H186,2)</f>
        <v>0</v>
      </c>
      <c r="K186" s="212" t="s">
        <v>21</v>
      </c>
      <c r="L186" s="70"/>
      <c r="M186" s="217" t="s">
        <v>21</v>
      </c>
      <c r="N186" s="218" t="s">
        <v>44</v>
      </c>
      <c r="O186" s="45"/>
      <c r="P186" s="219">
        <f>O186*H186</f>
        <v>0</v>
      </c>
      <c r="Q186" s="219">
        <v>0</v>
      </c>
      <c r="R186" s="219">
        <f>Q186*H186</f>
        <v>0</v>
      </c>
      <c r="S186" s="219">
        <v>0</v>
      </c>
      <c r="T186" s="220">
        <f>S186*H186</f>
        <v>0</v>
      </c>
      <c r="AR186" s="22" t="s">
        <v>163</v>
      </c>
      <c r="AT186" s="22" t="s">
        <v>156</v>
      </c>
      <c r="AU186" s="22" t="s">
        <v>154</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163</v>
      </c>
      <c r="BM186" s="22" t="s">
        <v>415</v>
      </c>
    </row>
    <row r="187" s="1" customFormat="1">
      <c r="B187" s="44"/>
      <c r="C187" s="72"/>
      <c r="D187" s="237" t="s">
        <v>615</v>
      </c>
      <c r="E187" s="72"/>
      <c r="F187" s="268" t="s">
        <v>3935</v>
      </c>
      <c r="G187" s="72"/>
      <c r="H187" s="72"/>
      <c r="I187" s="182"/>
      <c r="J187" s="72"/>
      <c r="K187" s="72"/>
      <c r="L187" s="70"/>
      <c r="M187" s="269"/>
      <c r="N187" s="45"/>
      <c r="O187" s="45"/>
      <c r="P187" s="45"/>
      <c r="Q187" s="45"/>
      <c r="R187" s="45"/>
      <c r="S187" s="45"/>
      <c r="T187" s="93"/>
      <c r="AT187" s="22" t="s">
        <v>615</v>
      </c>
      <c r="AU187" s="22" t="s">
        <v>154</v>
      </c>
    </row>
    <row r="188" s="9" customFormat="1" ht="22.32" customHeight="1">
      <c r="B188" s="196"/>
      <c r="C188" s="197"/>
      <c r="D188" s="198" t="s">
        <v>72</v>
      </c>
      <c r="E188" s="233" t="s">
        <v>163</v>
      </c>
      <c r="F188" s="233" t="s">
        <v>4018</v>
      </c>
      <c r="G188" s="197"/>
      <c r="H188" s="197"/>
      <c r="I188" s="200"/>
      <c r="J188" s="234">
        <f>BK188</f>
        <v>0</v>
      </c>
      <c r="K188" s="197"/>
      <c r="L188" s="202"/>
      <c r="M188" s="203"/>
      <c r="N188" s="204"/>
      <c r="O188" s="204"/>
      <c r="P188" s="205">
        <f>SUM(P189:P200)</f>
        <v>0</v>
      </c>
      <c r="Q188" s="204"/>
      <c r="R188" s="205">
        <f>SUM(R189:R200)</f>
        <v>0</v>
      </c>
      <c r="S188" s="204"/>
      <c r="T188" s="206">
        <f>SUM(T189:T200)</f>
        <v>0</v>
      </c>
      <c r="AR188" s="207" t="s">
        <v>81</v>
      </c>
      <c r="AT188" s="208" t="s">
        <v>72</v>
      </c>
      <c r="AU188" s="208" t="s">
        <v>83</v>
      </c>
      <c r="AY188" s="207" t="s">
        <v>155</v>
      </c>
      <c r="BK188" s="209">
        <f>SUM(BK189:BK200)</f>
        <v>0</v>
      </c>
    </row>
    <row r="189" s="1" customFormat="1" ht="16.5" customHeight="1">
      <c r="B189" s="44"/>
      <c r="C189" s="210" t="s">
        <v>190</v>
      </c>
      <c r="D189" s="210" t="s">
        <v>156</v>
      </c>
      <c r="E189" s="211" t="s">
        <v>4240</v>
      </c>
      <c r="F189" s="212" t="s">
        <v>4241</v>
      </c>
      <c r="G189" s="213" t="s">
        <v>1723</v>
      </c>
      <c r="H189" s="214">
        <v>6.25</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163</v>
      </c>
      <c r="AT189" s="22" t="s">
        <v>156</v>
      </c>
      <c r="AU189" s="22" t="s">
        <v>154</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163</v>
      </c>
      <c r="BM189" s="22" t="s">
        <v>423</v>
      </c>
    </row>
    <row r="190" s="1" customFormat="1">
      <c r="B190" s="44"/>
      <c r="C190" s="72"/>
      <c r="D190" s="237" t="s">
        <v>615</v>
      </c>
      <c r="E190" s="72"/>
      <c r="F190" s="268" t="s">
        <v>3940</v>
      </c>
      <c r="G190" s="72"/>
      <c r="H190" s="72"/>
      <c r="I190" s="182"/>
      <c r="J190" s="72"/>
      <c r="K190" s="72"/>
      <c r="L190" s="70"/>
      <c r="M190" s="269"/>
      <c r="N190" s="45"/>
      <c r="O190" s="45"/>
      <c r="P190" s="45"/>
      <c r="Q190" s="45"/>
      <c r="R190" s="45"/>
      <c r="S190" s="45"/>
      <c r="T190" s="93"/>
      <c r="AT190" s="22" t="s">
        <v>615</v>
      </c>
      <c r="AU190" s="22" t="s">
        <v>154</v>
      </c>
    </row>
    <row r="191" s="1" customFormat="1" ht="16.5" customHeight="1">
      <c r="B191" s="44"/>
      <c r="C191" s="210" t="s">
        <v>73</v>
      </c>
      <c r="D191" s="210" t="s">
        <v>156</v>
      </c>
      <c r="E191" s="211" t="s">
        <v>4389</v>
      </c>
      <c r="F191" s="212" t="s">
        <v>4390</v>
      </c>
      <c r="G191" s="213" t="s">
        <v>21</v>
      </c>
      <c r="H191" s="214">
        <v>6.25</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163</v>
      </c>
      <c r="AT191" s="22" t="s">
        <v>156</v>
      </c>
      <c r="AU191" s="22" t="s">
        <v>154</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163</v>
      </c>
      <c r="BM191" s="22" t="s">
        <v>426</v>
      </c>
    </row>
    <row r="192" s="1" customFormat="1">
      <c r="B192" s="44"/>
      <c r="C192" s="72"/>
      <c r="D192" s="237" t="s">
        <v>615</v>
      </c>
      <c r="E192" s="72"/>
      <c r="F192" s="268" t="s">
        <v>3935</v>
      </c>
      <c r="G192" s="72"/>
      <c r="H192" s="72"/>
      <c r="I192" s="182"/>
      <c r="J192" s="72"/>
      <c r="K192" s="72"/>
      <c r="L192" s="70"/>
      <c r="M192" s="269"/>
      <c r="N192" s="45"/>
      <c r="O192" s="45"/>
      <c r="P192" s="45"/>
      <c r="Q192" s="45"/>
      <c r="R192" s="45"/>
      <c r="S192" s="45"/>
      <c r="T192" s="93"/>
      <c r="AT192" s="22" t="s">
        <v>615</v>
      </c>
      <c r="AU192" s="22" t="s">
        <v>154</v>
      </c>
    </row>
    <row r="193" s="1" customFormat="1" ht="16.5" customHeight="1">
      <c r="B193" s="44"/>
      <c r="C193" s="210" t="s">
        <v>73</v>
      </c>
      <c r="D193" s="210" t="s">
        <v>156</v>
      </c>
      <c r="E193" s="211" t="s">
        <v>3936</v>
      </c>
      <c r="F193" s="212" t="s">
        <v>273</v>
      </c>
      <c r="G193" s="213" t="s">
        <v>21</v>
      </c>
      <c r="H193" s="214">
        <v>6.25</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163</v>
      </c>
      <c r="AT193" s="22" t="s">
        <v>156</v>
      </c>
      <c r="AU193" s="22" t="s">
        <v>154</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163</v>
      </c>
      <c r="BM193" s="22" t="s">
        <v>429</v>
      </c>
    </row>
    <row r="194" s="1" customFormat="1">
      <c r="B194" s="44"/>
      <c r="C194" s="72"/>
      <c r="D194" s="237" t="s">
        <v>615</v>
      </c>
      <c r="E194" s="72"/>
      <c r="F194" s="268" t="s">
        <v>3935</v>
      </c>
      <c r="G194" s="72"/>
      <c r="H194" s="72"/>
      <c r="I194" s="182"/>
      <c r="J194" s="72"/>
      <c r="K194" s="72"/>
      <c r="L194" s="70"/>
      <c r="M194" s="269"/>
      <c r="N194" s="45"/>
      <c r="O194" s="45"/>
      <c r="P194" s="45"/>
      <c r="Q194" s="45"/>
      <c r="R194" s="45"/>
      <c r="S194" s="45"/>
      <c r="T194" s="93"/>
      <c r="AT194" s="22" t="s">
        <v>615</v>
      </c>
      <c r="AU194" s="22" t="s">
        <v>154</v>
      </c>
    </row>
    <row r="195" s="1" customFormat="1" ht="16.5" customHeight="1">
      <c r="B195" s="44"/>
      <c r="C195" s="210" t="s">
        <v>9</v>
      </c>
      <c r="D195" s="210" t="s">
        <v>156</v>
      </c>
      <c r="E195" s="211" t="s">
        <v>4019</v>
      </c>
      <c r="F195" s="212" t="s">
        <v>4020</v>
      </c>
      <c r="G195" s="213" t="s">
        <v>3939</v>
      </c>
      <c r="H195" s="214">
        <v>1.5</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163</v>
      </c>
      <c r="AT195" s="22" t="s">
        <v>156</v>
      </c>
      <c r="AU195" s="22" t="s">
        <v>154</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163</v>
      </c>
      <c r="BM195" s="22" t="s">
        <v>433</v>
      </c>
    </row>
    <row r="196" s="1" customFormat="1">
      <c r="B196" s="44"/>
      <c r="C196" s="72"/>
      <c r="D196" s="237" t="s">
        <v>615</v>
      </c>
      <c r="E196" s="72"/>
      <c r="F196" s="268" t="s">
        <v>3940</v>
      </c>
      <c r="G196" s="72"/>
      <c r="H196" s="72"/>
      <c r="I196" s="182"/>
      <c r="J196" s="72"/>
      <c r="K196" s="72"/>
      <c r="L196" s="70"/>
      <c r="M196" s="269"/>
      <c r="N196" s="45"/>
      <c r="O196" s="45"/>
      <c r="P196" s="45"/>
      <c r="Q196" s="45"/>
      <c r="R196" s="45"/>
      <c r="S196" s="45"/>
      <c r="T196" s="93"/>
      <c r="AT196" s="22" t="s">
        <v>615</v>
      </c>
      <c r="AU196" s="22" t="s">
        <v>154</v>
      </c>
    </row>
    <row r="197" s="1" customFormat="1" ht="16.5" customHeight="1">
      <c r="B197" s="44"/>
      <c r="C197" s="210" t="s">
        <v>73</v>
      </c>
      <c r="D197" s="210" t="s">
        <v>156</v>
      </c>
      <c r="E197" s="211" t="s">
        <v>4398</v>
      </c>
      <c r="F197" s="212" t="s">
        <v>4399</v>
      </c>
      <c r="G197" s="213" t="s">
        <v>21</v>
      </c>
      <c r="H197" s="214">
        <v>1.5</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163</v>
      </c>
      <c r="AT197" s="22" t="s">
        <v>156</v>
      </c>
      <c r="AU197" s="22" t="s">
        <v>154</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436</v>
      </c>
    </row>
    <row r="198" s="1" customFormat="1">
      <c r="B198" s="44"/>
      <c r="C198" s="72"/>
      <c r="D198" s="237" t="s">
        <v>615</v>
      </c>
      <c r="E198" s="72"/>
      <c r="F198" s="268" t="s">
        <v>3935</v>
      </c>
      <c r="G198" s="72"/>
      <c r="H198" s="72"/>
      <c r="I198" s="182"/>
      <c r="J198" s="72"/>
      <c r="K198" s="72"/>
      <c r="L198" s="70"/>
      <c r="M198" s="269"/>
      <c r="N198" s="45"/>
      <c r="O198" s="45"/>
      <c r="P198" s="45"/>
      <c r="Q198" s="45"/>
      <c r="R198" s="45"/>
      <c r="S198" s="45"/>
      <c r="T198" s="93"/>
      <c r="AT198" s="22" t="s">
        <v>615</v>
      </c>
      <c r="AU198" s="22" t="s">
        <v>154</v>
      </c>
    </row>
    <row r="199" s="1" customFormat="1" ht="16.5" customHeight="1">
      <c r="B199" s="44"/>
      <c r="C199" s="210" t="s">
        <v>73</v>
      </c>
      <c r="D199" s="210" t="s">
        <v>156</v>
      </c>
      <c r="E199" s="211" t="s">
        <v>3936</v>
      </c>
      <c r="F199" s="212" t="s">
        <v>273</v>
      </c>
      <c r="G199" s="213" t="s">
        <v>21</v>
      </c>
      <c r="H199" s="214">
        <v>1.5</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163</v>
      </c>
      <c r="AT199" s="22" t="s">
        <v>156</v>
      </c>
      <c r="AU199" s="22" t="s">
        <v>154</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163</v>
      </c>
      <c r="BM199" s="22" t="s">
        <v>440</v>
      </c>
    </row>
    <row r="200" s="1" customFormat="1">
      <c r="B200" s="44"/>
      <c r="C200" s="72"/>
      <c r="D200" s="237" t="s">
        <v>615</v>
      </c>
      <c r="E200" s="72"/>
      <c r="F200" s="268" t="s">
        <v>3935</v>
      </c>
      <c r="G200" s="72"/>
      <c r="H200" s="72"/>
      <c r="I200" s="182"/>
      <c r="J200" s="72"/>
      <c r="K200" s="72"/>
      <c r="L200" s="70"/>
      <c r="M200" s="269"/>
      <c r="N200" s="45"/>
      <c r="O200" s="45"/>
      <c r="P200" s="45"/>
      <c r="Q200" s="45"/>
      <c r="R200" s="45"/>
      <c r="S200" s="45"/>
      <c r="T200" s="93"/>
      <c r="AT200" s="22" t="s">
        <v>615</v>
      </c>
      <c r="AU200" s="22" t="s">
        <v>154</v>
      </c>
    </row>
    <row r="201" s="9" customFormat="1" ht="22.32" customHeight="1">
      <c r="B201" s="196"/>
      <c r="C201" s="197"/>
      <c r="D201" s="198" t="s">
        <v>72</v>
      </c>
      <c r="E201" s="233" t="s">
        <v>170</v>
      </c>
      <c r="F201" s="233" t="s">
        <v>4025</v>
      </c>
      <c r="G201" s="197"/>
      <c r="H201" s="197"/>
      <c r="I201" s="200"/>
      <c r="J201" s="234">
        <f>BK201</f>
        <v>0</v>
      </c>
      <c r="K201" s="197"/>
      <c r="L201" s="202"/>
      <c r="M201" s="203"/>
      <c r="N201" s="204"/>
      <c r="O201" s="204"/>
      <c r="P201" s="205">
        <f>SUM(P202:P213)</f>
        <v>0</v>
      </c>
      <c r="Q201" s="204"/>
      <c r="R201" s="205">
        <f>SUM(R202:R213)</f>
        <v>0</v>
      </c>
      <c r="S201" s="204"/>
      <c r="T201" s="206">
        <f>SUM(T202:T213)</f>
        <v>0</v>
      </c>
      <c r="AR201" s="207" t="s">
        <v>81</v>
      </c>
      <c r="AT201" s="208" t="s">
        <v>72</v>
      </c>
      <c r="AU201" s="208" t="s">
        <v>83</v>
      </c>
      <c r="AY201" s="207" t="s">
        <v>155</v>
      </c>
      <c r="BK201" s="209">
        <f>SUM(BK202:BK213)</f>
        <v>0</v>
      </c>
    </row>
    <row r="202" s="1" customFormat="1" ht="25.5" customHeight="1">
      <c r="B202" s="44"/>
      <c r="C202" s="210" t="s">
        <v>194</v>
      </c>
      <c r="D202" s="210" t="s">
        <v>156</v>
      </c>
      <c r="E202" s="211" t="s">
        <v>4027</v>
      </c>
      <c r="F202" s="212" t="s">
        <v>4028</v>
      </c>
      <c r="G202" s="213" t="s">
        <v>1667</v>
      </c>
      <c r="H202" s="214">
        <v>3</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163</v>
      </c>
      <c r="AT202" s="22" t="s">
        <v>156</v>
      </c>
      <c r="AU202" s="22" t="s">
        <v>154</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163</v>
      </c>
      <c r="BM202" s="22" t="s">
        <v>443</v>
      </c>
    </row>
    <row r="203" s="1" customFormat="1">
      <c r="B203" s="44"/>
      <c r="C203" s="72"/>
      <c r="D203" s="237" t="s">
        <v>615</v>
      </c>
      <c r="E203" s="72"/>
      <c r="F203" s="268" t="s">
        <v>4029</v>
      </c>
      <c r="G203" s="72"/>
      <c r="H203" s="72"/>
      <c r="I203" s="182"/>
      <c r="J203" s="72"/>
      <c r="K203" s="72"/>
      <c r="L203" s="70"/>
      <c r="M203" s="269"/>
      <c r="N203" s="45"/>
      <c r="O203" s="45"/>
      <c r="P203" s="45"/>
      <c r="Q203" s="45"/>
      <c r="R203" s="45"/>
      <c r="S203" s="45"/>
      <c r="T203" s="93"/>
      <c r="AT203" s="22" t="s">
        <v>615</v>
      </c>
      <c r="AU203" s="22" t="s">
        <v>154</v>
      </c>
    </row>
    <row r="204" s="1" customFormat="1" ht="16.5" customHeight="1">
      <c r="B204" s="44"/>
      <c r="C204" s="210" t="s">
        <v>73</v>
      </c>
      <c r="D204" s="210" t="s">
        <v>156</v>
      </c>
      <c r="E204" s="211" t="s">
        <v>4400</v>
      </c>
      <c r="F204" s="212" t="s">
        <v>4401</v>
      </c>
      <c r="G204" s="213" t="s">
        <v>21</v>
      </c>
      <c r="H204" s="214">
        <v>3</v>
      </c>
      <c r="I204" s="215"/>
      <c r="J204" s="216">
        <f>ROUND(I204*H204,2)</f>
        <v>0</v>
      </c>
      <c r="K204" s="212" t="s">
        <v>21</v>
      </c>
      <c r="L204" s="70"/>
      <c r="M204" s="217" t="s">
        <v>21</v>
      </c>
      <c r="N204" s="218" t="s">
        <v>44</v>
      </c>
      <c r="O204" s="45"/>
      <c r="P204" s="219">
        <f>O204*H204</f>
        <v>0</v>
      </c>
      <c r="Q204" s="219">
        <v>0</v>
      </c>
      <c r="R204" s="219">
        <f>Q204*H204</f>
        <v>0</v>
      </c>
      <c r="S204" s="219">
        <v>0</v>
      </c>
      <c r="T204" s="220">
        <f>S204*H204</f>
        <v>0</v>
      </c>
      <c r="AR204" s="22" t="s">
        <v>163</v>
      </c>
      <c r="AT204" s="22" t="s">
        <v>156</v>
      </c>
      <c r="AU204" s="22" t="s">
        <v>154</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163</v>
      </c>
      <c r="BM204" s="22" t="s">
        <v>447</v>
      </c>
    </row>
    <row r="205" s="1" customFormat="1">
      <c r="B205" s="44"/>
      <c r="C205" s="72"/>
      <c r="D205" s="237" t="s">
        <v>615</v>
      </c>
      <c r="E205" s="72"/>
      <c r="F205" s="268" t="s">
        <v>3935</v>
      </c>
      <c r="G205" s="72"/>
      <c r="H205" s="72"/>
      <c r="I205" s="182"/>
      <c r="J205" s="72"/>
      <c r="K205" s="72"/>
      <c r="L205" s="70"/>
      <c r="M205" s="269"/>
      <c r="N205" s="45"/>
      <c r="O205" s="45"/>
      <c r="P205" s="45"/>
      <c r="Q205" s="45"/>
      <c r="R205" s="45"/>
      <c r="S205" s="45"/>
      <c r="T205" s="93"/>
      <c r="AT205" s="22" t="s">
        <v>615</v>
      </c>
      <c r="AU205" s="22" t="s">
        <v>154</v>
      </c>
    </row>
    <row r="206" s="1" customFormat="1" ht="16.5" customHeight="1">
      <c r="B206" s="44"/>
      <c r="C206" s="210" t="s">
        <v>73</v>
      </c>
      <c r="D206" s="210" t="s">
        <v>156</v>
      </c>
      <c r="E206" s="211" t="s">
        <v>3936</v>
      </c>
      <c r="F206" s="212" t="s">
        <v>273</v>
      </c>
      <c r="G206" s="213" t="s">
        <v>21</v>
      </c>
      <c r="H206" s="214">
        <v>3</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163</v>
      </c>
      <c r="AT206" s="22" t="s">
        <v>156</v>
      </c>
      <c r="AU206" s="22" t="s">
        <v>154</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163</v>
      </c>
      <c r="BM206" s="22" t="s">
        <v>450</v>
      </c>
    </row>
    <row r="207" s="1" customFormat="1">
      <c r="B207" s="44"/>
      <c r="C207" s="72"/>
      <c r="D207" s="237" t="s">
        <v>615</v>
      </c>
      <c r="E207" s="72"/>
      <c r="F207" s="268" t="s">
        <v>3935</v>
      </c>
      <c r="G207" s="72"/>
      <c r="H207" s="72"/>
      <c r="I207" s="182"/>
      <c r="J207" s="72"/>
      <c r="K207" s="72"/>
      <c r="L207" s="70"/>
      <c r="M207" s="269"/>
      <c r="N207" s="45"/>
      <c r="O207" s="45"/>
      <c r="P207" s="45"/>
      <c r="Q207" s="45"/>
      <c r="R207" s="45"/>
      <c r="S207" s="45"/>
      <c r="T207" s="93"/>
      <c r="AT207" s="22" t="s">
        <v>615</v>
      </c>
      <c r="AU207" s="22" t="s">
        <v>154</v>
      </c>
    </row>
    <row r="208" s="1" customFormat="1" ht="25.5" customHeight="1">
      <c r="B208" s="44"/>
      <c r="C208" s="210" t="s">
        <v>231</v>
      </c>
      <c r="D208" s="210" t="s">
        <v>156</v>
      </c>
      <c r="E208" s="211" t="s">
        <v>4032</v>
      </c>
      <c r="F208" s="212" t="s">
        <v>4033</v>
      </c>
      <c r="G208" s="213" t="s">
        <v>1667</v>
      </c>
      <c r="H208" s="214">
        <v>12</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163</v>
      </c>
      <c r="AT208" s="22" t="s">
        <v>156</v>
      </c>
      <c r="AU208" s="22" t="s">
        <v>154</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163</v>
      </c>
      <c r="BM208" s="22" t="s">
        <v>455</v>
      </c>
    </row>
    <row r="209" s="1" customFormat="1">
      <c r="B209" s="44"/>
      <c r="C209" s="72"/>
      <c r="D209" s="237" t="s">
        <v>615</v>
      </c>
      <c r="E209" s="72"/>
      <c r="F209" s="268" t="s">
        <v>4029</v>
      </c>
      <c r="G209" s="72"/>
      <c r="H209" s="72"/>
      <c r="I209" s="182"/>
      <c r="J209" s="72"/>
      <c r="K209" s="72"/>
      <c r="L209" s="70"/>
      <c r="M209" s="269"/>
      <c r="N209" s="45"/>
      <c r="O209" s="45"/>
      <c r="P209" s="45"/>
      <c r="Q209" s="45"/>
      <c r="R209" s="45"/>
      <c r="S209" s="45"/>
      <c r="T209" s="93"/>
      <c r="AT209" s="22" t="s">
        <v>615</v>
      </c>
      <c r="AU209" s="22" t="s">
        <v>154</v>
      </c>
    </row>
    <row r="210" s="1" customFormat="1" ht="25.5" customHeight="1">
      <c r="B210" s="44"/>
      <c r="C210" s="210" t="s">
        <v>73</v>
      </c>
      <c r="D210" s="210" t="s">
        <v>156</v>
      </c>
      <c r="E210" s="211" t="s">
        <v>4116</v>
      </c>
      <c r="F210" s="212" t="s">
        <v>4117</v>
      </c>
      <c r="G210" s="213" t="s">
        <v>21</v>
      </c>
      <c r="H210" s="214">
        <v>12</v>
      </c>
      <c r="I210" s="215"/>
      <c r="J210" s="216">
        <f>ROUND(I210*H210,2)</f>
        <v>0</v>
      </c>
      <c r="K210" s="212" t="s">
        <v>21</v>
      </c>
      <c r="L210" s="70"/>
      <c r="M210" s="217" t="s">
        <v>21</v>
      </c>
      <c r="N210" s="218" t="s">
        <v>44</v>
      </c>
      <c r="O210" s="45"/>
      <c r="P210" s="219">
        <f>O210*H210</f>
        <v>0</v>
      </c>
      <c r="Q210" s="219">
        <v>0</v>
      </c>
      <c r="R210" s="219">
        <f>Q210*H210</f>
        <v>0</v>
      </c>
      <c r="S210" s="219">
        <v>0</v>
      </c>
      <c r="T210" s="220">
        <f>S210*H210</f>
        <v>0</v>
      </c>
      <c r="AR210" s="22" t="s">
        <v>163</v>
      </c>
      <c r="AT210" s="22" t="s">
        <v>156</v>
      </c>
      <c r="AU210" s="22" t="s">
        <v>154</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163</v>
      </c>
      <c r="BM210" s="22" t="s">
        <v>459</v>
      </c>
    </row>
    <row r="211" s="1" customFormat="1">
      <c r="B211" s="44"/>
      <c r="C211" s="72"/>
      <c r="D211" s="237" t="s">
        <v>615</v>
      </c>
      <c r="E211" s="72"/>
      <c r="F211" s="268" t="s">
        <v>3935</v>
      </c>
      <c r="G211" s="72"/>
      <c r="H211" s="72"/>
      <c r="I211" s="182"/>
      <c r="J211" s="72"/>
      <c r="K211" s="72"/>
      <c r="L211" s="70"/>
      <c r="M211" s="269"/>
      <c r="N211" s="45"/>
      <c r="O211" s="45"/>
      <c r="P211" s="45"/>
      <c r="Q211" s="45"/>
      <c r="R211" s="45"/>
      <c r="S211" s="45"/>
      <c r="T211" s="93"/>
      <c r="AT211" s="22" t="s">
        <v>615</v>
      </c>
      <c r="AU211" s="22" t="s">
        <v>154</v>
      </c>
    </row>
    <row r="212" s="1" customFormat="1" ht="16.5" customHeight="1">
      <c r="B212" s="44"/>
      <c r="C212" s="210" t="s">
        <v>73</v>
      </c>
      <c r="D212" s="210" t="s">
        <v>156</v>
      </c>
      <c r="E212" s="211" t="s">
        <v>3936</v>
      </c>
      <c r="F212" s="212" t="s">
        <v>273</v>
      </c>
      <c r="G212" s="213" t="s">
        <v>21</v>
      </c>
      <c r="H212" s="214">
        <v>12</v>
      </c>
      <c r="I212" s="215"/>
      <c r="J212" s="216">
        <f>ROUND(I212*H212,2)</f>
        <v>0</v>
      </c>
      <c r="K212" s="212" t="s">
        <v>21</v>
      </c>
      <c r="L212" s="70"/>
      <c r="M212" s="217" t="s">
        <v>21</v>
      </c>
      <c r="N212" s="218" t="s">
        <v>44</v>
      </c>
      <c r="O212" s="45"/>
      <c r="P212" s="219">
        <f>O212*H212</f>
        <v>0</v>
      </c>
      <c r="Q212" s="219">
        <v>0</v>
      </c>
      <c r="R212" s="219">
        <f>Q212*H212</f>
        <v>0</v>
      </c>
      <c r="S212" s="219">
        <v>0</v>
      </c>
      <c r="T212" s="220">
        <f>S212*H212</f>
        <v>0</v>
      </c>
      <c r="AR212" s="22" t="s">
        <v>163</v>
      </c>
      <c r="AT212" s="22" t="s">
        <v>156</v>
      </c>
      <c r="AU212" s="22" t="s">
        <v>154</v>
      </c>
      <c r="AY212" s="22" t="s">
        <v>155</v>
      </c>
      <c r="BE212" s="221">
        <f>IF(N212="základní",J212,0)</f>
        <v>0</v>
      </c>
      <c r="BF212" s="221">
        <f>IF(N212="snížená",J212,0)</f>
        <v>0</v>
      </c>
      <c r="BG212" s="221">
        <f>IF(N212="zákl. přenesená",J212,0)</f>
        <v>0</v>
      </c>
      <c r="BH212" s="221">
        <f>IF(N212="sníž. přenesená",J212,0)</f>
        <v>0</v>
      </c>
      <c r="BI212" s="221">
        <f>IF(N212="nulová",J212,0)</f>
        <v>0</v>
      </c>
      <c r="BJ212" s="22" t="s">
        <v>81</v>
      </c>
      <c r="BK212" s="221">
        <f>ROUND(I212*H212,2)</f>
        <v>0</v>
      </c>
      <c r="BL212" s="22" t="s">
        <v>163</v>
      </c>
      <c r="BM212" s="22" t="s">
        <v>463</v>
      </c>
    </row>
    <row r="213" s="1" customFormat="1">
      <c r="B213" s="44"/>
      <c r="C213" s="72"/>
      <c r="D213" s="237" t="s">
        <v>615</v>
      </c>
      <c r="E213" s="72"/>
      <c r="F213" s="268" t="s">
        <v>3935</v>
      </c>
      <c r="G213" s="72"/>
      <c r="H213" s="72"/>
      <c r="I213" s="182"/>
      <c r="J213" s="72"/>
      <c r="K213" s="72"/>
      <c r="L213" s="70"/>
      <c r="M213" s="269"/>
      <c r="N213" s="45"/>
      <c r="O213" s="45"/>
      <c r="P213" s="45"/>
      <c r="Q213" s="45"/>
      <c r="R213" s="45"/>
      <c r="S213" s="45"/>
      <c r="T213" s="93"/>
      <c r="AT213" s="22" t="s">
        <v>615</v>
      </c>
      <c r="AU213" s="22" t="s">
        <v>154</v>
      </c>
    </row>
    <row r="214" s="9" customFormat="1" ht="22.32" customHeight="1">
      <c r="B214" s="196"/>
      <c r="C214" s="197"/>
      <c r="D214" s="198" t="s">
        <v>72</v>
      </c>
      <c r="E214" s="233" t="s">
        <v>166</v>
      </c>
      <c r="F214" s="233" t="s">
        <v>4036</v>
      </c>
      <c r="G214" s="197"/>
      <c r="H214" s="197"/>
      <c r="I214" s="200"/>
      <c r="J214" s="234">
        <f>BK214</f>
        <v>0</v>
      </c>
      <c r="K214" s="197"/>
      <c r="L214" s="202"/>
      <c r="M214" s="203"/>
      <c r="N214" s="204"/>
      <c r="O214" s="204"/>
      <c r="P214" s="205">
        <f>SUM(P215:P220)</f>
        <v>0</v>
      </c>
      <c r="Q214" s="204"/>
      <c r="R214" s="205">
        <f>SUM(R215:R220)</f>
        <v>0</v>
      </c>
      <c r="S214" s="204"/>
      <c r="T214" s="206">
        <f>SUM(T215:T220)</f>
        <v>0</v>
      </c>
      <c r="AR214" s="207" t="s">
        <v>81</v>
      </c>
      <c r="AT214" s="208" t="s">
        <v>72</v>
      </c>
      <c r="AU214" s="208" t="s">
        <v>83</v>
      </c>
      <c r="AY214" s="207" t="s">
        <v>155</v>
      </c>
      <c r="BK214" s="209">
        <f>SUM(BK215:BK220)</f>
        <v>0</v>
      </c>
    </row>
    <row r="215" s="1" customFormat="1" ht="16.5" customHeight="1">
      <c r="B215" s="44"/>
      <c r="C215" s="210" t="s">
        <v>197</v>
      </c>
      <c r="D215" s="210" t="s">
        <v>156</v>
      </c>
      <c r="E215" s="211" t="s">
        <v>2643</v>
      </c>
      <c r="F215" s="212" t="s">
        <v>4248</v>
      </c>
      <c r="G215" s="213" t="s">
        <v>1936</v>
      </c>
      <c r="H215" s="214">
        <v>0.039</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163</v>
      </c>
      <c r="AT215" s="22" t="s">
        <v>156</v>
      </c>
      <c r="AU215" s="22" t="s">
        <v>154</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163</v>
      </c>
      <c r="BM215" s="22" t="s">
        <v>469</v>
      </c>
    </row>
    <row r="216" s="1" customFormat="1">
      <c r="B216" s="44"/>
      <c r="C216" s="72"/>
      <c r="D216" s="237" t="s">
        <v>615</v>
      </c>
      <c r="E216" s="72"/>
      <c r="F216" s="268" t="s">
        <v>3940</v>
      </c>
      <c r="G216" s="72"/>
      <c r="H216" s="72"/>
      <c r="I216" s="182"/>
      <c r="J216" s="72"/>
      <c r="K216" s="72"/>
      <c r="L216" s="70"/>
      <c r="M216" s="269"/>
      <c r="N216" s="45"/>
      <c r="O216" s="45"/>
      <c r="P216" s="45"/>
      <c r="Q216" s="45"/>
      <c r="R216" s="45"/>
      <c r="S216" s="45"/>
      <c r="T216" s="93"/>
      <c r="AT216" s="22" t="s">
        <v>615</v>
      </c>
      <c r="AU216" s="22" t="s">
        <v>154</v>
      </c>
    </row>
    <row r="217" s="1" customFormat="1" ht="16.5" customHeight="1">
      <c r="B217" s="44"/>
      <c r="C217" s="210" t="s">
        <v>73</v>
      </c>
      <c r="D217" s="210" t="s">
        <v>156</v>
      </c>
      <c r="E217" s="211" t="s">
        <v>4402</v>
      </c>
      <c r="F217" s="212" t="s">
        <v>4403</v>
      </c>
      <c r="G217" s="213" t="s">
        <v>21</v>
      </c>
      <c r="H217" s="214">
        <v>0.039</v>
      </c>
      <c r="I217" s="215"/>
      <c r="J217" s="216">
        <f>ROUND(I217*H217,2)</f>
        <v>0</v>
      </c>
      <c r="K217" s="212" t="s">
        <v>21</v>
      </c>
      <c r="L217" s="70"/>
      <c r="M217" s="217" t="s">
        <v>21</v>
      </c>
      <c r="N217" s="218" t="s">
        <v>44</v>
      </c>
      <c r="O217" s="45"/>
      <c r="P217" s="219">
        <f>O217*H217</f>
        <v>0</v>
      </c>
      <c r="Q217" s="219">
        <v>0</v>
      </c>
      <c r="R217" s="219">
        <f>Q217*H217</f>
        <v>0</v>
      </c>
      <c r="S217" s="219">
        <v>0</v>
      </c>
      <c r="T217" s="220">
        <f>S217*H217</f>
        <v>0</v>
      </c>
      <c r="AR217" s="22" t="s">
        <v>163</v>
      </c>
      <c r="AT217" s="22" t="s">
        <v>156</v>
      </c>
      <c r="AU217" s="22" t="s">
        <v>154</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163</v>
      </c>
      <c r="BM217" s="22" t="s">
        <v>472</v>
      </c>
    </row>
    <row r="218" s="1" customFormat="1">
      <c r="B218" s="44"/>
      <c r="C218" s="72"/>
      <c r="D218" s="237" t="s">
        <v>615</v>
      </c>
      <c r="E218" s="72"/>
      <c r="F218" s="268" t="s">
        <v>3935</v>
      </c>
      <c r="G218" s="72"/>
      <c r="H218" s="72"/>
      <c r="I218" s="182"/>
      <c r="J218" s="72"/>
      <c r="K218" s="72"/>
      <c r="L218" s="70"/>
      <c r="M218" s="269"/>
      <c r="N218" s="45"/>
      <c r="O218" s="45"/>
      <c r="P218" s="45"/>
      <c r="Q218" s="45"/>
      <c r="R218" s="45"/>
      <c r="S218" s="45"/>
      <c r="T218" s="93"/>
      <c r="AT218" s="22" t="s">
        <v>615</v>
      </c>
      <c r="AU218" s="22" t="s">
        <v>154</v>
      </c>
    </row>
    <row r="219" s="1" customFormat="1" ht="16.5" customHeight="1">
      <c r="B219" s="44"/>
      <c r="C219" s="210" t="s">
        <v>73</v>
      </c>
      <c r="D219" s="210" t="s">
        <v>156</v>
      </c>
      <c r="E219" s="211" t="s">
        <v>3936</v>
      </c>
      <c r="F219" s="212" t="s">
        <v>273</v>
      </c>
      <c r="G219" s="213" t="s">
        <v>21</v>
      </c>
      <c r="H219" s="214">
        <v>0.039</v>
      </c>
      <c r="I219" s="215"/>
      <c r="J219" s="216">
        <f>ROUND(I219*H219,2)</f>
        <v>0</v>
      </c>
      <c r="K219" s="212" t="s">
        <v>21</v>
      </c>
      <c r="L219" s="70"/>
      <c r="M219" s="217" t="s">
        <v>21</v>
      </c>
      <c r="N219" s="218" t="s">
        <v>44</v>
      </c>
      <c r="O219" s="45"/>
      <c r="P219" s="219">
        <f>O219*H219</f>
        <v>0</v>
      </c>
      <c r="Q219" s="219">
        <v>0</v>
      </c>
      <c r="R219" s="219">
        <f>Q219*H219</f>
        <v>0</v>
      </c>
      <c r="S219" s="219">
        <v>0</v>
      </c>
      <c r="T219" s="220">
        <f>S219*H219</f>
        <v>0</v>
      </c>
      <c r="AR219" s="22" t="s">
        <v>163</v>
      </c>
      <c r="AT219" s="22" t="s">
        <v>156</v>
      </c>
      <c r="AU219" s="22" t="s">
        <v>154</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163</v>
      </c>
      <c r="BM219" s="22" t="s">
        <v>476</v>
      </c>
    </row>
    <row r="220" s="1" customFormat="1">
      <c r="B220" s="44"/>
      <c r="C220" s="72"/>
      <c r="D220" s="237" t="s">
        <v>615</v>
      </c>
      <c r="E220" s="72"/>
      <c r="F220" s="268" t="s">
        <v>3935</v>
      </c>
      <c r="G220" s="72"/>
      <c r="H220" s="72"/>
      <c r="I220" s="182"/>
      <c r="J220" s="72"/>
      <c r="K220" s="72"/>
      <c r="L220" s="70"/>
      <c r="M220" s="269"/>
      <c r="N220" s="45"/>
      <c r="O220" s="45"/>
      <c r="P220" s="45"/>
      <c r="Q220" s="45"/>
      <c r="R220" s="45"/>
      <c r="S220" s="45"/>
      <c r="T220" s="93"/>
      <c r="AT220" s="22" t="s">
        <v>615</v>
      </c>
      <c r="AU220" s="22" t="s">
        <v>154</v>
      </c>
    </row>
    <row r="221" s="9" customFormat="1" ht="22.32" customHeight="1">
      <c r="B221" s="196"/>
      <c r="C221" s="197"/>
      <c r="D221" s="198" t="s">
        <v>72</v>
      </c>
      <c r="E221" s="233" t="s">
        <v>169</v>
      </c>
      <c r="F221" s="233" t="s">
        <v>4042</v>
      </c>
      <c r="G221" s="197"/>
      <c r="H221" s="197"/>
      <c r="I221" s="200"/>
      <c r="J221" s="234">
        <f>BK221</f>
        <v>0</v>
      </c>
      <c r="K221" s="197"/>
      <c r="L221" s="202"/>
      <c r="M221" s="203"/>
      <c r="N221" s="204"/>
      <c r="O221" s="204"/>
      <c r="P221" s="205">
        <f>SUM(P222:P243)</f>
        <v>0</v>
      </c>
      <c r="Q221" s="204"/>
      <c r="R221" s="205">
        <f>SUM(R222:R243)</f>
        <v>0</v>
      </c>
      <c r="S221" s="204"/>
      <c r="T221" s="206">
        <f>SUM(T222:T243)</f>
        <v>0</v>
      </c>
      <c r="AR221" s="207" t="s">
        <v>83</v>
      </c>
      <c r="AT221" s="208" t="s">
        <v>72</v>
      </c>
      <c r="AU221" s="208" t="s">
        <v>83</v>
      </c>
      <c r="AY221" s="207" t="s">
        <v>155</v>
      </c>
      <c r="BK221" s="209">
        <f>SUM(BK222:BK243)</f>
        <v>0</v>
      </c>
    </row>
    <row r="222" s="1" customFormat="1" ht="16.5" customHeight="1">
      <c r="B222" s="44"/>
      <c r="C222" s="210" t="s">
        <v>238</v>
      </c>
      <c r="D222" s="210" t="s">
        <v>156</v>
      </c>
      <c r="E222" s="211" t="s">
        <v>4251</v>
      </c>
      <c r="F222" s="212" t="s">
        <v>4252</v>
      </c>
      <c r="G222" s="213" t="s">
        <v>1667</v>
      </c>
      <c r="H222" s="214">
        <v>15</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183</v>
      </c>
      <c r="AT222" s="22" t="s">
        <v>156</v>
      </c>
      <c r="AU222" s="22" t="s">
        <v>154</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183</v>
      </c>
      <c r="BM222" s="22" t="s">
        <v>485</v>
      </c>
    </row>
    <row r="223" s="1" customFormat="1">
      <c r="B223" s="44"/>
      <c r="C223" s="72"/>
      <c r="D223" s="237" t="s">
        <v>615</v>
      </c>
      <c r="E223" s="72"/>
      <c r="F223" s="268" t="s">
        <v>3940</v>
      </c>
      <c r="G223" s="72"/>
      <c r="H223" s="72"/>
      <c r="I223" s="182"/>
      <c r="J223" s="72"/>
      <c r="K223" s="72"/>
      <c r="L223" s="70"/>
      <c r="M223" s="269"/>
      <c r="N223" s="45"/>
      <c r="O223" s="45"/>
      <c r="P223" s="45"/>
      <c r="Q223" s="45"/>
      <c r="R223" s="45"/>
      <c r="S223" s="45"/>
      <c r="T223" s="93"/>
      <c r="AT223" s="22" t="s">
        <v>615</v>
      </c>
      <c r="AU223" s="22" t="s">
        <v>154</v>
      </c>
    </row>
    <row r="224" s="1" customFormat="1" ht="25.5" customHeight="1">
      <c r="B224" s="44"/>
      <c r="C224" s="210" t="s">
        <v>201</v>
      </c>
      <c r="D224" s="210" t="s">
        <v>156</v>
      </c>
      <c r="E224" s="211" t="s">
        <v>4253</v>
      </c>
      <c r="F224" s="212" t="s">
        <v>4254</v>
      </c>
      <c r="G224" s="213" t="s">
        <v>1667</v>
      </c>
      <c r="H224" s="214">
        <v>15</v>
      </c>
      <c r="I224" s="215"/>
      <c r="J224" s="216">
        <f>ROUND(I224*H224,2)</f>
        <v>0</v>
      </c>
      <c r="K224" s="212" t="s">
        <v>21</v>
      </c>
      <c r="L224" s="70"/>
      <c r="M224" s="217" t="s">
        <v>21</v>
      </c>
      <c r="N224" s="218" t="s">
        <v>44</v>
      </c>
      <c r="O224" s="45"/>
      <c r="P224" s="219">
        <f>O224*H224</f>
        <v>0</v>
      </c>
      <c r="Q224" s="219">
        <v>0</v>
      </c>
      <c r="R224" s="219">
        <f>Q224*H224</f>
        <v>0</v>
      </c>
      <c r="S224" s="219">
        <v>0</v>
      </c>
      <c r="T224" s="220">
        <f>S224*H224</f>
        <v>0</v>
      </c>
      <c r="AR224" s="22" t="s">
        <v>183</v>
      </c>
      <c r="AT224" s="22" t="s">
        <v>156</v>
      </c>
      <c r="AU224" s="22" t="s">
        <v>154</v>
      </c>
      <c r="AY224" s="22" t="s">
        <v>155</v>
      </c>
      <c r="BE224" s="221">
        <f>IF(N224="základní",J224,0)</f>
        <v>0</v>
      </c>
      <c r="BF224" s="221">
        <f>IF(N224="snížená",J224,0)</f>
        <v>0</v>
      </c>
      <c r="BG224" s="221">
        <f>IF(N224="zákl. přenesená",J224,0)</f>
        <v>0</v>
      </c>
      <c r="BH224" s="221">
        <f>IF(N224="sníž. přenesená",J224,0)</f>
        <v>0</v>
      </c>
      <c r="BI224" s="221">
        <f>IF(N224="nulová",J224,0)</f>
        <v>0</v>
      </c>
      <c r="BJ224" s="22" t="s">
        <v>81</v>
      </c>
      <c r="BK224" s="221">
        <f>ROUND(I224*H224,2)</f>
        <v>0</v>
      </c>
      <c r="BL224" s="22" t="s">
        <v>183</v>
      </c>
      <c r="BM224" s="22" t="s">
        <v>490</v>
      </c>
    </row>
    <row r="225" s="1" customFormat="1">
      <c r="B225" s="44"/>
      <c r="C225" s="72"/>
      <c r="D225" s="237" t="s">
        <v>615</v>
      </c>
      <c r="E225" s="72"/>
      <c r="F225" s="268" t="s">
        <v>4045</v>
      </c>
      <c r="G225" s="72"/>
      <c r="H225" s="72"/>
      <c r="I225" s="182"/>
      <c r="J225" s="72"/>
      <c r="K225" s="72"/>
      <c r="L225" s="70"/>
      <c r="M225" s="269"/>
      <c r="N225" s="45"/>
      <c r="O225" s="45"/>
      <c r="P225" s="45"/>
      <c r="Q225" s="45"/>
      <c r="R225" s="45"/>
      <c r="S225" s="45"/>
      <c r="T225" s="93"/>
      <c r="AT225" s="22" t="s">
        <v>615</v>
      </c>
      <c r="AU225" s="22" t="s">
        <v>154</v>
      </c>
    </row>
    <row r="226" s="1" customFormat="1" ht="16.5" customHeight="1">
      <c r="B226" s="44"/>
      <c r="C226" s="210" t="s">
        <v>350</v>
      </c>
      <c r="D226" s="210" t="s">
        <v>156</v>
      </c>
      <c r="E226" s="211" t="s">
        <v>4255</v>
      </c>
      <c r="F226" s="212" t="s">
        <v>4256</v>
      </c>
      <c r="G226" s="213" t="s">
        <v>1667</v>
      </c>
      <c r="H226" s="214">
        <v>17.25</v>
      </c>
      <c r="I226" s="215"/>
      <c r="J226" s="216">
        <f>ROUND(I226*H226,2)</f>
        <v>0</v>
      </c>
      <c r="K226" s="212" t="s">
        <v>21</v>
      </c>
      <c r="L226" s="70"/>
      <c r="M226" s="217" t="s">
        <v>21</v>
      </c>
      <c r="N226" s="218" t="s">
        <v>44</v>
      </c>
      <c r="O226" s="45"/>
      <c r="P226" s="219">
        <f>O226*H226</f>
        <v>0</v>
      </c>
      <c r="Q226" s="219">
        <v>0</v>
      </c>
      <c r="R226" s="219">
        <f>Q226*H226</f>
        <v>0</v>
      </c>
      <c r="S226" s="219">
        <v>0</v>
      </c>
      <c r="T226" s="220">
        <f>S226*H226</f>
        <v>0</v>
      </c>
      <c r="AR226" s="22" t="s">
        <v>183</v>
      </c>
      <c r="AT226" s="22" t="s">
        <v>156</v>
      </c>
      <c r="AU226" s="22" t="s">
        <v>154</v>
      </c>
      <c r="AY226" s="22" t="s">
        <v>155</v>
      </c>
      <c r="BE226" s="221">
        <f>IF(N226="základní",J226,0)</f>
        <v>0</v>
      </c>
      <c r="BF226" s="221">
        <f>IF(N226="snížená",J226,0)</f>
        <v>0</v>
      </c>
      <c r="BG226" s="221">
        <f>IF(N226="zákl. přenesená",J226,0)</f>
        <v>0</v>
      </c>
      <c r="BH226" s="221">
        <f>IF(N226="sníž. přenesená",J226,0)</f>
        <v>0</v>
      </c>
      <c r="BI226" s="221">
        <f>IF(N226="nulová",J226,0)</f>
        <v>0</v>
      </c>
      <c r="BJ226" s="22" t="s">
        <v>81</v>
      </c>
      <c r="BK226" s="221">
        <f>ROUND(I226*H226,2)</f>
        <v>0</v>
      </c>
      <c r="BL226" s="22" t="s">
        <v>183</v>
      </c>
      <c r="BM226" s="22" t="s">
        <v>493</v>
      </c>
    </row>
    <row r="227" s="1" customFormat="1">
      <c r="B227" s="44"/>
      <c r="C227" s="72"/>
      <c r="D227" s="237" t="s">
        <v>615</v>
      </c>
      <c r="E227" s="72"/>
      <c r="F227" s="268" t="s">
        <v>4050</v>
      </c>
      <c r="G227" s="72"/>
      <c r="H227" s="72"/>
      <c r="I227" s="182"/>
      <c r="J227" s="72"/>
      <c r="K227" s="72"/>
      <c r="L227" s="70"/>
      <c r="M227" s="269"/>
      <c r="N227" s="45"/>
      <c r="O227" s="45"/>
      <c r="P227" s="45"/>
      <c r="Q227" s="45"/>
      <c r="R227" s="45"/>
      <c r="S227" s="45"/>
      <c r="T227" s="93"/>
      <c r="AT227" s="22" t="s">
        <v>615</v>
      </c>
      <c r="AU227" s="22" t="s">
        <v>154</v>
      </c>
    </row>
    <row r="228" s="1" customFormat="1" ht="16.5" customHeight="1">
      <c r="B228" s="44"/>
      <c r="C228" s="210" t="s">
        <v>73</v>
      </c>
      <c r="D228" s="210" t="s">
        <v>156</v>
      </c>
      <c r="E228" s="211" t="s">
        <v>4404</v>
      </c>
      <c r="F228" s="212" t="s">
        <v>4405</v>
      </c>
      <c r="G228" s="213" t="s">
        <v>21</v>
      </c>
      <c r="H228" s="214">
        <v>17.25</v>
      </c>
      <c r="I228" s="215"/>
      <c r="J228" s="216">
        <f>ROUND(I228*H228,2)</f>
        <v>0</v>
      </c>
      <c r="K228" s="212" t="s">
        <v>21</v>
      </c>
      <c r="L228" s="70"/>
      <c r="M228" s="217" t="s">
        <v>21</v>
      </c>
      <c r="N228" s="218" t="s">
        <v>44</v>
      </c>
      <c r="O228" s="45"/>
      <c r="P228" s="219">
        <f>O228*H228</f>
        <v>0</v>
      </c>
      <c r="Q228" s="219">
        <v>0</v>
      </c>
      <c r="R228" s="219">
        <f>Q228*H228</f>
        <v>0</v>
      </c>
      <c r="S228" s="219">
        <v>0</v>
      </c>
      <c r="T228" s="220">
        <f>S228*H228</f>
        <v>0</v>
      </c>
      <c r="AR228" s="22" t="s">
        <v>183</v>
      </c>
      <c r="AT228" s="22" t="s">
        <v>156</v>
      </c>
      <c r="AU228" s="22" t="s">
        <v>154</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183</v>
      </c>
      <c r="BM228" s="22" t="s">
        <v>498</v>
      </c>
    </row>
    <row r="229" s="1" customFormat="1">
      <c r="B229" s="44"/>
      <c r="C229" s="72"/>
      <c r="D229" s="237" t="s">
        <v>615</v>
      </c>
      <c r="E229" s="72"/>
      <c r="F229" s="268" t="s">
        <v>3935</v>
      </c>
      <c r="G229" s="72"/>
      <c r="H229" s="72"/>
      <c r="I229" s="182"/>
      <c r="J229" s="72"/>
      <c r="K229" s="72"/>
      <c r="L229" s="70"/>
      <c r="M229" s="269"/>
      <c r="N229" s="45"/>
      <c r="O229" s="45"/>
      <c r="P229" s="45"/>
      <c r="Q229" s="45"/>
      <c r="R229" s="45"/>
      <c r="S229" s="45"/>
      <c r="T229" s="93"/>
      <c r="AT229" s="22" t="s">
        <v>615</v>
      </c>
      <c r="AU229" s="22" t="s">
        <v>154</v>
      </c>
    </row>
    <row r="230" s="1" customFormat="1" ht="16.5" customHeight="1">
      <c r="B230" s="44"/>
      <c r="C230" s="210" t="s">
        <v>204</v>
      </c>
      <c r="D230" s="210" t="s">
        <v>156</v>
      </c>
      <c r="E230" s="211" t="s">
        <v>4259</v>
      </c>
      <c r="F230" s="212" t="s">
        <v>4406</v>
      </c>
      <c r="G230" s="213" t="s">
        <v>1641</v>
      </c>
      <c r="H230" s="214">
        <v>1</v>
      </c>
      <c r="I230" s="215"/>
      <c r="J230" s="216">
        <f>ROUND(I230*H230,2)</f>
        <v>0</v>
      </c>
      <c r="K230" s="212" t="s">
        <v>21</v>
      </c>
      <c r="L230" s="70"/>
      <c r="M230" s="217" t="s">
        <v>21</v>
      </c>
      <c r="N230" s="218" t="s">
        <v>44</v>
      </c>
      <c r="O230" s="45"/>
      <c r="P230" s="219">
        <f>O230*H230</f>
        <v>0</v>
      </c>
      <c r="Q230" s="219">
        <v>0</v>
      </c>
      <c r="R230" s="219">
        <f>Q230*H230</f>
        <v>0</v>
      </c>
      <c r="S230" s="219">
        <v>0</v>
      </c>
      <c r="T230" s="220">
        <f>S230*H230</f>
        <v>0</v>
      </c>
      <c r="AR230" s="22" t="s">
        <v>183</v>
      </c>
      <c r="AT230" s="22" t="s">
        <v>156</v>
      </c>
      <c r="AU230" s="22" t="s">
        <v>154</v>
      </c>
      <c r="AY230" s="22" t="s">
        <v>155</v>
      </c>
      <c r="BE230" s="221">
        <f>IF(N230="základní",J230,0)</f>
        <v>0</v>
      </c>
      <c r="BF230" s="221">
        <f>IF(N230="snížená",J230,0)</f>
        <v>0</v>
      </c>
      <c r="BG230" s="221">
        <f>IF(N230="zákl. přenesená",J230,0)</f>
        <v>0</v>
      </c>
      <c r="BH230" s="221">
        <f>IF(N230="sníž. přenesená",J230,0)</f>
        <v>0</v>
      </c>
      <c r="BI230" s="221">
        <f>IF(N230="nulová",J230,0)</f>
        <v>0</v>
      </c>
      <c r="BJ230" s="22" t="s">
        <v>81</v>
      </c>
      <c r="BK230" s="221">
        <f>ROUND(I230*H230,2)</f>
        <v>0</v>
      </c>
      <c r="BL230" s="22" t="s">
        <v>183</v>
      </c>
      <c r="BM230" s="22" t="s">
        <v>502</v>
      </c>
    </row>
    <row r="231" s="1" customFormat="1">
      <c r="B231" s="44"/>
      <c r="C231" s="72"/>
      <c r="D231" s="237" t="s">
        <v>615</v>
      </c>
      <c r="E231" s="72"/>
      <c r="F231" s="268" t="s">
        <v>4407</v>
      </c>
      <c r="G231" s="72"/>
      <c r="H231" s="72"/>
      <c r="I231" s="182"/>
      <c r="J231" s="72"/>
      <c r="K231" s="72"/>
      <c r="L231" s="70"/>
      <c r="M231" s="269"/>
      <c r="N231" s="45"/>
      <c r="O231" s="45"/>
      <c r="P231" s="45"/>
      <c r="Q231" s="45"/>
      <c r="R231" s="45"/>
      <c r="S231" s="45"/>
      <c r="T231" s="93"/>
      <c r="AT231" s="22" t="s">
        <v>615</v>
      </c>
      <c r="AU231" s="22" t="s">
        <v>154</v>
      </c>
    </row>
    <row r="232" s="1" customFormat="1" ht="16.5" customHeight="1">
      <c r="B232" s="44"/>
      <c r="C232" s="210" t="s">
        <v>362</v>
      </c>
      <c r="D232" s="210" t="s">
        <v>156</v>
      </c>
      <c r="E232" s="211" t="s">
        <v>4262</v>
      </c>
      <c r="F232" s="212" t="s">
        <v>4408</v>
      </c>
      <c r="G232" s="213" t="s">
        <v>1641</v>
      </c>
      <c r="H232" s="214">
        <v>1</v>
      </c>
      <c r="I232" s="215"/>
      <c r="J232" s="216">
        <f>ROUND(I232*H232,2)</f>
        <v>0</v>
      </c>
      <c r="K232" s="212" t="s">
        <v>21</v>
      </c>
      <c r="L232" s="70"/>
      <c r="M232" s="217" t="s">
        <v>21</v>
      </c>
      <c r="N232" s="218" t="s">
        <v>44</v>
      </c>
      <c r="O232" s="45"/>
      <c r="P232" s="219">
        <f>O232*H232</f>
        <v>0</v>
      </c>
      <c r="Q232" s="219">
        <v>0</v>
      </c>
      <c r="R232" s="219">
        <f>Q232*H232</f>
        <v>0</v>
      </c>
      <c r="S232" s="219">
        <v>0</v>
      </c>
      <c r="T232" s="220">
        <f>S232*H232</f>
        <v>0</v>
      </c>
      <c r="AR232" s="22" t="s">
        <v>183</v>
      </c>
      <c r="AT232" s="22" t="s">
        <v>156</v>
      </c>
      <c r="AU232" s="22" t="s">
        <v>154</v>
      </c>
      <c r="AY232" s="22" t="s">
        <v>155</v>
      </c>
      <c r="BE232" s="221">
        <f>IF(N232="základní",J232,0)</f>
        <v>0</v>
      </c>
      <c r="BF232" s="221">
        <f>IF(N232="snížená",J232,0)</f>
        <v>0</v>
      </c>
      <c r="BG232" s="221">
        <f>IF(N232="zákl. přenesená",J232,0)</f>
        <v>0</v>
      </c>
      <c r="BH232" s="221">
        <f>IF(N232="sníž. přenesená",J232,0)</f>
        <v>0</v>
      </c>
      <c r="BI232" s="221">
        <f>IF(N232="nulová",J232,0)</f>
        <v>0</v>
      </c>
      <c r="BJ232" s="22" t="s">
        <v>81</v>
      </c>
      <c r="BK232" s="221">
        <f>ROUND(I232*H232,2)</f>
        <v>0</v>
      </c>
      <c r="BL232" s="22" t="s">
        <v>183</v>
      </c>
      <c r="BM232" s="22" t="s">
        <v>655</v>
      </c>
    </row>
    <row r="233" s="1" customFormat="1">
      <c r="B233" s="44"/>
      <c r="C233" s="72"/>
      <c r="D233" s="237" t="s">
        <v>615</v>
      </c>
      <c r="E233" s="72"/>
      <c r="F233" s="268" t="s">
        <v>4409</v>
      </c>
      <c r="G233" s="72"/>
      <c r="H233" s="72"/>
      <c r="I233" s="182"/>
      <c r="J233" s="72"/>
      <c r="K233" s="72"/>
      <c r="L233" s="70"/>
      <c r="M233" s="269"/>
      <c r="N233" s="45"/>
      <c r="O233" s="45"/>
      <c r="P233" s="45"/>
      <c r="Q233" s="45"/>
      <c r="R233" s="45"/>
      <c r="S233" s="45"/>
      <c r="T233" s="93"/>
      <c r="AT233" s="22" t="s">
        <v>615</v>
      </c>
      <c r="AU233" s="22" t="s">
        <v>154</v>
      </c>
    </row>
    <row r="234" s="1" customFormat="1" ht="25.5" customHeight="1">
      <c r="B234" s="44"/>
      <c r="C234" s="210" t="s">
        <v>207</v>
      </c>
      <c r="D234" s="210" t="s">
        <v>156</v>
      </c>
      <c r="E234" s="211" t="s">
        <v>4274</v>
      </c>
      <c r="F234" s="212" t="s">
        <v>4275</v>
      </c>
      <c r="G234" s="213" t="s">
        <v>3939</v>
      </c>
      <c r="H234" s="214">
        <v>2.5</v>
      </c>
      <c r="I234" s="215"/>
      <c r="J234" s="216">
        <f>ROUND(I234*H234,2)</f>
        <v>0</v>
      </c>
      <c r="K234" s="212" t="s">
        <v>21</v>
      </c>
      <c r="L234" s="70"/>
      <c r="M234" s="217" t="s">
        <v>21</v>
      </c>
      <c r="N234" s="218" t="s">
        <v>44</v>
      </c>
      <c r="O234" s="45"/>
      <c r="P234" s="219">
        <f>O234*H234</f>
        <v>0</v>
      </c>
      <c r="Q234" s="219">
        <v>0</v>
      </c>
      <c r="R234" s="219">
        <f>Q234*H234</f>
        <v>0</v>
      </c>
      <c r="S234" s="219">
        <v>0</v>
      </c>
      <c r="T234" s="220">
        <f>S234*H234</f>
        <v>0</v>
      </c>
      <c r="AR234" s="22" t="s">
        <v>183</v>
      </c>
      <c r="AT234" s="22" t="s">
        <v>156</v>
      </c>
      <c r="AU234" s="22" t="s">
        <v>154</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183</v>
      </c>
      <c r="BM234" s="22" t="s">
        <v>657</v>
      </c>
    </row>
    <row r="235" s="1" customFormat="1">
      <c r="B235" s="44"/>
      <c r="C235" s="72"/>
      <c r="D235" s="237" t="s">
        <v>615</v>
      </c>
      <c r="E235" s="72"/>
      <c r="F235" s="268" t="s">
        <v>3940</v>
      </c>
      <c r="G235" s="72"/>
      <c r="H235" s="72"/>
      <c r="I235" s="182"/>
      <c r="J235" s="72"/>
      <c r="K235" s="72"/>
      <c r="L235" s="70"/>
      <c r="M235" s="269"/>
      <c r="N235" s="45"/>
      <c r="O235" s="45"/>
      <c r="P235" s="45"/>
      <c r="Q235" s="45"/>
      <c r="R235" s="45"/>
      <c r="S235" s="45"/>
      <c r="T235" s="93"/>
      <c r="AT235" s="22" t="s">
        <v>615</v>
      </c>
      <c r="AU235" s="22" t="s">
        <v>154</v>
      </c>
    </row>
    <row r="236" s="1" customFormat="1" ht="16.5" customHeight="1">
      <c r="B236" s="44"/>
      <c r="C236" s="210" t="s">
        <v>368</v>
      </c>
      <c r="D236" s="210" t="s">
        <v>156</v>
      </c>
      <c r="E236" s="211" t="s">
        <v>4069</v>
      </c>
      <c r="F236" s="212" t="s">
        <v>4070</v>
      </c>
      <c r="G236" s="213" t="s">
        <v>1667</v>
      </c>
      <c r="H236" s="214">
        <v>16.5</v>
      </c>
      <c r="I236" s="215"/>
      <c r="J236" s="216">
        <f>ROUND(I236*H236,2)</f>
        <v>0</v>
      </c>
      <c r="K236" s="212" t="s">
        <v>21</v>
      </c>
      <c r="L236" s="70"/>
      <c r="M236" s="217" t="s">
        <v>21</v>
      </c>
      <c r="N236" s="218" t="s">
        <v>44</v>
      </c>
      <c r="O236" s="45"/>
      <c r="P236" s="219">
        <f>O236*H236</f>
        <v>0</v>
      </c>
      <c r="Q236" s="219">
        <v>0</v>
      </c>
      <c r="R236" s="219">
        <f>Q236*H236</f>
        <v>0</v>
      </c>
      <c r="S236" s="219">
        <v>0</v>
      </c>
      <c r="T236" s="220">
        <f>S236*H236</f>
        <v>0</v>
      </c>
      <c r="AR236" s="22" t="s">
        <v>183</v>
      </c>
      <c r="AT236" s="22" t="s">
        <v>156</v>
      </c>
      <c r="AU236" s="22" t="s">
        <v>154</v>
      </c>
      <c r="AY236" s="22" t="s">
        <v>155</v>
      </c>
      <c r="BE236" s="221">
        <f>IF(N236="základní",J236,0)</f>
        <v>0</v>
      </c>
      <c r="BF236" s="221">
        <f>IF(N236="snížená",J236,0)</f>
        <v>0</v>
      </c>
      <c r="BG236" s="221">
        <f>IF(N236="zákl. přenesená",J236,0)</f>
        <v>0</v>
      </c>
      <c r="BH236" s="221">
        <f>IF(N236="sníž. přenesená",J236,0)</f>
        <v>0</v>
      </c>
      <c r="BI236" s="221">
        <f>IF(N236="nulová",J236,0)</f>
        <v>0</v>
      </c>
      <c r="BJ236" s="22" t="s">
        <v>81</v>
      </c>
      <c r="BK236" s="221">
        <f>ROUND(I236*H236,2)</f>
        <v>0</v>
      </c>
      <c r="BL236" s="22" t="s">
        <v>183</v>
      </c>
      <c r="BM236" s="22" t="s">
        <v>661</v>
      </c>
    </row>
    <row r="237" s="1" customFormat="1">
      <c r="B237" s="44"/>
      <c r="C237" s="72"/>
      <c r="D237" s="237" t="s">
        <v>615</v>
      </c>
      <c r="E237" s="72"/>
      <c r="F237" s="268" t="s">
        <v>3940</v>
      </c>
      <c r="G237" s="72"/>
      <c r="H237" s="72"/>
      <c r="I237" s="182"/>
      <c r="J237" s="72"/>
      <c r="K237" s="72"/>
      <c r="L237" s="70"/>
      <c r="M237" s="269"/>
      <c r="N237" s="45"/>
      <c r="O237" s="45"/>
      <c r="P237" s="45"/>
      <c r="Q237" s="45"/>
      <c r="R237" s="45"/>
      <c r="S237" s="45"/>
      <c r="T237" s="93"/>
      <c r="AT237" s="22" t="s">
        <v>615</v>
      </c>
      <c r="AU237" s="22" t="s">
        <v>154</v>
      </c>
    </row>
    <row r="238" s="1" customFormat="1" ht="16.5" customHeight="1">
      <c r="B238" s="44"/>
      <c r="C238" s="210" t="s">
        <v>73</v>
      </c>
      <c r="D238" s="210" t="s">
        <v>156</v>
      </c>
      <c r="E238" s="211" t="s">
        <v>4410</v>
      </c>
      <c r="F238" s="212" t="s">
        <v>4411</v>
      </c>
      <c r="G238" s="213" t="s">
        <v>21</v>
      </c>
      <c r="H238" s="214">
        <v>16.5</v>
      </c>
      <c r="I238" s="215"/>
      <c r="J238" s="216">
        <f>ROUND(I238*H238,2)</f>
        <v>0</v>
      </c>
      <c r="K238" s="212" t="s">
        <v>21</v>
      </c>
      <c r="L238" s="70"/>
      <c r="M238" s="217" t="s">
        <v>21</v>
      </c>
      <c r="N238" s="218" t="s">
        <v>44</v>
      </c>
      <c r="O238" s="45"/>
      <c r="P238" s="219">
        <f>O238*H238</f>
        <v>0</v>
      </c>
      <c r="Q238" s="219">
        <v>0</v>
      </c>
      <c r="R238" s="219">
        <f>Q238*H238</f>
        <v>0</v>
      </c>
      <c r="S238" s="219">
        <v>0</v>
      </c>
      <c r="T238" s="220">
        <f>S238*H238</f>
        <v>0</v>
      </c>
      <c r="AR238" s="22" t="s">
        <v>183</v>
      </c>
      <c r="AT238" s="22" t="s">
        <v>156</v>
      </c>
      <c r="AU238" s="22" t="s">
        <v>154</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183</v>
      </c>
      <c r="BM238" s="22" t="s">
        <v>663</v>
      </c>
    </row>
    <row r="239" s="1" customFormat="1">
      <c r="B239" s="44"/>
      <c r="C239" s="72"/>
      <c r="D239" s="237" t="s">
        <v>615</v>
      </c>
      <c r="E239" s="72"/>
      <c r="F239" s="268" t="s">
        <v>3935</v>
      </c>
      <c r="G239" s="72"/>
      <c r="H239" s="72"/>
      <c r="I239" s="182"/>
      <c r="J239" s="72"/>
      <c r="K239" s="72"/>
      <c r="L239" s="70"/>
      <c r="M239" s="269"/>
      <c r="N239" s="45"/>
      <c r="O239" s="45"/>
      <c r="P239" s="45"/>
      <c r="Q239" s="45"/>
      <c r="R239" s="45"/>
      <c r="S239" s="45"/>
      <c r="T239" s="93"/>
      <c r="AT239" s="22" t="s">
        <v>615</v>
      </c>
      <c r="AU239" s="22" t="s">
        <v>154</v>
      </c>
    </row>
    <row r="240" s="1" customFormat="1" ht="16.5" customHeight="1">
      <c r="B240" s="44"/>
      <c r="C240" s="210" t="s">
        <v>73</v>
      </c>
      <c r="D240" s="210" t="s">
        <v>156</v>
      </c>
      <c r="E240" s="211" t="s">
        <v>3936</v>
      </c>
      <c r="F240" s="212" t="s">
        <v>273</v>
      </c>
      <c r="G240" s="213" t="s">
        <v>21</v>
      </c>
      <c r="H240" s="214">
        <v>16.5</v>
      </c>
      <c r="I240" s="215"/>
      <c r="J240" s="216">
        <f>ROUND(I240*H240,2)</f>
        <v>0</v>
      </c>
      <c r="K240" s="212" t="s">
        <v>21</v>
      </c>
      <c r="L240" s="70"/>
      <c r="M240" s="217" t="s">
        <v>21</v>
      </c>
      <c r="N240" s="218" t="s">
        <v>44</v>
      </c>
      <c r="O240" s="45"/>
      <c r="P240" s="219">
        <f>O240*H240</f>
        <v>0</v>
      </c>
      <c r="Q240" s="219">
        <v>0</v>
      </c>
      <c r="R240" s="219">
        <f>Q240*H240</f>
        <v>0</v>
      </c>
      <c r="S240" s="219">
        <v>0</v>
      </c>
      <c r="T240" s="220">
        <f>S240*H240</f>
        <v>0</v>
      </c>
      <c r="AR240" s="22" t="s">
        <v>183</v>
      </c>
      <c r="AT240" s="22" t="s">
        <v>156</v>
      </c>
      <c r="AU240" s="22" t="s">
        <v>154</v>
      </c>
      <c r="AY240" s="22" t="s">
        <v>155</v>
      </c>
      <c r="BE240" s="221">
        <f>IF(N240="základní",J240,0)</f>
        <v>0</v>
      </c>
      <c r="BF240" s="221">
        <f>IF(N240="snížená",J240,0)</f>
        <v>0</v>
      </c>
      <c r="BG240" s="221">
        <f>IF(N240="zákl. přenesená",J240,0)</f>
        <v>0</v>
      </c>
      <c r="BH240" s="221">
        <f>IF(N240="sníž. přenesená",J240,0)</f>
        <v>0</v>
      </c>
      <c r="BI240" s="221">
        <f>IF(N240="nulová",J240,0)</f>
        <v>0</v>
      </c>
      <c r="BJ240" s="22" t="s">
        <v>81</v>
      </c>
      <c r="BK240" s="221">
        <f>ROUND(I240*H240,2)</f>
        <v>0</v>
      </c>
      <c r="BL240" s="22" t="s">
        <v>183</v>
      </c>
      <c r="BM240" s="22" t="s">
        <v>667</v>
      </c>
    </row>
    <row r="241" s="1" customFormat="1">
      <c r="B241" s="44"/>
      <c r="C241" s="72"/>
      <c r="D241" s="237" t="s">
        <v>615</v>
      </c>
      <c r="E241" s="72"/>
      <c r="F241" s="268" t="s">
        <v>3935</v>
      </c>
      <c r="G241" s="72"/>
      <c r="H241" s="72"/>
      <c r="I241" s="182"/>
      <c r="J241" s="72"/>
      <c r="K241" s="72"/>
      <c r="L241" s="70"/>
      <c r="M241" s="269"/>
      <c r="N241" s="45"/>
      <c r="O241" s="45"/>
      <c r="P241" s="45"/>
      <c r="Q241" s="45"/>
      <c r="R241" s="45"/>
      <c r="S241" s="45"/>
      <c r="T241" s="93"/>
      <c r="AT241" s="22" t="s">
        <v>615</v>
      </c>
      <c r="AU241" s="22" t="s">
        <v>154</v>
      </c>
    </row>
    <row r="242" s="1" customFormat="1" ht="16.5" customHeight="1">
      <c r="B242" s="44"/>
      <c r="C242" s="210" t="s">
        <v>210</v>
      </c>
      <c r="D242" s="210" t="s">
        <v>156</v>
      </c>
      <c r="E242" s="211" t="s">
        <v>4290</v>
      </c>
      <c r="F242" s="212" t="s">
        <v>4291</v>
      </c>
      <c r="G242" s="213" t="s">
        <v>1641</v>
      </c>
      <c r="H242" s="214">
        <v>1</v>
      </c>
      <c r="I242" s="215"/>
      <c r="J242" s="216">
        <f>ROUND(I242*H242,2)</f>
        <v>0</v>
      </c>
      <c r="K242" s="212" t="s">
        <v>21</v>
      </c>
      <c r="L242" s="70"/>
      <c r="M242" s="217" t="s">
        <v>21</v>
      </c>
      <c r="N242" s="218" t="s">
        <v>44</v>
      </c>
      <c r="O242" s="45"/>
      <c r="P242" s="219">
        <f>O242*H242</f>
        <v>0</v>
      </c>
      <c r="Q242" s="219">
        <v>0</v>
      </c>
      <c r="R242" s="219">
        <f>Q242*H242</f>
        <v>0</v>
      </c>
      <c r="S242" s="219">
        <v>0</v>
      </c>
      <c r="T242" s="220">
        <f>S242*H242</f>
        <v>0</v>
      </c>
      <c r="AR242" s="22" t="s">
        <v>183</v>
      </c>
      <c r="AT242" s="22" t="s">
        <v>156</v>
      </c>
      <c r="AU242" s="22" t="s">
        <v>154</v>
      </c>
      <c r="AY242" s="22" t="s">
        <v>155</v>
      </c>
      <c r="BE242" s="221">
        <f>IF(N242="základní",J242,0)</f>
        <v>0</v>
      </c>
      <c r="BF242" s="221">
        <f>IF(N242="snížená",J242,0)</f>
        <v>0</v>
      </c>
      <c r="BG242" s="221">
        <f>IF(N242="zákl. přenesená",J242,0)</f>
        <v>0</v>
      </c>
      <c r="BH242" s="221">
        <f>IF(N242="sníž. přenesená",J242,0)</f>
        <v>0</v>
      </c>
      <c r="BI242" s="221">
        <f>IF(N242="nulová",J242,0)</f>
        <v>0</v>
      </c>
      <c r="BJ242" s="22" t="s">
        <v>81</v>
      </c>
      <c r="BK242" s="221">
        <f>ROUND(I242*H242,2)</f>
        <v>0</v>
      </c>
      <c r="BL242" s="22" t="s">
        <v>183</v>
      </c>
      <c r="BM242" s="22" t="s">
        <v>669</v>
      </c>
    </row>
    <row r="243" s="1" customFormat="1">
      <c r="B243" s="44"/>
      <c r="C243" s="72"/>
      <c r="D243" s="237" t="s">
        <v>615</v>
      </c>
      <c r="E243" s="72"/>
      <c r="F243" s="268" t="s">
        <v>4285</v>
      </c>
      <c r="G243" s="72"/>
      <c r="H243" s="72"/>
      <c r="I243" s="182"/>
      <c r="J243" s="72"/>
      <c r="K243" s="72"/>
      <c r="L243" s="70"/>
      <c r="M243" s="269"/>
      <c r="N243" s="45"/>
      <c r="O243" s="45"/>
      <c r="P243" s="45"/>
      <c r="Q243" s="45"/>
      <c r="R243" s="45"/>
      <c r="S243" s="45"/>
      <c r="T243" s="93"/>
      <c r="AT243" s="22" t="s">
        <v>615</v>
      </c>
      <c r="AU243" s="22" t="s">
        <v>154</v>
      </c>
    </row>
    <row r="244" s="9" customFormat="1" ht="22.32" customHeight="1">
      <c r="B244" s="196"/>
      <c r="C244" s="197"/>
      <c r="D244" s="198" t="s">
        <v>72</v>
      </c>
      <c r="E244" s="233" t="s">
        <v>184</v>
      </c>
      <c r="F244" s="233" t="s">
        <v>4071</v>
      </c>
      <c r="G244" s="197"/>
      <c r="H244" s="197"/>
      <c r="I244" s="200"/>
      <c r="J244" s="234">
        <f>BK244</f>
        <v>0</v>
      </c>
      <c r="K244" s="197"/>
      <c r="L244" s="202"/>
      <c r="M244" s="203"/>
      <c r="N244" s="204"/>
      <c r="O244" s="204"/>
      <c r="P244" s="205">
        <f>SUM(P245:P246)</f>
        <v>0</v>
      </c>
      <c r="Q244" s="204"/>
      <c r="R244" s="205">
        <f>SUM(R245:R246)</f>
        <v>0</v>
      </c>
      <c r="S244" s="204"/>
      <c r="T244" s="206">
        <f>SUM(T245:T246)</f>
        <v>0</v>
      </c>
      <c r="AR244" s="207" t="s">
        <v>83</v>
      </c>
      <c r="AT244" s="208" t="s">
        <v>72</v>
      </c>
      <c r="AU244" s="208" t="s">
        <v>83</v>
      </c>
      <c r="AY244" s="207" t="s">
        <v>155</v>
      </c>
      <c r="BK244" s="209">
        <f>SUM(BK245:BK246)</f>
        <v>0</v>
      </c>
    </row>
    <row r="245" s="1" customFormat="1" ht="25.5" customHeight="1">
      <c r="B245" s="44"/>
      <c r="C245" s="210" t="s">
        <v>375</v>
      </c>
      <c r="D245" s="210" t="s">
        <v>156</v>
      </c>
      <c r="E245" s="211" t="s">
        <v>4292</v>
      </c>
      <c r="F245" s="212" t="s">
        <v>4293</v>
      </c>
      <c r="G245" s="213" t="s">
        <v>1667</v>
      </c>
      <c r="H245" s="214">
        <v>0.20000000000000001</v>
      </c>
      <c r="I245" s="215"/>
      <c r="J245" s="216">
        <f>ROUND(I245*H245,2)</f>
        <v>0</v>
      </c>
      <c r="K245" s="212" t="s">
        <v>21</v>
      </c>
      <c r="L245" s="70"/>
      <c r="M245" s="217" t="s">
        <v>21</v>
      </c>
      <c r="N245" s="218" t="s">
        <v>44</v>
      </c>
      <c r="O245" s="45"/>
      <c r="P245" s="219">
        <f>O245*H245</f>
        <v>0</v>
      </c>
      <c r="Q245" s="219">
        <v>0</v>
      </c>
      <c r="R245" s="219">
        <f>Q245*H245</f>
        <v>0</v>
      </c>
      <c r="S245" s="219">
        <v>0</v>
      </c>
      <c r="T245" s="220">
        <f>S245*H245</f>
        <v>0</v>
      </c>
      <c r="AR245" s="22" t="s">
        <v>183</v>
      </c>
      <c r="AT245" s="22" t="s">
        <v>156</v>
      </c>
      <c r="AU245" s="22" t="s">
        <v>154</v>
      </c>
      <c r="AY245" s="22" t="s">
        <v>155</v>
      </c>
      <c r="BE245" s="221">
        <f>IF(N245="základní",J245,0)</f>
        <v>0</v>
      </c>
      <c r="BF245" s="221">
        <f>IF(N245="snížená",J245,0)</f>
        <v>0</v>
      </c>
      <c r="BG245" s="221">
        <f>IF(N245="zákl. přenesená",J245,0)</f>
        <v>0</v>
      </c>
      <c r="BH245" s="221">
        <f>IF(N245="sníž. přenesená",J245,0)</f>
        <v>0</v>
      </c>
      <c r="BI245" s="221">
        <f>IF(N245="nulová",J245,0)</f>
        <v>0</v>
      </c>
      <c r="BJ245" s="22" t="s">
        <v>81</v>
      </c>
      <c r="BK245" s="221">
        <f>ROUND(I245*H245,2)</f>
        <v>0</v>
      </c>
      <c r="BL245" s="22" t="s">
        <v>183</v>
      </c>
      <c r="BM245" s="22" t="s">
        <v>673</v>
      </c>
    </row>
    <row r="246" s="1" customFormat="1">
      <c r="B246" s="44"/>
      <c r="C246" s="72"/>
      <c r="D246" s="237" t="s">
        <v>615</v>
      </c>
      <c r="E246" s="72"/>
      <c r="F246" s="268" t="s">
        <v>3940</v>
      </c>
      <c r="G246" s="72"/>
      <c r="H246" s="72"/>
      <c r="I246" s="182"/>
      <c r="J246" s="72"/>
      <c r="K246" s="72"/>
      <c r="L246" s="70"/>
      <c r="M246" s="269"/>
      <c r="N246" s="45"/>
      <c r="O246" s="45"/>
      <c r="P246" s="45"/>
      <c r="Q246" s="45"/>
      <c r="R246" s="45"/>
      <c r="S246" s="45"/>
      <c r="T246" s="93"/>
      <c r="AT246" s="22" t="s">
        <v>615</v>
      </c>
      <c r="AU246" s="22" t="s">
        <v>154</v>
      </c>
    </row>
    <row r="247" s="9" customFormat="1" ht="22.32" customHeight="1">
      <c r="B247" s="196"/>
      <c r="C247" s="197"/>
      <c r="D247" s="198" t="s">
        <v>72</v>
      </c>
      <c r="E247" s="233" t="s">
        <v>3293</v>
      </c>
      <c r="F247" s="233" t="s">
        <v>4077</v>
      </c>
      <c r="G247" s="197"/>
      <c r="H247" s="197"/>
      <c r="I247" s="200"/>
      <c r="J247" s="234">
        <f>BK247</f>
        <v>0</v>
      </c>
      <c r="K247" s="197"/>
      <c r="L247" s="202"/>
      <c r="M247" s="203"/>
      <c r="N247" s="204"/>
      <c r="O247" s="204"/>
      <c r="P247" s="205">
        <f>SUM(P248:P249)</f>
        <v>0</v>
      </c>
      <c r="Q247" s="204"/>
      <c r="R247" s="205">
        <f>SUM(R248:R249)</f>
        <v>0</v>
      </c>
      <c r="S247" s="204"/>
      <c r="T247" s="206">
        <f>SUM(T248:T249)</f>
        <v>0</v>
      </c>
      <c r="AR247" s="207" t="s">
        <v>83</v>
      </c>
      <c r="AT247" s="208" t="s">
        <v>72</v>
      </c>
      <c r="AU247" s="208" t="s">
        <v>83</v>
      </c>
      <c r="AY247" s="207" t="s">
        <v>155</v>
      </c>
      <c r="BK247" s="209">
        <f>SUM(BK248:BK249)</f>
        <v>0</v>
      </c>
    </row>
    <row r="248" s="1" customFormat="1" ht="16.5" customHeight="1">
      <c r="B248" s="44"/>
      <c r="C248" s="210" t="s">
        <v>214</v>
      </c>
      <c r="D248" s="210" t="s">
        <v>156</v>
      </c>
      <c r="E248" s="211" t="s">
        <v>4078</v>
      </c>
      <c r="F248" s="212" t="s">
        <v>4079</v>
      </c>
      <c r="G248" s="213" t="s">
        <v>1936</v>
      </c>
      <c r="H248" s="214">
        <v>20.542999999999999</v>
      </c>
      <c r="I248" s="215"/>
      <c r="J248" s="216">
        <f>ROUND(I248*H248,2)</f>
        <v>0</v>
      </c>
      <c r="K248" s="212" t="s">
        <v>21</v>
      </c>
      <c r="L248" s="70"/>
      <c r="M248" s="217" t="s">
        <v>21</v>
      </c>
      <c r="N248" s="218" t="s">
        <v>44</v>
      </c>
      <c r="O248" s="45"/>
      <c r="P248" s="219">
        <f>O248*H248</f>
        <v>0</v>
      </c>
      <c r="Q248" s="219">
        <v>0</v>
      </c>
      <c r="R248" s="219">
        <f>Q248*H248</f>
        <v>0</v>
      </c>
      <c r="S248" s="219">
        <v>0</v>
      </c>
      <c r="T248" s="220">
        <f>S248*H248</f>
        <v>0</v>
      </c>
      <c r="AR248" s="22" t="s">
        <v>183</v>
      </c>
      <c r="AT248" s="22" t="s">
        <v>156</v>
      </c>
      <c r="AU248" s="22" t="s">
        <v>154</v>
      </c>
      <c r="AY248" s="22" t="s">
        <v>155</v>
      </c>
      <c r="BE248" s="221">
        <f>IF(N248="základní",J248,0)</f>
        <v>0</v>
      </c>
      <c r="BF248" s="221">
        <f>IF(N248="snížená",J248,0)</f>
        <v>0</v>
      </c>
      <c r="BG248" s="221">
        <f>IF(N248="zákl. přenesená",J248,0)</f>
        <v>0</v>
      </c>
      <c r="BH248" s="221">
        <f>IF(N248="sníž. přenesená",J248,0)</f>
        <v>0</v>
      </c>
      <c r="BI248" s="221">
        <f>IF(N248="nulová",J248,0)</f>
        <v>0</v>
      </c>
      <c r="BJ248" s="22" t="s">
        <v>81</v>
      </c>
      <c r="BK248" s="221">
        <f>ROUND(I248*H248,2)</f>
        <v>0</v>
      </c>
      <c r="BL248" s="22" t="s">
        <v>183</v>
      </c>
      <c r="BM248" s="22" t="s">
        <v>675</v>
      </c>
    </row>
    <row r="249" s="1" customFormat="1">
      <c r="B249" s="44"/>
      <c r="C249" s="72"/>
      <c r="D249" s="237" t="s">
        <v>615</v>
      </c>
      <c r="E249" s="72"/>
      <c r="F249" s="268" t="s">
        <v>3940</v>
      </c>
      <c r="G249" s="72"/>
      <c r="H249" s="72"/>
      <c r="I249" s="182"/>
      <c r="J249" s="72"/>
      <c r="K249" s="72"/>
      <c r="L249" s="70"/>
      <c r="M249" s="269"/>
      <c r="N249" s="45"/>
      <c r="O249" s="45"/>
      <c r="P249" s="45"/>
      <c r="Q249" s="45"/>
      <c r="R249" s="45"/>
      <c r="S249" s="45"/>
      <c r="T249" s="93"/>
      <c r="AT249" s="22" t="s">
        <v>615</v>
      </c>
      <c r="AU249" s="22" t="s">
        <v>154</v>
      </c>
    </row>
    <row r="250" s="9" customFormat="1" ht="29.88" customHeight="1">
      <c r="B250" s="196"/>
      <c r="C250" s="197"/>
      <c r="D250" s="198" t="s">
        <v>72</v>
      </c>
      <c r="E250" s="233" t="s">
        <v>78</v>
      </c>
      <c r="F250" s="233" t="s">
        <v>78</v>
      </c>
      <c r="G250" s="197"/>
      <c r="H250" s="197"/>
      <c r="I250" s="200"/>
      <c r="J250" s="234">
        <f>BK250</f>
        <v>0</v>
      </c>
      <c r="K250" s="197"/>
      <c r="L250" s="202"/>
      <c r="M250" s="203"/>
      <c r="N250" s="204"/>
      <c r="O250" s="204"/>
      <c r="P250" s="205">
        <f>P251+P254</f>
        <v>0</v>
      </c>
      <c r="Q250" s="204"/>
      <c r="R250" s="205">
        <f>R251+R254</f>
        <v>0</v>
      </c>
      <c r="S250" s="204"/>
      <c r="T250" s="206">
        <f>T251+T254</f>
        <v>0</v>
      </c>
      <c r="AR250" s="207" t="s">
        <v>163</v>
      </c>
      <c r="AT250" s="208" t="s">
        <v>72</v>
      </c>
      <c r="AU250" s="208" t="s">
        <v>81</v>
      </c>
      <c r="AY250" s="207" t="s">
        <v>155</v>
      </c>
      <c r="BK250" s="209">
        <f>BK251+BK254</f>
        <v>0</v>
      </c>
    </row>
    <row r="251" s="9" customFormat="1" ht="14.88" customHeight="1">
      <c r="B251" s="196"/>
      <c r="C251" s="197"/>
      <c r="D251" s="198" t="s">
        <v>72</v>
      </c>
      <c r="E251" s="233" t="s">
        <v>4084</v>
      </c>
      <c r="F251" s="233" t="s">
        <v>4085</v>
      </c>
      <c r="G251" s="197"/>
      <c r="H251" s="197"/>
      <c r="I251" s="200"/>
      <c r="J251" s="234">
        <f>BK251</f>
        <v>0</v>
      </c>
      <c r="K251" s="197"/>
      <c r="L251" s="202"/>
      <c r="M251" s="203"/>
      <c r="N251" s="204"/>
      <c r="O251" s="204"/>
      <c r="P251" s="205">
        <f>SUM(P252:P253)</f>
        <v>0</v>
      </c>
      <c r="Q251" s="204"/>
      <c r="R251" s="205">
        <f>SUM(R252:R253)</f>
        <v>0</v>
      </c>
      <c r="S251" s="204"/>
      <c r="T251" s="206">
        <f>SUM(T252:T253)</f>
        <v>0</v>
      </c>
      <c r="AR251" s="207" t="s">
        <v>163</v>
      </c>
      <c r="AT251" s="208" t="s">
        <v>72</v>
      </c>
      <c r="AU251" s="208" t="s">
        <v>83</v>
      </c>
      <c r="AY251" s="207" t="s">
        <v>155</v>
      </c>
      <c r="BK251" s="209">
        <f>SUM(BK252:BK253)</f>
        <v>0</v>
      </c>
    </row>
    <row r="252" s="1" customFormat="1" ht="16.5" customHeight="1">
      <c r="B252" s="44"/>
      <c r="C252" s="210" t="s">
        <v>382</v>
      </c>
      <c r="D252" s="210" t="s">
        <v>156</v>
      </c>
      <c r="E252" s="211" t="s">
        <v>4086</v>
      </c>
      <c r="F252" s="212" t="s">
        <v>4087</v>
      </c>
      <c r="G252" s="213" t="s">
        <v>4058</v>
      </c>
      <c r="H252" s="214">
        <v>1</v>
      </c>
      <c r="I252" s="215"/>
      <c r="J252" s="216">
        <f>ROUND(I252*H252,2)</f>
        <v>0</v>
      </c>
      <c r="K252" s="212" t="s">
        <v>21</v>
      </c>
      <c r="L252" s="70"/>
      <c r="M252" s="217" t="s">
        <v>21</v>
      </c>
      <c r="N252" s="218" t="s">
        <v>44</v>
      </c>
      <c r="O252" s="45"/>
      <c r="P252" s="219">
        <f>O252*H252</f>
        <v>0</v>
      </c>
      <c r="Q252" s="219">
        <v>0</v>
      </c>
      <c r="R252" s="219">
        <f>Q252*H252</f>
        <v>0</v>
      </c>
      <c r="S252" s="219">
        <v>0</v>
      </c>
      <c r="T252" s="220">
        <f>S252*H252</f>
        <v>0</v>
      </c>
      <c r="AR252" s="22" t="s">
        <v>4152</v>
      </c>
      <c r="AT252" s="22" t="s">
        <v>156</v>
      </c>
      <c r="AU252" s="22" t="s">
        <v>154</v>
      </c>
      <c r="AY252" s="22" t="s">
        <v>155</v>
      </c>
      <c r="BE252" s="221">
        <f>IF(N252="základní",J252,0)</f>
        <v>0</v>
      </c>
      <c r="BF252" s="221">
        <f>IF(N252="snížená",J252,0)</f>
        <v>0</v>
      </c>
      <c r="BG252" s="221">
        <f>IF(N252="zákl. přenesená",J252,0)</f>
        <v>0</v>
      </c>
      <c r="BH252" s="221">
        <f>IF(N252="sníž. přenesená",J252,0)</f>
        <v>0</v>
      </c>
      <c r="BI252" s="221">
        <f>IF(N252="nulová",J252,0)</f>
        <v>0</v>
      </c>
      <c r="BJ252" s="22" t="s">
        <v>81</v>
      </c>
      <c r="BK252" s="221">
        <f>ROUND(I252*H252,2)</f>
        <v>0</v>
      </c>
      <c r="BL252" s="22" t="s">
        <v>4152</v>
      </c>
      <c r="BM252" s="22" t="s">
        <v>679</v>
      </c>
    </row>
    <row r="253" s="1" customFormat="1">
      <c r="B253" s="44"/>
      <c r="C253" s="72"/>
      <c r="D253" s="237" t="s">
        <v>615</v>
      </c>
      <c r="E253" s="72"/>
      <c r="F253" s="268" t="s">
        <v>4302</v>
      </c>
      <c r="G253" s="72"/>
      <c r="H253" s="72"/>
      <c r="I253" s="182"/>
      <c r="J253" s="72"/>
      <c r="K253" s="72"/>
      <c r="L253" s="70"/>
      <c r="M253" s="269"/>
      <c r="N253" s="45"/>
      <c r="O253" s="45"/>
      <c r="P253" s="45"/>
      <c r="Q253" s="45"/>
      <c r="R253" s="45"/>
      <c r="S253" s="45"/>
      <c r="T253" s="93"/>
      <c r="AT253" s="22" t="s">
        <v>615</v>
      </c>
      <c r="AU253" s="22" t="s">
        <v>154</v>
      </c>
    </row>
    <row r="254" s="9" customFormat="1" ht="22.32" customHeight="1">
      <c r="B254" s="196"/>
      <c r="C254" s="197"/>
      <c r="D254" s="198" t="s">
        <v>72</v>
      </c>
      <c r="E254" s="233" t="s">
        <v>4303</v>
      </c>
      <c r="F254" s="233" t="s">
        <v>4304</v>
      </c>
      <c r="G254" s="197"/>
      <c r="H254" s="197"/>
      <c r="I254" s="200"/>
      <c r="J254" s="234">
        <f>BK254</f>
        <v>0</v>
      </c>
      <c r="K254" s="197"/>
      <c r="L254" s="202"/>
      <c r="M254" s="203"/>
      <c r="N254" s="204"/>
      <c r="O254" s="204"/>
      <c r="P254" s="205">
        <f>SUM(P255:P256)</f>
        <v>0</v>
      </c>
      <c r="Q254" s="204"/>
      <c r="R254" s="205">
        <f>SUM(R255:R256)</f>
        <v>0</v>
      </c>
      <c r="S254" s="204"/>
      <c r="T254" s="206">
        <f>SUM(T255:T256)</f>
        <v>0</v>
      </c>
      <c r="AR254" s="207" t="s">
        <v>163</v>
      </c>
      <c r="AT254" s="208" t="s">
        <v>72</v>
      </c>
      <c r="AU254" s="208" t="s">
        <v>83</v>
      </c>
      <c r="AY254" s="207" t="s">
        <v>155</v>
      </c>
      <c r="BK254" s="209">
        <f>SUM(BK255:BK256)</f>
        <v>0</v>
      </c>
    </row>
    <row r="255" s="1" customFormat="1" ht="16.5" customHeight="1">
      <c r="B255" s="44"/>
      <c r="C255" s="210" t="s">
        <v>217</v>
      </c>
      <c r="D255" s="210" t="s">
        <v>156</v>
      </c>
      <c r="E255" s="211" t="s">
        <v>4305</v>
      </c>
      <c r="F255" s="212" t="s">
        <v>4306</v>
      </c>
      <c r="G255" s="213" t="s">
        <v>4058</v>
      </c>
      <c r="H255" s="214">
        <v>1</v>
      </c>
      <c r="I255" s="215"/>
      <c r="J255" s="216">
        <f>ROUND(I255*H255,2)</f>
        <v>0</v>
      </c>
      <c r="K255" s="212" t="s">
        <v>21</v>
      </c>
      <c r="L255" s="70"/>
      <c r="M255" s="217" t="s">
        <v>21</v>
      </c>
      <c r="N255" s="218" t="s">
        <v>44</v>
      </c>
      <c r="O255" s="45"/>
      <c r="P255" s="219">
        <f>O255*H255</f>
        <v>0</v>
      </c>
      <c r="Q255" s="219">
        <v>0</v>
      </c>
      <c r="R255" s="219">
        <f>Q255*H255</f>
        <v>0</v>
      </c>
      <c r="S255" s="219">
        <v>0</v>
      </c>
      <c r="T255" s="220">
        <f>S255*H255</f>
        <v>0</v>
      </c>
      <c r="AR255" s="22" t="s">
        <v>4152</v>
      </c>
      <c r="AT255" s="22" t="s">
        <v>156</v>
      </c>
      <c r="AU255" s="22" t="s">
        <v>154</v>
      </c>
      <c r="AY255" s="22" t="s">
        <v>155</v>
      </c>
      <c r="BE255" s="221">
        <f>IF(N255="základní",J255,0)</f>
        <v>0</v>
      </c>
      <c r="BF255" s="221">
        <f>IF(N255="snížená",J255,0)</f>
        <v>0</v>
      </c>
      <c r="BG255" s="221">
        <f>IF(N255="zákl. přenesená",J255,0)</f>
        <v>0</v>
      </c>
      <c r="BH255" s="221">
        <f>IF(N255="sníž. přenesená",J255,0)</f>
        <v>0</v>
      </c>
      <c r="BI255" s="221">
        <f>IF(N255="nulová",J255,0)</f>
        <v>0</v>
      </c>
      <c r="BJ255" s="22" t="s">
        <v>81</v>
      </c>
      <c r="BK255" s="221">
        <f>ROUND(I255*H255,2)</f>
        <v>0</v>
      </c>
      <c r="BL255" s="22" t="s">
        <v>4152</v>
      </c>
      <c r="BM255" s="22" t="s">
        <v>681</v>
      </c>
    </row>
    <row r="256" s="1" customFormat="1">
      <c r="B256" s="44"/>
      <c r="C256" s="72"/>
      <c r="D256" s="237" t="s">
        <v>615</v>
      </c>
      <c r="E256" s="72"/>
      <c r="F256" s="268" t="s">
        <v>3940</v>
      </c>
      <c r="G256" s="72"/>
      <c r="H256" s="72"/>
      <c r="I256" s="182"/>
      <c r="J256" s="72"/>
      <c r="K256" s="72"/>
      <c r="L256" s="70"/>
      <c r="M256" s="274"/>
      <c r="N256" s="271"/>
      <c r="O256" s="271"/>
      <c r="P256" s="271"/>
      <c r="Q256" s="271"/>
      <c r="R256" s="271"/>
      <c r="S256" s="271"/>
      <c r="T256" s="275"/>
      <c r="AT256" s="22" t="s">
        <v>615</v>
      </c>
      <c r="AU256" s="22" t="s">
        <v>154</v>
      </c>
    </row>
    <row r="257" s="1" customFormat="1" ht="6.96" customHeight="1">
      <c r="B257" s="65"/>
      <c r="C257" s="66"/>
      <c r="D257" s="66"/>
      <c r="E257" s="66"/>
      <c r="F257" s="66"/>
      <c r="G257" s="66"/>
      <c r="H257" s="66"/>
      <c r="I257" s="164"/>
      <c r="J257" s="66"/>
      <c r="K257" s="66"/>
      <c r="L257" s="70"/>
    </row>
  </sheetData>
  <sheetProtection sheet="1" autoFilter="0" formatColumns="0" formatRows="0" objects="1" scenarios="1" spinCount="100000" saltValue="/pewWL1918Vfc7nWaoRhLTh8BJX6pQKgfMZxAy+OaTxVIZ+KAqs7a5Fa6Tc4u7szjgsrdpIlomUprtz1os8hIQ==" hashValue="yemOwXQmK11hnY/cdOSNWElVrKbgcUfqMWeW0xFKYuNXs6I+aiIusW4QKkyDCZKRo/Xb+tNiB/cAiD88cSaV/w==" algorithmName="SHA-512" password="CC35"/>
  <autoFilter ref="C90:K256"/>
  <mergeCells count="10">
    <mergeCell ref="E7:H7"/>
    <mergeCell ref="E9:H9"/>
    <mergeCell ref="E24:H24"/>
    <mergeCell ref="E45:H45"/>
    <mergeCell ref="E47:H47"/>
    <mergeCell ref="J51:J52"/>
    <mergeCell ref="E81:H81"/>
    <mergeCell ref="E83:H83"/>
    <mergeCell ref="G1:H1"/>
    <mergeCell ref="L2:V2"/>
  </mergeCells>
  <hyperlinks>
    <hyperlink ref="F1:G1" location="C2" display="1) Krycí list soupisu"/>
    <hyperlink ref="G1:H1" location="C54" display="2) Rekapitulace"/>
    <hyperlink ref="J1" location="C90"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276" customWidth="1"/>
    <col min="2" max="2" width="1.664063" style="276" customWidth="1"/>
    <col min="3" max="4" width="5" style="276" customWidth="1"/>
    <col min="5" max="5" width="11.67" style="276" customWidth="1"/>
    <col min="6" max="6" width="9.17" style="276" customWidth="1"/>
    <col min="7" max="7" width="5" style="276" customWidth="1"/>
    <col min="8" max="8" width="77.83" style="276" customWidth="1"/>
    <col min="9" max="10" width="20" style="276" customWidth="1"/>
    <col min="11" max="11" width="1.664063" style="276" customWidth="1"/>
  </cols>
  <sheetData>
    <row r="1" ht="37.5" customHeight="1"/>
    <row r="2" ht="7.5" customHeight="1">
      <c r="B2" s="277"/>
      <c r="C2" s="278"/>
      <c r="D2" s="278"/>
      <c r="E2" s="278"/>
      <c r="F2" s="278"/>
      <c r="G2" s="278"/>
      <c r="H2" s="278"/>
      <c r="I2" s="278"/>
      <c r="J2" s="278"/>
      <c r="K2" s="279"/>
    </row>
    <row r="3" s="13" customFormat="1" ht="45" customHeight="1">
      <c r="B3" s="280"/>
      <c r="C3" s="281" t="s">
        <v>4412</v>
      </c>
      <c r="D3" s="281"/>
      <c r="E3" s="281"/>
      <c r="F3" s="281"/>
      <c r="G3" s="281"/>
      <c r="H3" s="281"/>
      <c r="I3" s="281"/>
      <c r="J3" s="281"/>
      <c r="K3" s="282"/>
    </row>
    <row r="4" ht="25.5" customHeight="1">
      <c r="B4" s="283"/>
      <c r="C4" s="284" t="s">
        <v>4413</v>
      </c>
      <c r="D4" s="284"/>
      <c r="E4" s="284"/>
      <c r="F4" s="284"/>
      <c r="G4" s="284"/>
      <c r="H4" s="284"/>
      <c r="I4" s="284"/>
      <c r="J4" s="284"/>
      <c r="K4" s="285"/>
    </row>
    <row r="5" ht="5.25" customHeight="1">
      <c r="B5" s="283"/>
      <c r="C5" s="286"/>
      <c r="D5" s="286"/>
      <c r="E5" s="286"/>
      <c r="F5" s="286"/>
      <c r="G5" s="286"/>
      <c r="H5" s="286"/>
      <c r="I5" s="286"/>
      <c r="J5" s="286"/>
      <c r="K5" s="285"/>
    </row>
    <row r="6" ht="15" customHeight="1">
      <c r="B6" s="283"/>
      <c r="C6" s="287" t="s">
        <v>4414</v>
      </c>
      <c r="D6" s="287"/>
      <c r="E6" s="287"/>
      <c r="F6" s="287"/>
      <c r="G6" s="287"/>
      <c r="H6" s="287"/>
      <c r="I6" s="287"/>
      <c r="J6" s="287"/>
      <c r="K6" s="285"/>
    </row>
    <row r="7" ht="15" customHeight="1">
      <c r="B7" s="288"/>
      <c r="C7" s="287" t="s">
        <v>4415</v>
      </c>
      <c r="D7" s="287"/>
      <c r="E7" s="287"/>
      <c r="F7" s="287"/>
      <c r="G7" s="287"/>
      <c r="H7" s="287"/>
      <c r="I7" s="287"/>
      <c r="J7" s="287"/>
      <c r="K7" s="285"/>
    </row>
    <row r="8" ht="12.75" customHeight="1">
      <c r="B8" s="288"/>
      <c r="C8" s="287"/>
      <c r="D8" s="287"/>
      <c r="E8" s="287"/>
      <c r="F8" s="287"/>
      <c r="G8" s="287"/>
      <c r="H8" s="287"/>
      <c r="I8" s="287"/>
      <c r="J8" s="287"/>
      <c r="K8" s="285"/>
    </row>
    <row r="9" ht="15" customHeight="1">
      <c r="B9" s="288"/>
      <c r="C9" s="287" t="s">
        <v>4416</v>
      </c>
      <c r="D9" s="287"/>
      <c r="E9" s="287"/>
      <c r="F9" s="287"/>
      <c r="G9" s="287"/>
      <c r="H9" s="287"/>
      <c r="I9" s="287"/>
      <c r="J9" s="287"/>
      <c r="K9" s="285"/>
    </row>
    <row r="10" ht="15" customHeight="1">
      <c r="B10" s="288"/>
      <c r="C10" s="287"/>
      <c r="D10" s="287" t="s">
        <v>4417</v>
      </c>
      <c r="E10" s="287"/>
      <c r="F10" s="287"/>
      <c r="G10" s="287"/>
      <c r="H10" s="287"/>
      <c r="I10" s="287"/>
      <c r="J10" s="287"/>
      <c r="K10" s="285"/>
    </row>
    <row r="11" ht="15" customHeight="1">
      <c r="B11" s="288"/>
      <c r="C11" s="289"/>
      <c r="D11" s="287" t="s">
        <v>4418</v>
      </c>
      <c r="E11" s="287"/>
      <c r="F11" s="287"/>
      <c r="G11" s="287"/>
      <c r="H11" s="287"/>
      <c r="I11" s="287"/>
      <c r="J11" s="287"/>
      <c r="K11" s="285"/>
    </row>
    <row r="12" ht="12.75" customHeight="1">
      <c r="B12" s="288"/>
      <c r="C12" s="289"/>
      <c r="D12" s="289"/>
      <c r="E12" s="289"/>
      <c r="F12" s="289"/>
      <c r="G12" s="289"/>
      <c r="H12" s="289"/>
      <c r="I12" s="289"/>
      <c r="J12" s="289"/>
      <c r="K12" s="285"/>
    </row>
    <row r="13" ht="15" customHeight="1">
      <c r="B13" s="288"/>
      <c r="C13" s="289"/>
      <c r="D13" s="287" t="s">
        <v>4419</v>
      </c>
      <c r="E13" s="287"/>
      <c r="F13" s="287"/>
      <c r="G13" s="287"/>
      <c r="H13" s="287"/>
      <c r="I13" s="287"/>
      <c r="J13" s="287"/>
      <c r="K13" s="285"/>
    </row>
    <row r="14" ht="15" customHeight="1">
      <c r="B14" s="288"/>
      <c r="C14" s="289"/>
      <c r="D14" s="287" t="s">
        <v>4420</v>
      </c>
      <c r="E14" s="287"/>
      <c r="F14" s="287"/>
      <c r="G14" s="287"/>
      <c r="H14" s="287"/>
      <c r="I14" s="287"/>
      <c r="J14" s="287"/>
      <c r="K14" s="285"/>
    </row>
    <row r="15" ht="15" customHeight="1">
      <c r="B15" s="288"/>
      <c r="C15" s="289"/>
      <c r="D15" s="287" t="s">
        <v>4421</v>
      </c>
      <c r="E15" s="287"/>
      <c r="F15" s="287"/>
      <c r="G15" s="287"/>
      <c r="H15" s="287"/>
      <c r="I15" s="287"/>
      <c r="J15" s="287"/>
      <c r="K15" s="285"/>
    </row>
    <row r="16" ht="15" customHeight="1">
      <c r="B16" s="288"/>
      <c r="C16" s="289"/>
      <c r="D16" s="289"/>
      <c r="E16" s="290" t="s">
        <v>80</v>
      </c>
      <c r="F16" s="287" t="s">
        <v>4422</v>
      </c>
      <c r="G16" s="287"/>
      <c r="H16" s="287"/>
      <c r="I16" s="287"/>
      <c r="J16" s="287"/>
      <c r="K16" s="285"/>
    </row>
    <row r="17" ht="15" customHeight="1">
      <c r="B17" s="288"/>
      <c r="C17" s="289"/>
      <c r="D17" s="289"/>
      <c r="E17" s="290" t="s">
        <v>4423</v>
      </c>
      <c r="F17" s="287" t="s">
        <v>4424</v>
      </c>
      <c r="G17" s="287"/>
      <c r="H17" s="287"/>
      <c r="I17" s="287"/>
      <c r="J17" s="287"/>
      <c r="K17" s="285"/>
    </row>
    <row r="18" ht="15" customHeight="1">
      <c r="B18" s="288"/>
      <c r="C18" s="289"/>
      <c r="D18" s="289"/>
      <c r="E18" s="290" t="s">
        <v>4425</v>
      </c>
      <c r="F18" s="287" t="s">
        <v>4426</v>
      </c>
      <c r="G18" s="287"/>
      <c r="H18" s="287"/>
      <c r="I18" s="287"/>
      <c r="J18" s="287"/>
      <c r="K18" s="285"/>
    </row>
    <row r="19" ht="15" customHeight="1">
      <c r="B19" s="288"/>
      <c r="C19" s="289"/>
      <c r="D19" s="289"/>
      <c r="E19" s="290" t="s">
        <v>4427</v>
      </c>
      <c r="F19" s="287" t="s">
        <v>4428</v>
      </c>
      <c r="G19" s="287"/>
      <c r="H19" s="287"/>
      <c r="I19" s="287"/>
      <c r="J19" s="287"/>
      <c r="K19" s="285"/>
    </row>
    <row r="20" ht="15" customHeight="1">
      <c r="B20" s="288"/>
      <c r="C20" s="289"/>
      <c r="D20" s="289"/>
      <c r="E20" s="290" t="s">
        <v>4429</v>
      </c>
      <c r="F20" s="287" t="s">
        <v>4430</v>
      </c>
      <c r="G20" s="287"/>
      <c r="H20" s="287"/>
      <c r="I20" s="287"/>
      <c r="J20" s="287"/>
      <c r="K20" s="285"/>
    </row>
    <row r="21" ht="15" customHeight="1">
      <c r="B21" s="288"/>
      <c r="C21" s="289"/>
      <c r="D21" s="289"/>
      <c r="E21" s="290" t="s">
        <v>4431</v>
      </c>
      <c r="F21" s="287" t="s">
        <v>4432</v>
      </c>
      <c r="G21" s="287"/>
      <c r="H21" s="287"/>
      <c r="I21" s="287"/>
      <c r="J21" s="287"/>
      <c r="K21" s="285"/>
    </row>
    <row r="22" ht="12.75" customHeight="1">
      <c r="B22" s="288"/>
      <c r="C22" s="289"/>
      <c r="D22" s="289"/>
      <c r="E22" s="289"/>
      <c r="F22" s="289"/>
      <c r="G22" s="289"/>
      <c r="H22" s="289"/>
      <c r="I22" s="289"/>
      <c r="J22" s="289"/>
      <c r="K22" s="285"/>
    </row>
    <row r="23" ht="15" customHeight="1">
      <c r="B23" s="288"/>
      <c r="C23" s="287" t="s">
        <v>4433</v>
      </c>
      <c r="D23" s="287"/>
      <c r="E23" s="287"/>
      <c r="F23" s="287"/>
      <c r="G23" s="287"/>
      <c r="H23" s="287"/>
      <c r="I23" s="287"/>
      <c r="J23" s="287"/>
      <c r="K23" s="285"/>
    </row>
    <row r="24" ht="15" customHeight="1">
      <c r="B24" s="288"/>
      <c r="C24" s="287" t="s">
        <v>4434</v>
      </c>
      <c r="D24" s="287"/>
      <c r="E24" s="287"/>
      <c r="F24" s="287"/>
      <c r="G24" s="287"/>
      <c r="H24" s="287"/>
      <c r="I24" s="287"/>
      <c r="J24" s="287"/>
      <c r="K24" s="285"/>
    </row>
    <row r="25" ht="15" customHeight="1">
      <c r="B25" s="288"/>
      <c r="C25" s="287"/>
      <c r="D25" s="287" t="s">
        <v>4435</v>
      </c>
      <c r="E25" s="287"/>
      <c r="F25" s="287"/>
      <c r="G25" s="287"/>
      <c r="H25" s="287"/>
      <c r="I25" s="287"/>
      <c r="J25" s="287"/>
      <c r="K25" s="285"/>
    </row>
    <row r="26" ht="15" customHeight="1">
      <c r="B26" s="288"/>
      <c r="C26" s="289"/>
      <c r="D26" s="287" t="s">
        <v>4436</v>
      </c>
      <c r="E26" s="287"/>
      <c r="F26" s="287"/>
      <c r="G26" s="287"/>
      <c r="H26" s="287"/>
      <c r="I26" s="287"/>
      <c r="J26" s="287"/>
      <c r="K26" s="285"/>
    </row>
    <row r="27" ht="12.75" customHeight="1">
      <c r="B27" s="288"/>
      <c r="C27" s="289"/>
      <c r="D27" s="289"/>
      <c r="E27" s="289"/>
      <c r="F27" s="289"/>
      <c r="G27" s="289"/>
      <c r="H27" s="289"/>
      <c r="I27" s="289"/>
      <c r="J27" s="289"/>
      <c r="K27" s="285"/>
    </row>
    <row r="28" ht="15" customHeight="1">
      <c r="B28" s="288"/>
      <c r="C28" s="289"/>
      <c r="D28" s="287" t="s">
        <v>4437</v>
      </c>
      <c r="E28" s="287"/>
      <c r="F28" s="287"/>
      <c r="G28" s="287"/>
      <c r="H28" s="287"/>
      <c r="I28" s="287"/>
      <c r="J28" s="287"/>
      <c r="K28" s="285"/>
    </row>
    <row r="29" ht="15" customHeight="1">
      <c r="B29" s="288"/>
      <c r="C29" s="289"/>
      <c r="D29" s="287" t="s">
        <v>4438</v>
      </c>
      <c r="E29" s="287"/>
      <c r="F29" s="287"/>
      <c r="G29" s="287"/>
      <c r="H29" s="287"/>
      <c r="I29" s="287"/>
      <c r="J29" s="287"/>
      <c r="K29" s="285"/>
    </row>
    <row r="30" ht="12.75" customHeight="1">
      <c r="B30" s="288"/>
      <c r="C30" s="289"/>
      <c r="D30" s="289"/>
      <c r="E30" s="289"/>
      <c r="F30" s="289"/>
      <c r="G30" s="289"/>
      <c r="H30" s="289"/>
      <c r="I30" s="289"/>
      <c r="J30" s="289"/>
      <c r="K30" s="285"/>
    </row>
    <row r="31" ht="15" customHeight="1">
      <c r="B31" s="288"/>
      <c r="C31" s="289"/>
      <c r="D31" s="287" t="s">
        <v>4439</v>
      </c>
      <c r="E31" s="287"/>
      <c r="F31" s="287"/>
      <c r="G31" s="287"/>
      <c r="H31" s="287"/>
      <c r="I31" s="287"/>
      <c r="J31" s="287"/>
      <c r="K31" s="285"/>
    </row>
    <row r="32" ht="15" customHeight="1">
      <c r="B32" s="288"/>
      <c r="C32" s="289"/>
      <c r="D32" s="287" t="s">
        <v>4440</v>
      </c>
      <c r="E32" s="287"/>
      <c r="F32" s="287"/>
      <c r="G32" s="287"/>
      <c r="H32" s="287"/>
      <c r="I32" s="287"/>
      <c r="J32" s="287"/>
      <c r="K32" s="285"/>
    </row>
    <row r="33" ht="15" customHeight="1">
      <c r="B33" s="288"/>
      <c r="C33" s="289"/>
      <c r="D33" s="287" t="s">
        <v>4441</v>
      </c>
      <c r="E33" s="287"/>
      <c r="F33" s="287"/>
      <c r="G33" s="287"/>
      <c r="H33" s="287"/>
      <c r="I33" s="287"/>
      <c r="J33" s="287"/>
      <c r="K33" s="285"/>
    </row>
    <row r="34" ht="15" customHeight="1">
      <c r="B34" s="288"/>
      <c r="C34" s="289"/>
      <c r="D34" s="287"/>
      <c r="E34" s="291" t="s">
        <v>140</v>
      </c>
      <c r="F34" s="287"/>
      <c r="G34" s="287" t="s">
        <v>4442</v>
      </c>
      <c r="H34" s="287"/>
      <c r="I34" s="287"/>
      <c r="J34" s="287"/>
      <c r="K34" s="285"/>
    </row>
    <row r="35" ht="30.75" customHeight="1">
      <c r="B35" s="288"/>
      <c r="C35" s="289"/>
      <c r="D35" s="287"/>
      <c r="E35" s="291" t="s">
        <v>4443</v>
      </c>
      <c r="F35" s="287"/>
      <c r="G35" s="287" t="s">
        <v>4444</v>
      </c>
      <c r="H35" s="287"/>
      <c r="I35" s="287"/>
      <c r="J35" s="287"/>
      <c r="K35" s="285"/>
    </row>
    <row r="36" ht="15" customHeight="1">
      <c r="B36" s="288"/>
      <c r="C36" s="289"/>
      <c r="D36" s="287"/>
      <c r="E36" s="291" t="s">
        <v>54</v>
      </c>
      <c r="F36" s="287"/>
      <c r="G36" s="287" t="s">
        <v>258</v>
      </c>
      <c r="H36" s="287"/>
      <c r="I36" s="287"/>
      <c r="J36" s="287"/>
      <c r="K36" s="285"/>
    </row>
    <row r="37" ht="15" customHeight="1">
      <c r="B37" s="288"/>
      <c r="C37" s="289"/>
      <c r="D37" s="287"/>
      <c r="E37" s="291" t="s">
        <v>141</v>
      </c>
      <c r="F37" s="287"/>
      <c r="G37" s="287" t="s">
        <v>4445</v>
      </c>
      <c r="H37" s="287"/>
      <c r="I37" s="287"/>
      <c r="J37" s="287"/>
      <c r="K37" s="285"/>
    </row>
    <row r="38" ht="15" customHeight="1">
      <c r="B38" s="288"/>
      <c r="C38" s="289"/>
      <c r="D38" s="287"/>
      <c r="E38" s="291" t="s">
        <v>142</v>
      </c>
      <c r="F38" s="287"/>
      <c r="G38" s="287" t="s">
        <v>4446</v>
      </c>
      <c r="H38" s="287"/>
      <c r="I38" s="287"/>
      <c r="J38" s="287"/>
      <c r="K38" s="285"/>
    </row>
    <row r="39" ht="15" customHeight="1">
      <c r="B39" s="288"/>
      <c r="C39" s="289"/>
      <c r="D39" s="287"/>
      <c r="E39" s="291" t="s">
        <v>143</v>
      </c>
      <c r="F39" s="287"/>
      <c r="G39" s="287" t="s">
        <v>4447</v>
      </c>
      <c r="H39" s="287"/>
      <c r="I39" s="287"/>
      <c r="J39" s="287"/>
      <c r="K39" s="285"/>
    </row>
    <row r="40" ht="15" customHeight="1">
      <c r="B40" s="288"/>
      <c r="C40" s="289"/>
      <c r="D40" s="287"/>
      <c r="E40" s="291" t="s">
        <v>4448</v>
      </c>
      <c r="F40" s="287"/>
      <c r="G40" s="287" t="s">
        <v>4449</v>
      </c>
      <c r="H40" s="287"/>
      <c r="I40" s="287"/>
      <c r="J40" s="287"/>
      <c r="K40" s="285"/>
    </row>
    <row r="41" ht="15" customHeight="1">
      <c r="B41" s="288"/>
      <c r="C41" s="289"/>
      <c r="D41" s="287"/>
      <c r="E41" s="291"/>
      <c r="F41" s="287"/>
      <c r="G41" s="287" t="s">
        <v>4450</v>
      </c>
      <c r="H41" s="287"/>
      <c r="I41" s="287"/>
      <c r="J41" s="287"/>
      <c r="K41" s="285"/>
    </row>
    <row r="42" ht="15" customHeight="1">
      <c r="B42" s="288"/>
      <c r="C42" s="289"/>
      <c r="D42" s="287"/>
      <c r="E42" s="291" t="s">
        <v>4451</v>
      </c>
      <c r="F42" s="287"/>
      <c r="G42" s="287" t="s">
        <v>4452</v>
      </c>
      <c r="H42" s="287"/>
      <c r="I42" s="287"/>
      <c r="J42" s="287"/>
      <c r="K42" s="285"/>
    </row>
    <row r="43" ht="15" customHeight="1">
      <c r="B43" s="288"/>
      <c r="C43" s="289"/>
      <c r="D43" s="287"/>
      <c r="E43" s="291" t="s">
        <v>145</v>
      </c>
      <c r="F43" s="287"/>
      <c r="G43" s="287" t="s">
        <v>4453</v>
      </c>
      <c r="H43" s="287"/>
      <c r="I43" s="287"/>
      <c r="J43" s="287"/>
      <c r="K43" s="285"/>
    </row>
    <row r="44" ht="12.75" customHeight="1">
      <c r="B44" s="288"/>
      <c r="C44" s="289"/>
      <c r="D44" s="287"/>
      <c r="E44" s="287"/>
      <c r="F44" s="287"/>
      <c r="G44" s="287"/>
      <c r="H44" s="287"/>
      <c r="I44" s="287"/>
      <c r="J44" s="287"/>
      <c r="K44" s="285"/>
    </row>
    <row r="45" ht="15" customHeight="1">
      <c r="B45" s="288"/>
      <c r="C45" s="289"/>
      <c r="D45" s="287" t="s">
        <v>4454</v>
      </c>
      <c r="E45" s="287"/>
      <c r="F45" s="287"/>
      <c r="G45" s="287"/>
      <c r="H45" s="287"/>
      <c r="I45" s="287"/>
      <c r="J45" s="287"/>
      <c r="K45" s="285"/>
    </row>
    <row r="46" ht="15" customHeight="1">
      <c r="B46" s="288"/>
      <c r="C46" s="289"/>
      <c r="D46" s="289"/>
      <c r="E46" s="287" t="s">
        <v>4455</v>
      </c>
      <c r="F46" s="287"/>
      <c r="G46" s="287"/>
      <c r="H46" s="287"/>
      <c r="I46" s="287"/>
      <c r="J46" s="287"/>
      <c r="K46" s="285"/>
    </row>
    <row r="47" ht="15" customHeight="1">
      <c r="B47" s="288"/>
      <c r="C47" s="289"/>
      <c r="D47" s="289"/>
      <c r="E47" s="287" t="s">
        <v>4456</v>
      </c>
      <c r="F47" s="287"/>
      <c r="G47" s="287"/>
      <c r="H47" s="287"/>
      <c r="I47" s="287"/>
      <c r="J47" s="287"/>
      <c r="K47" s="285"/>
    </row>
    <row r="48" ht="15" customHeight="1">
      <c r="B48" s="288"/>
      <c r="C48" s="289"/>
      <c r="D48" s="289"/>
      <c r="E48" s="287" t="s">
        <v>4457</v>
      </c>
      <c r="F48" s="287"/>
      <c r="G48" s="287"/>
      <c r="H48" s="287"/>
      <c r="I48" s="287"/>
      <c r="J48" s="287"/>
      <c r="K48" s="285"/>
    </row>
    <row r="49" ht="15" customHeight="1">
      <c r="B49" s="288"/>
      <c r="C49" s="289"/>
      <c r="D49" s="287" t="s">
        <v>4458</v>
      </c>
      <c r="E49" s="287"/>
      <c r="F49" s="287"/>
      <c r="G49" s="287"/>
      <c r="H49" s="287"/>
      <c r="I49" s="287"/>
      <c r="J49" s="287"/>
      <c r="K49" s="285"/>
    </row>
    <row r="50" ht="25.5" customHeight="1">
      <c r="B50" s="283"/>
      <c r="C50" s="284" t="s">
        <v>4459</v>
      </c>
      <c r="D50" s="284"/>
      <c r="E50" s="284"/>
      <c r="F50" s="284"/>
      <c r="G50" s="284"/>
      <c r="H50" s="284"/>
      <c r="I50" s="284"/>
      <c r="J50" s="284"/>
      <c r="K50" s="285"/>
    </row>
    <row r="51" ht="5.25" customHeight="1">
      <c r="B51" s="283"/>
      <c r="C51" s="286"/>
      <c r="D51" s="286"/>
      <c r="E51" s="286"/>
      <c r="F51" s="286"/>
      <c r="G51" s="286"/>
      <c r="H51" s="286"/>
      <c r="I51" s="286"/>
      <c r="J51" s="286"/>
      <c r="K51" s="285"/>
    </row>
    <row r="52" ht="15" customHeight="1">
      <c r="B52" s="283"/>
      <c r="C52" s="287" t="s">
        <v>4460</v>
      </c>
      <c r="D52" s="287"/>
      <c r="E52" s="287"/>
      <c r="F52" s="287"/>
      <c r="G52" s="287"/>
      <c r="H52" s="287"/>
      <c r="I52" s="287"/>
      <c r="J52" s="287"/>
      <c r="K52" s="285"/>
    </row>
    <row r="53" ht="15" customHeight="1">
      <c r="B53" s="283"/>
      <c r="C53" s="287" t="s">
        <v>4461</v>
      </c>
      <c r="D53" s="287"/>
      <c r="E53" s="287"/>
      <c r="F53" s="287"/>
      <c r="G53" s="287"/>
      <c r="H53" s="287"/>
      <c r="I53" s="287"/>
      <c r="J53" s="287"/>
      <c r="K53" s="285"/>
    </row>
    <row r="54" ht="12.75" customHeight="1">
      <c r="B54" s="283"/>
      <c r="C54" s="287"/>
      <c r="D54" s="287"/>
      <c r="E54" s="287"/>
      <c r="F54" s="287"/>
      <c r="G54" s="287"/>
      <c r="H54" s="287"/>
      <c r="I54" s="287"/>
      <c r="J54" s="287"/>
      <c r="K54" s="285"/>
    </row>
    <row r="55" ht="15" customHeight="1">
      <c r="B55" s="283"/>
      <c r="C55" s="287" t="s">
        <v>4462</v>
      </c>
      <c r="D55" s="287"/>
      <c r="E55" s="287"/>
      <c r="F55" s="287"/>
      <c r="G55" s="287"/>
      <c r="H55" s="287"/>
      <c r="I55" s="287"/>
      <c r="J55" s="287"/>
      <c r="K55" s="285"/>
    </row>
    <row r="56" ht="15" customHeight="1">
      <c r="B56" s="283"/>
      <c r="C56" s="289"/>
      <c r="D56" s="287" t="s">
        <v>4463</v>
      </c>
      <c r="E56" s="287"/>
      <c r="F56" s="287"/>
      <c r="G56" s="287"/>
      <c r="H56" s="287"/>
      <c r="I56" s="287"/>
      <c r="J56" s="287"/>
      <c r="K56" s="285"/>
    </row>
    <row r="57" ht="15" customHeight="1">
      <c r="B57" s="283"/>
      <c r="C57" s="289"/>
      <c r="D57" s="287" t="s">
        <v>4464</v>
      </c>
      <c r="E57" s="287"/>
      <c r="F57" s="287"/>
      <c r="G57" s="287"/>
      <c r="H57" s="287"/>
      <c r="I57" s="287"/>
      <c r="J57" s="287"/>
      <c r="K57" s="285"/>
    </row>
    <row r="58" ht="15" customHeight="1">
      <c r="B58" s="283"/>
      <c r="C58" s="289"/>
      <c r="D58" s="287" t="s">
        <v>4465</v>
      </c>
      <c r="E58" s="287"/>
      <c r="F58" s="287"/>
      <c r="G58" s="287"/>
      <c r="H58" s="287"/>
      <c r="I58" s="287"/>
      <c r="J58" s="287"/>
      <c r="K58" s="285"/>
    </row>
    <row r="59" ht="15" customHeight="1">
      <c r="B59" s="283"/>
      <c r="C59" s="289"/>
      <c r="D59" s="287" t="s">
        <v>4466</v>
      </c>
      <c r="E59" s="287"/>
      <c r="F59" s="287"/>
      <c r="G59" s="287"/>
      <c r="H59" s="287"/>
      <c r="I59" s="287"/>
      <c r="J59" s="287"/>
      <c r="K59" s="285"/>
    </row>
    <row r="60" ht="15" customHeight="1">
      <c r="B60" s="283"/>
      <c r="C60" s="289"/>
      <c r="D60" s="292" t="s">
        <v>4467</v>
      </c>
      <c r="E60" s="292"/>
      <c r="F60" s="292"/>
      <c r="G60" s="292"/>
      <c r="H60" s="292"/>
      <c r="I60" s="292"/>
      <c r="J60" s="292"/>
      <c r="K60" s="285"/>
    </row>
    <row r="61" ht="15" customHeight="1">
      <c r="B61" s="283"/>
      <c r="C61" s="289"/>
      <c r="D61" s="287" t="s">
        <v>4468</v>
      </c>
      <c r="E61" s="287"/>
      <c r="F61" s="287"/>
      <c r="G61" s="287"/>
      <c r="H61" s="287"/>
      <c r="I61" s="287"/>
      <c r="J61" s="287"/>
      <c r="K61" s="285"/>
    </row>
    <row r="62" ht="12.75" customHeight="1">
      <c r="B62" s="283"/>
      <c r="C62" s="289"/>
      <c r="D62" s="289"/>
      <c r="E62" s="293"/>
      <c r="F62" s="289"/>
      <c r="G62" s="289"/>
      <c r="H62" s="289"/>
      <c r="I62" s="289"/>
      <c r="J62" s="289"/>
      <c r="K62" s="285"/>
    </row>
    <row r="63" ht="15" customHeight="1">
      <c r="B63" s="283"/>
      <c r="C63" s="289"/>
      <c r="D63" s="287" t="s">
        <v>4469</v>
      </c>
      <c r="E63" s="287"/>
      <c r="F63" s="287"/>
      <c r="G63" s="287"/>
      <c r="H63" s="287"/>
      <c r="I63" s="287"/>
      <c r="J63" s="287"/>
      <c r="K63" s="285"/>
    </row>
    <row r="64" ht="15" customHeight="1">
      <c r="B64" s="283"/>
      <c r="C64" s="289"/>
      <c r="D64" s="292" t="s">
        <v>4470</v>
      </c>
      <c r="E64" s="292"/>
      <c r="F64" s="292"/>
      <c r="G64" s="292"/>
      <c r="H64" s="292"/>
      <c r="I64" s="292"/>
      <c r="J64" s="292"/>
      <c r="K64" s="285"/>
    </row>
    <row r="65" ht="15" customHeight="1">
      <c r="B65" s="283"/>
      <c r="C65" s="289"/>
      <c r="D65" s="287" t="s">
        <v>4471</v>
      </c>
      <c r="E65" s="287"/>
      <c r="F65" s="287"/>
      <c r="G65" s="287"/>
      <c r="H65" s="287"/>
      <c r="I65" s="287"/>
      <c r="J65" s="287"/>
      <c r="K65" s="285"/>
    </row>
    <row r="66" ht="15" customHeight="1">
      <c r="B66" s="283"/>
      <c r="C66" s="289"/>
      <c r="D66" s="287" t="s">
        <v>4472</v>
      </c>
      <c r="E66" s="287"/>
      <c r="F66" s="287"/>
      <c r="G66" s="287"/>
      <c r="H66" s="287"/>
      <c r="I66" s="287"/>
      <c r="J66" s="287"/>
      <c r="K66" s="285"/>
    </row>
    <row r="67" ht="15" customHeight="1">
      <c r="B67" s="283"/>
      <c r="C67" s="289"/>
      <c r="D67" s="287" t="s">
        <v>4473</v>
      </c>
      <c r="E67" s="287"/>
      <c r="F67" s="287"/>
      <c r="G67" s="287"/>
      <c r="H67" s="287"/>
      <c r="I67" s="287"/>
      <c r="J67" s="287"/>
      <c r="K67" s="285"/>
    </row>
    <row r="68" ht="15" customHeight="1">
      <c r="B68" s="283"/>
      <c r="C68" s="289"/>
      <c r="D68" s="287" t="s">
        <v>4474</v>
      </c>
      <c r="E68" s="287"/>
      <c r="F68" s="287"/>
      <c r="G68" s="287"/>
      <c r="H68" s="287"/>
      <c r="I68" s="287"/>
      <c r="J68" s="287"/>
      <c r="K68" s="285"/>
    </row>
    <row r="69" ht="12.75" customHeight="1">
      <c r="B69" s="294"/>
      <c r="C69" s="295"/>
      <c r="D69" s="295"/>
      <c r="E69" s="295"/>
      <c r="F69" s="295"/>
      <c r="G69" s="295"/>
      <c r="H69" s="295"/>
      <c r="I69" s="295"/>
      <c r="J69" s="295"/>
      <c r="K69" s="296"/>
    </row>
    <row r="70" ht="18.75" customHeight="1">
      <c r="B70" s="297"/>
      <c r="C70" s="297"/>
      <c r="D70" s="297"/>
      <c r="E70" s="297"/>
      <c r="F70" s="297"/>
      <c r="G70" s="297"/>
      <c r="H70" s="297"/>
      <c r="I70" s="297"/>
      <c r="J70" s="297"/>
      <c r="K70" s="298"/>
    </row>
    <row r="71" ht="18.75" customHeight="1">
      <c r="B71" s="298"/>
      <c r="C71" s="298"/>
      <c r="D71" s="298"/>
      <c r="E71" s="298"/>
      <c r="F71" s="298"/>
      <c r="G71" s="298"/>
      <c r="H71" s="298"/>
      <c r="I71" s="298"/>
      <c r="J71" s="298"/>
      <c r="K71" s="298"/>
    </row>
    <row r="72" ht="7.5" customHeight="1">
      <c r="B72" s="299"/>
      <c r="C72" s="300"/>
      <c r="D72" s="300"/>
      <c r="E72" s="300"/>
      <c r="F72" s="300"/>
      <c r="G72" s="300"/>
      <c r="H72" s="300"/>
      <c r="I72" s="300"/>
      <c r="J72" s="300"/>
      <c r="K72" s="301"/>
    </row>
    <row r="73" ht="45" customHeight="1">
      <c r="B73" s="302"/>
      <c r="C73" s="303" t="s">
        <v>127</v>
      </c>
      <c r="D73" s="303"/>
      <c r="E73" s="303"/>
      <c r="F73" s="303"/>
      <c r="G73" s="303"/>
      <c r="H73" s="303"/>
      <c r="I73" s="303"/>
      <c r="J73" s="303"/>
      <c r="K73" s="304"/>
    </row>
    <row r="74" ht="17.25" customHeight="1">
      <c r="B74" s="302"/>
      <c r="C74" s="305" t="s">
        <v>4475</v>
      </c>
      <c r="D74" s="305"/>
      <c r="E74" s="305"/>
      <c r="F74" s="305" t="s">
        <v>4476</v>
      </c>
      <c r="G74" s="306"/>
      <c r="H74" s="305" t="s">
        <v>141</v>
      </c>
      <c r="I74" s="305" t="s">
        <v>58</v>
      </c>
      <c r="J74" s="305" t="s">
        <v>4477</v>
      </c>
      <c r="K74" s="304"/>
    </row>
    <row r="75" ht="17.25" customHeight="1">
      <c r="B75" s="302"/>
      <c r="C75" s="307" t="s">
        <v>4478</v>
      </c>
      <c r="D75" s="307"/>
      <c r="E75" s="307"/>
      <c r="F75" s="308" t="s">
        <v>4479</v>
      </c>
      <c r="G75" s="309"/>
      <c r="H75" s="307"/>
      <c r="I75" s="307"/>
      <c r="J75" s="307" t="s">
        <v>4480</v>
      </c>
      <c r="K75" s="304"/>
    </row>
    <row r="76" ht="5.25" customHeight="1">
      <c r="B76" s="302"/>
      <c r="C76" s="310"/>
      <c r="D76" s="310"/>
      <c r="E76" s="310"/>
      <c r="F76" s="310"/>
      <c r="G76" s="311"/>
      <c r="H76" s="310"/>
      <c r="I76" s="310"/>
      <c r="J76" s="310"/>
      <c r="K76" s="304"/>
    </row>
    <row r="77" ht="15" customHeight="1">
      <c r="B77" s="302"/>
      <c r="C77" s="291" t="s">
        <v>54</v>
      </c>
      <c r="D77" s="310"/>
      <c r="E77" s="310"/>
      <c r="F77" s="312" t="s">
        <v>4481</v>
      </c>
      <c r="G77" s="311"/>
      <c r="H77" s="291" t="s">
        <v>4482</v>
      </c>
      <c r="I77" s="291" t="s">
        <v>4483</v>
      </c>
      <c r="J77" s="291">
        <v>20</v>
      </c>
      <c r="K77" s="304"/>
    </row>
    <row r="78" ht="15" customHeight="1">
      <c r="B78" s="302"/>
      <c r="C78" s="291" t="s">
        <v>4484</v>
      </c>
      <c r="D78" s="291"/>
      <c r="E78" s="291"/>
      <c r="F78" s="312" t="s">
        <v>4481</v>
      </c>
      <c r="G78" s="311"/>
      <c r="H78" s="291" t="s">
        <v>4485</v>
      </c>
      <c r="I78" s="291" t="s">
        <v>4483</v>
      </c>
      <c r="J78" s="291">
        <v>120</v>
      </c>
      <c r="K78" s="304"/>
    </row>
    <row r="79" ht="15" customHeight="1">
      <c r="B79" s="313"/>
      <c r="C79" s="291" t="s">
        <v>4486</v>
      </c>
      <c r="D79" s="291"/>
      <c r="E79" s="291"/>
      <c r="F79" s="312" t="s">
        <v>4487</v>
      </c>
      <c r="G79" s="311"/>
      <c r="H79" s="291" t="s">
        <v>4488</v>
      </c>
      <c r="I79" s="291" t="s">
        <v>4483</v>
      </c>
      <c r="J79" s="291">
        <v>50</v>
      </c>
      <c r="K79" s="304"/>
    </row>
    <row r="80" ht="15" customHeight="1">
      <c r="B80" s="313"/>
      <c r="C80" s="291" t="s">
        <v>4489</v>
      </c>
      <c r="D80" s="291"/>
      <c r="E80" s="291"/>
      <c r="F80" s="312" t="s">
        <v>4481</v>
      </c>
      <c r="G80" s="311"/>
      <c r="H80" s="291" t="s">
        <v>4490</v>
      </c>
      <c r="I80" s="291" t="s">
        <v>4491</v>
      </c>
      <c r="J80" s="291"/>
      <c r="K80" s="304"/>
    </row>
    <row r="81" ht="15" customHeight="1">
      <c r="B81" s="313"/>
      <c r="C81" s="314" t="s">
        <v>4492</v>
      </c>
      <c r="D81" s="314"/>
      <c r="E81" s="314"/>
      <c r="F81" s="315" t="s">
        <v>4487</v>
      </c>
      <c r="G81" s="314"/>
      <c r="H81" s="314" t="s">
        <v>4493</v>
      </c>
      <c r="I81" s="314" t="s">
        <v>4483</v>
      </c>
      <c r="J81" s="314">
        <v>15</v>
      </c>
      <c r="K81" s="304"/>
    </row>
    <row r="82" ht="15" customHeight="1">
      <c r="B82" s="313"/>
      <c r="C82" s="314" t="s">
        <v>4494</v>
      </c>
      <c r="D82" s="314"/>
      <c r="E82" s="314"/>
      <c r="F82" s="315" t="s">
        <v>4487</v>
      </c>
      <c r="G82" s="314"/>
      <c r="H82" s="314" t="s">
        <v>4495</v>
      </c>
      <c r="I82" s="314" t="s">
        <v>4483</v>
      </c>
      <c r="J82" s="314">
        <v>15</v>
      </c>
      <c r="K82" s="304"/>
    </row>
    <row r="83" ht="15" customHeight="1">
      <c r="B83" s="313"/>
      <c r="C83" s="314" t="s">
        <v>4496</v>
      </c>
      <c r="D83" s="314"/>
      <c r="E83" s="314"/>
      <c r="F83" s="315" t="s">
        <v>4487</v>
      </c>
      <c r="G83" s="314"/>
      <c r="H83" s="314" t="s">
        <v>4497</v>
      </c>
      <c r="I83" s="314" t="s">
        <v>4483</v>
      </c>
      <c r="J83" s="314">
        <v>20</v>
      </c>
      <c r="K83" s="304"/>
    </row>
    <row r="84" ht="15" customHeight="1">
      <c r="B84" s="313"/>
      <c r="C84" s="314" t="s">
        <v>4498</v>
      </c>
      <c r="D84" s="314"/>
      <c r="E84" s="314"/>
      <c r="F84" s="315" t="s">
        <v>4487</v>
      </c>
      <c r="G84" s="314"/>
      <c r="H84" s="314" t="s">
        <v>4499</v>
      </c>
      <c r="I84" s="314" t="s">
        <v>4483</v>
      </c>
      <c r="J84" s="314">
        <v>20</v>
      </c>
      <c r="K84" s="304"/>
    </row>
    <row r="85" ht="15" customHeight="1">
      <c r="B85" s="313"/>
      <c r="C85" s="291" t="s">
        <v>4500</v>
      </c>
      <c r="D85" s="291"/>
      <c r="E85" s="291"/>
      <c r="F85" s="312" t="s">
        <v>4487</v>
      </c>
      <c r="G85" s="311"/>
      <c r="H85" s="291" t="s">
        <v>4501</v>
      </c>
      <c r="I85" s="291" t="s">
        <v>4483</v>
      </c>
      <c r="J85" s="291">
        <v>50</v>
      </c>
      <c r="K85" s="304"/>
    </row>
    <row r="86" ht="15" customHeight="1">
      <c r="B86" s="313"/>
      <c r="C86" s="291" t="s">
        <v>4502</v>
      </c>
      <c r="D86" s="291"/>
      <c r="E86" s="291"/>
      <c r="F86" s="312" t="s">
        <v>4487</v>
      </c>
      <c r="G86" s="311"/>
      <c r="H86" s="291" t="s">
        <v>4503</v>
      </c>
      <c r="I86" s="291" t="s">
        <v>4483</v>
      </c>
      <c r="J86" s="291">
        <v>20</v>
      </c>
      <c r="K86" s="304"/>
    </row>
    <row r="87" ht="15" customHeight="1">
      <c r="B87" s="313"/>
      <c r="C87" s="291" t="s">
        <v>4504</v>
      </c>
      <c r="D87" s="291"/>
      <c r="E87" s="291"/>
      <c r="F87" s="312" t="s">
        <v>4487</v>
      </c>
      <c r="G87" s="311"/>
      <c r="H87" s="291" t="s">
        <v>4505</v>
      </c>
      <c r="I87" s="291" t="s">
        <v>4483</v>
      </c>
      <c r="J87" s="291">
        <v>20</v>
      </c>
      <c r="K87" s="304"/>
    </row>
    <row r="88" ht="15" customHeight="1">
      <c r="B88" s="313"/>
      <c r="C88" s="291" t="s">
        <v>4506</v>
      </c>
      <c r="D88" s="291"/>
      <c r="E88" s="291"/>
      <c r="F88" s="312" t="s">
        <v>4487</v>
      </c>
      <c r="G88" s="311"/>
      <c r="H88" s="291" t="s">
        <v>4507</v>
      </c>
      <c r="I88" s="291" t="s">
        <v>4483</v>
      </c>
      <c r="J88" s="291">
        <v>50</v>
      </c>
      <c r="K88" s="304"/>
    </row>
    <row r="89" ht="15" customHeight="1">
      <c r="B89" s="313"/>
      <c r="C89" s="291" t="s">
        <v>4508</v>
      </c>
      <c r="D89" s="291"/>
      <c r="E89" s="291"/>
      <c r="F89" s="312" t="s">
        <v>4487</v>
      </c>
      <c r="G89" s="311"/>
      <c r="H89" s="291" t="s">
        <v>4508</v>
      </c>
      <c r="I89" s="291" t="s">
        <v>4483</v>
      </c>
      <c r="J89" s="291">
        <v>50</v>
      </c>
      <c r="K89" s="304"/>
    </row>
    <row r="90" ht="15" customHeight="1">
      <c r="B90" s="313"/>
      <c r="C90" s="291" t="s">
        <v>146</v>
      </c>
      <c r="D90" s="291"/>
      <c r="E90" s="291"/>
      <c r="F90" s="312" t="s">
        <v>4487</v>
      </c>
      <c r="G90" s="311"/>
      <c r="H90" s="291" t="s">
        <v>4509</v>
      </c>
      <c r="I90" s="291" t="s">
        <v>4483</v>
      </c>
      <c r="J90" s="291">
        <v>255</v>
      </c>
      <c r="K90" s="304"/>
    </row>
    <row r="91" ht="15" customHeight="1">
      <c r="B91" s="313"/>
      <c r="C91" s="291" t="s">
        <v>4510</v>
      </c>
      <c r="D91" s="291"/>
      <c r="E91" s="291"/>
      <c r="F91" s="312" t="s">
        <v>4481</v>
      </c>
      <c r="G91" s="311"/>
      <c r="H91" s="291" t="s">
        <v>4511</v>
      </c>
      <c r="I91" s="291" t="s">
        <v>4512</v>
      </c>
      <c r="J91" s="291"/>
      <c r="K91" s="304"/>
    </row>
    <row r="92" ht="15" customHeight="1">
      <c r="B92" s="313"/>
      <c r="C92" s="291" t="s">
        <v>4513</v>
      </c>
      <c r="D92" s="291"/>
      <c r="E92" s="291"/>
      <c r="F92" s="312" t="s">
        <v>4481</v>
      </c>
      <c r="G92" s="311"/>
      <c r="H92" s="291" t="s">
        <v>4514</v>
      </c>
      <c r="I92" s="291" t="s">
        <v>4515</v>
      </c>
      <c r="J92" s="291"/>
      <c r="K92" s="304"/>
    </row>
    <row r="93" ht="15" customHeight="1">
      <c r="B93" s="313"/>
      <c r="C93" s="291" t="s">
        <v>4516</v>
      </c>
      <c r="D93" s="291"/>
      <c r="E93" s="291"/>
      <c r="F93" s="312" t="s">
        <v>4481</v>
      </c>
      <c r="G93" s="311"/>
      <c r="H93" s="291" t="s">
        <v>4516</v>
      </c>
      <c r="I93" s="291" t="s">
        <v>4515</v>
      </c>
      <c r="J93" s="291"/>
      <c r="K93" s="304"/>
    </row>
    <row r="94" ht="15" customHeight="1">
      <c r="B94" s="313"/>
      <c r="C94" s="291" t="s">
        <v>39</v>
      </c>
      <c r="D94" s="291"/>
      <c r="E94" s="291"/>
      <c r="F94" s="312" t="s">
        <v>4481</v>
      </c>
      <c r="G94" s="311"/>
      <c r="H94" s="291" t="s">
        <v>4517</v>
      </c>
      <c r="I94" s="291" t="s">
        <v>4515</v>
      </c>
      <c r="J94" s="291"/>
      <c r="K94" s="304"/>
    </row>
    <row r="95" ht="15" customHeight="1">
      <c r="B95" s="313"/>
      <c r="C95" s="291" t="s">
        <v>49</v>
      </c>
      <c r="D95" s="291"/>
      <c r="E95" s="291"/>
      <c r="F95" s="312" t="s">
        <v>4481</v>
      </c>
      <c r="G95" s="311"/>
      <c r="H95" s="291" t="s">
        <v>4518</v>
      </c>
      <c r="I95" s="291" t="s">
        <v>4515</v>
      </c>
      <c r="J95" s="291"/>
      <c r="K95" s="304"/>
    </row>
    <row r="96" ht="15" customHeight="1">
      <c r="B96" s="316"/>
      <c r="C96" s="317"/>
      <c r="D96" s="317"/>
      <c r="E96" s="317"/>
      <c r="F96" s="317"/>
      <c r="G96" s="317"/>
      <c r="H96" s="317"/>
      <c r="I96" s="317"/>
      <c r="J96" s="317"/>
      <c r="K96" s="318"/>
    </row>
    <row r="97" ht="18.75" customHeight="1">
      <c r="B97" s="319"/>
      <c r="C97" s="320"/>
      <c r="D97" s="320"/>
      <c r="E97" s="320"/>
      <c r="F97" s="320"/>
      <c r="G97" s="320"/>
      <c r="H97" s="320"/>
      <c r="I97" s="320"/>
      <c r="J97" s="320"/>
      <c r="K97" s="319"/>
    </row>
    <row r="98" ht="18.75" customHeight="1">
      <c r="B98" s="298"/>
      <c r="C98" s="298"/>
      <c r="D98" s="298"/>
      <c r="E98" s="298"/>
      <c r="F98" s="298"/>
      <c r="G98" s="298"/>
      <c r="H98" s="298"/>
      <c r="I98" s="298"/>
      <c r="J98" s="298"/>
      <c r="K98" s="298"/>
    </row>
    <row r="99" ht="7.5" customHeight="1">
      <c r="B99" s="299"/>
      <c r="C99" s="300"/>
      <c r="D99" s="300"/>
      <c r="E99" s="300"/>
      <c r="F99" s="300"/>
      <c r="G99" s="300"/>
      <c r="H99" s="300"/>
      <c r="I99" s="300"/>
      <c r="J99" s="300"/>
      <c r="K99" s="301"/>
    </row>
    <row r="100" ht="45" customHeight="1">
      <c r="B100" s="302"/>
      <c r="C100" s="303" t="s">
        <v>4519</v>
      </c>
      <c r="D100" s="303"/>
      <c r="E100" s="303"/>
      <c r="F100" s="303"/>
      <c r="G100" s="303"/>
      <c r="H100" s="303"/>
      <c r="I100" s="303"/>
      <c r="J100" s="303"/>
      <c r="K100" s="304"/>
    </row>
    <row r="101" ht="17.25" customHeight="1">
      <c r="B101" s="302"/>
      <c r="C101" s="305" t="s">
        <v>4475</v>
      </c>
      <c r="D101" s="305"/>
      <c r="E101" s="305"/>
      <c r="F101" s="305" t="s">
        <v>4476</v>
      </c>
      <c r="G101" s="306"/>
      <c r="H101" s="305" t="s">
        <v>141</v>
      </c>
      <c r="I101" s="305" t="s">
        <v>58</v>
      </c>
      <c r="J101" s="305" t="s">
        <v>4477</v>
      </c>
      <c r="K101" s="304"/>
    </row>
    <row r="102" ht="17.25" customHeight="1">
      <c r="B102" s="302"/>
      <c r="C102" s="307" t="s">
        <v>4478</v>
      </c>
      <c r="D102" s="307"/>
      <c r="E102" s="307"/>
      <c r="F102" s="308" t="s">
        <v>4479</v>
      </c>
      <c r="G102" s="309"/>
      <c r="H102" s="307"/>
      <c r="I102" s="307"/>
      <c r="J102" s="307" t="s">
        <v>4480</v>
      </c>
      <c r="K102" s="304"/>
    </row>
    <row r="103" ht="5.25" customHeight="1">
      <c r="B103" s="302"/>
      <c r="C103" s="305"/>
      <c r="D103" s="305"/>
      <c r="E103" s="305"/>
      <c r="F103" s="305"/>
      <c r="G103" s="321"/>
      <c r="H103" s="305"/>
      <c r="I103" s="305"/>
      <c r="J103" s="305"/>
      <c r="K103" s="304"/>
    </row>
    <row r="104" ht="15" customHeight="1">
      <c r="B104" s="302"/>
      <c r="C104" s="291" t="s">
        <v>54</v>
      </c>
      <c r="D104" s="310"/>
      <c r="E104" s="310"/>
      <c r="F104" s="312" t="s">
        <v>4481</v>
      </c>
      <c r="G104" s="321"/>
      <c r="H104" s="291" t="s">
        <v>4520</v>
      </c>
      <c r="I104" s="291" t="s">
        <v>4483</v>
      </c>
      <c r="J104" s="291">
        <v>20</v>
      </c>
      <c r="K104" s="304"/>
    </row>
    <row r="105" ht="15" customHeight="1">
      <c r="B105" s="302"/>
      <c r="C105" s="291" t="s">
        <v>4484</v>
      </c>
      <c r="D105" s="291"/>
      <c r="E105" s="291"/>
      <c r="F105" s="312" t="s">
        <v>4481</v>
      </c>
      <c r="G105" s="291"/>
      <c r="H105" s="291" t="s">
        <v>4520</v>
      </c>
      <c r="I105" s="291" t="s">
        <v>4483</v>
      </c>
      <c r="J105" s="291">
        <v>120</v>
      </c>
      <c r="K105" s="304"/>
    </row>
    <row r="106" ht="15" customHeight="1">
      <c r="B106" s="313"/>
      <c r="C106" s="291" t="s">
        <v>4486</v>
      </c>
      <c r="D106" s="291"/>
      <c r="E106" s="291"/>
      <c r="F106" s="312" t="s">
        <v>4487</v>
      </c>
      <c r="G106" s="291"/>
      <c r="H106" s="291" t="s">
        <v>4520</v>
      </c>
      <c r="I106" s="291" t="s">
        <v>4483</v>
      </c>
      <c r="J106" s="291">
        <v>50</v>
      </c>
      <c r="K106" s="304"/>
    </row>
    <row r="107" ht="15" customHeight="1">
      <c r="B107" s="313"/>
      <c r="C107" s="291" t="s">
        <v>4489</v>
      </c>
      <c r="D107" s="291"/>
      <c r="E107" s="291"/>
      <c r="F107" s="312" t="s">
        <v>4481</v>
      </c>
      <c r="G107" s="291"/>
      <c r="H107" s="291" t="s">
        <v>4520</v>
      </c>
      <c r="I107" s="291" t="s">
        <v>4491</v>
      </c>
      <c r="J107" s="291"/>
      <c r="K107" s="304"/>
    </row>
    <row r="108" ht="15" customHeight="1">
      <c r="B108" s="313"/>
      <c r="C108" s="291" t="s">
        <v>4500</v>
      </c>
      <c r="D108" s="291"/>
      <c r="E108" s="291"/>
      <c r="F108" s="312" t="s">
        <v>4487</v>
      </c>
      <c r="G108" s="291"/>
      <c r="H108" s="291" t="s">
        <v>4520</v>
      </c>
      <c r="I108" s="291" t="s">
        <v>4483</v>
      </c>
      <c r="J108" s="291">
        <v>50</v>
      </c>
      <c r="K108" s="304"/>
    </row>
    <row r="109" ht="15" customHeight="1">
      <c r="B109" s="313"/>
      <c r="C109" s="291" t="s">
        <v>4508</v>
      </c>
      <c r="D109" s="291"/>
      <c r="E109" s="291"/>
      <c r="F109" s="312" t="s">
        <v>4487</v>
      </c>
      <c r="G109" s="291"/>
      <c r="H109" s="291" t="s">
        <v>4520</v>
      </c>
      <c r="I109" s="291" t="s">
        <v>4483</v>
      </c>
      <c r="J109" s="291">
        <v>50</v>
      </c>
      <c r="K109" s="304"/>
    </row>
    <row r="110" ht="15" customHeight="1">
      <c r="B110" s="313"/>
      <c r="C110" s="291" t="s">
        <v>4506</v>
      </c>
      <c r="D110" s="291"/>
      <c r="E110" s="291"/>
      <c r="F110" s="312" t="s">
        <v>4487</v>
      </c>
      <c r="G110" s="291"/>
      <c r="H110" s="291" t="s">
        <v>4520</v>
      </c>
      <c r="I110" s="291" t="s">
        <v>4483</v>
      </c>
      <c r="J110" s="291">
        <v>50</v>
      </c>
      <c r="K110" s="304"/>
    </row>
    <row r="111" ht="15" customHeight="1">
      <c r="B111" s="313"/>
      <c r="C111" s="291" t="s">
        <v>54</v>
      </c>
      <c r="D111" s="291"/>
      <c r="E111" s="291"/>
      <c r="F111" s="312" t="s">
        <v>4481</v>
      </c>
      <c r="G111" s="291"/>
      <c r="H111" s="291" t="s">
        <v>4521</v>
      </c>
      <c r="I111" s="291" t="s">
        <v>4483</v>
      </c>
      <c r="J111" s="291">
        <v>20</v>
      </c>
      <c r="K111" s="304"/>
    </row>
    <row r="112" ht="15" customHeight="1">
      <c r="B112" s="313"/>
      <c r="C112" s="291" t="s">
        <v>4522</v>
      </c>
      <c r="D112" s="291"/>
      <c r="E112" s="291"/>
      <c r="F112" s="312" t="s">
        <v>4481</v>
      </c>
      <c r="G112" s="291"/>
      <c r="H112" s="291" t="s">
        <v>4523</v>
      </c>
      <c r="I112" s="291" t="s">
        <v>4483</v>
      </c>
      <c r="J112" s="291">
        <v>120</v>
      </c>
      <c r="K112" s="304"/>
    </row>
    <row r="113" ht="15" customHeight="1">
      <c r="B113" s="313"/>
      <c r="C113" s="291" t="s">
        <v>39</v>
      </c>
      <c r="D113" s="291"/>
      <c r="E113" s="291"/>
      <c r="F113" s="312" t="s">
        <v>4481</v>
      </c>
      <c r="G113" s="291"/>
      <c r="H113" s="291" t="s">
        <v>4524</v>
      </c>
      <c r="I113" s="291" t="s">
        <v>4515</v>
      </c>
      <c r="J113" s="291"/>
      <c r="K113" s="304"/>
    </row>
    <row r="114" ht="15" customHeight="1">
      <c r="B114" s="313"/>
      <c r="C114" s="291" t="s">
        <v>49</v>
      </c>
      <c r="D114" s="291"/>
      <c r="E114" s="291"/>
      <c r="F114" s="312" t="s">
        <v>4481</v>
      </c>
      <c r="G114" s="291"/>
      <c r="H114" s="291" t="s">
        <v>4525</v>
      </c>
      <c r="I114" s="291" t="s">
        <v>4515</v>
      </c>
      <c r="J114" s="291"/>
      <c r="K114" s="304"/>
    </row>
    <row r="115" ht="15" customHeight="1">
      <c r="B115" s="313"/>
      <c r="C115" s="291" t="s">
        <v>58</v>
      </c>
      <c r="D115" s="291"/>
      <c r="E115" s="291"/>
      <c r="F115" s="312" t="s">
        <v>4481</v>
      </c>
      <c r="G115" s="291"/>
      <c r="H115" s="291" t="s">
        <v>4526</v>
      </c>
      <c r="I115" s="291" t="s">
        <v>4527</v>
      </c>
      <c r="J115" s="291"/>
      <c r="K115" s="304"/>
    </row>
    <row r="116" ht="15" customHeight="1">
      <c r="B116" s="316"/>
      <c r="C116" s="322"/>
      <c r="D116" s="322"/>
      <c r="E116" s="322"/>
      <c r="F116" s="322"/>
      <c r="G116" s="322"/>
      <c r="H116" s="322"/>
      <c r="I116" s="322"/>
      <c r="J116" s="322"/>
      <c r="K116" s="318"/>
    </row>
    <row r="117" ht="18.75" customHeight="1">
      <c r="B117" s="323"/>
      <c r="C117" s="287"/>
      <c r="D117" s="287"/>
      <c r="E117" s="287"/>
      <c r="F117" s="324"/>
      <c r="G117" s="287"/>
      <c r="H117" s="287"/>
      <c r="I117" s="287"/>
      <c r="J117" s="287"/>
      <c r="K117" s="323"/>
    </row>
    <row r="118" ht="18.75" customHeight="1">
      <c r="B118" s="298"/>
      <c r="C118" s="298"/>
      <c r="D118" s="298"/>
      <c r="E118" s="298"/>
      <c r="F118" s="298"/>
      <c r="G118" s="298"/>
      <c r="H118" s="298"/>
      <c r="I118" s="298"/>
      <c r="J118" s="298"/>
      <c r="K118" s="298"/>
    </row>
    <row r="119" ht="7.5" customHeight="1">
      <c r="B119" s="325"/>
      <c r="C119" s="326"/>
      <c r="D119" s="326"/>
      <c r="E119" s="326"/>
      <c r="F119" s="326"/>
      <c r="G119" s="326"/>
      <c r="H119" s="326"/>
      <c r="I119" s="326"/>
      <c r="J119" s="326"/>
      <c r="K119" s="327"/>
    </row>
    <row r="120" ht="45" customHeight="1">
      <c r="B120" s="328"/>
      <c r="C120" s="281" t="s">
        <v>4528</v>
      </c>
      <c r="D120" s="281"/>
      <c r="E120" s="281"/>
      <c r="F120" s="281"/>
      <c r="G120" s="281"/>
      <c r="H120" s="281"/>
      <c r="I120" s="281"/>
      <c r="J120" s="281"/>
      <c r="K120" s="329"/>
    </row>
    <row r="121" ht="17.25" customHeight="1">
      <c r="B121" s="330"/>
      <c r="C121" s="305" t="s">
        <v>4475</v>
      </c>
      <c r="D121" s="305"/>
      <c r="E121" s="305"/>
      <c r="F121" s="305" t="s">
        <v>4476</v>
      </c>
      <c r="G121" s="306"/>
      <c r="H121" s="305" t="s">
        <v>141</v>
      </c>
      <c r="I121" s="305" t="s">
        <v>58</v>
      </c>
      <c r="J121" s="305" t="s">
        <v>4477</v>
      </c>
      <c r="K121" s="331"/>
    </row>
    <row r="122" ht="17.25" customHeight="1">
      <c r="B122" s="330"/>
      <c r="C122" s="307" t="s">
        <v>4478</v>
      </c>
      <c r="D122" s="307"/>
      <c r="E122" s="307"/>
      <c r="F122" s="308" t="s">
        <v>4479</v>
      </c>
      <c r="G122" s="309"/>
      <c r="H122" s="307"/>
      <c r="I122" s="307"/>
      <c r="J122" s="307" t="s">
        <v>4480</v>
      </c>
      <c r="K122" s="331"/>
    </row>
    <row r="123" ht="5.25" customHeight="1">
      <c r="B123" s="332"/>
      <c r="C123" s="310"/>
      <c r="D123" s="310"/>
      <c r="E123" s="310"/>
      <c r="F123" s="310"/>
      <c r="G123" s="291"/>
      <c r="H123" s="310"/>
      <c r="I123" s="310"/>
      <c r="J123" s="310"/>
      <c r="K123" s="333"/>
    </row>
    <row r="124" ht="15" customHeight="1">
      <c r="B124" s="332"/>
      <c r="C124" s="291" t="s">
        <v>4484</v>
      </c>
      <c r="D124" s="310"/>
      <c r="E124" s="310"/>
      <c r="F124" s="312" t="s">
        <v>4481</v>
      </c>
      <c r="G124" s="291"/>
      <c r="H124" s="291" t="s">
        <v>4520</v>
      </c>
      <c r="I124" s="291" t="s">
        <v>4483</v>
      </c>
      <c r="J124" s="291">
        <v>120</v>
      </c>
      <c r="K124" s="334"/>
    </row>
    <row r="125" ht="15" customHeight="1">
      <c r="B125" s="332"/>
      <c r="C125" s="291" t="s">
        <v>4529</v>
      </c>
      <c r="D125" s="291"/>
      <c r="E125" s="291"/>
      <c r="F125" s="312" t="s">
        <v>4481</v>
      </c>
      <c r="G125" s="291"/>
      <c r="H125" s="291" t="s">
        <v>4530</v>
      </c>
      <c r="I125" s="291" t="s">
        <v>4483</v>
      </c>
      <c r="J125" s="291" t="s">
        <v>4531</v>
      </c>
      <c r="K125" s="334"/>
    </row>
    <row r="126" ht="15" customHeight="1">
      <c r="B126" s="332"/>
      <c r="C126" s="291" t="s">
        <v>4431</v>
      </c>
      <c r="D126" s="291"/>
      <c r="E126" s="291"/>
      <c r="F126" s="312" t="s">
        <v>4481</v>
      </c>
      <c r="G126" s="291"/>
      <c r="H126" s="291" t="s">
        <v>4532</v>
      </c>
      <c r="I126" s="291" t="s">
        <v>4483</v>
      </c>
      <c r="J126" s="291" t="s">
        <v>4531</v>
      </c>
      <c r="K126" s="334"/>
    </row>
    <row r="127" ht="15" customHeight="1">
      <c r="B127" s="332"/>
      <c r="C127" s="291" t="s">
        <v>4492</v>
      </c>
      <c r="D127" s="291"/>
      <c r="E127" s="291"/>
      <c r="F127" s="312" t="s">
        <v>4487</v>
      </c>
      <c r="G127" s="291"/>
      <c r="H127" s="291" t="s">
        <v>4493</v>
      </c>
      <c r="I127" s="291" t="s">
        <v>4483</v>
      </c>
      <c r="J127" s="291">
        <v>15</v>
      </c>
      <c r="K127" s="334"/>
    </row>
    <row r="128" ht="15" customHeight="1">
      <c r="B128" s="332"/>
      <c r="C128" s="314" t="s">
        <v>4494</v>
      </c>
      <c r="D128" s="314"/>
      <c r="E128" s="314"/>
      <c r="F128" s="315" t="s">
        <v>4487</v>
      </c>
      <c r="G128" s="314"/>
      <c r="H128" s="314" t="s">
        <v>4495</v>
      </c>
      <c r="I128" s="314" t="s">
        <v>4483</v>
      </c>
      <c r="J128" s="314">
        <v>15</v>
      </c>
      <c r="K128" s="334"/>
    </row>
    <row r="129" ht="15" customHeight="1">
      <c r="B129" s="332"/>
      <c r="C129" s="314" t="s">
        <v>4496</v>
      </c>
      <c r="D129" s="314"/>
      <c r="E129" s="314"/>
      <c r="F129" s="315" t="s">
        <v>4487</v>
      </c>
      <c r="G129" s="314"/>
      <c r="H129" s="314" t="s">
        <v>4497</v>
      </c>
      <c r="I129" s="314" t="s">
        <v>4483</v>
      </c>
      <c r="J129" s="314">
        <v>20</v>
      </c>
      <c r="K129" s="334"/>
    </row>
    <row r="130" ht="15" customHeight="1">
      <c r="B130" s="332"/>
      <c r="C130" s="314" t="s">
        <v>4498</v>
      </c>
      <c r="D130" s="314"/>
      <c r="E130" s="314"/>
      <c r="F130" s="315" t="s">
        <v>4487</v>
      </c>
      <c r="G130" s="314"/>
      <c r="H130" s="314" t="s">
        <v>4499</v>
      </c>
      <c r="I130" s="314" t="s">
        <v>4483</v>
      </c>
      <c r="J130" s="314">
        <v>20</v>
      </c>
      <c r="K130" s="334"/>
    </row>
    <row r="131" ht="15" customHeight="1">
      <c r="B131" s="332"/>
      <c r="C131" s="291" t="s">
        <v>4486</v>
      </c>
      <c r="D131" s="291"/>
      <c r="E131" s="291"/>
      <c r="F131" s="312" t="s">
        <v>4487</v>
      </c>
      <c r="G131" s="291"/>
      <c r="H131" s="291" t="s">
        <v>4520</v>
      </c>
      <c r="I131" s="291" t="s">
        <v>4483</v>
      </c>
      <c r="J131" s="291">
        <v>50</v>
      </c>
      <c r="K131" s="334"/>
    </row>
    <row r="132" ht="15" customHeight="1">
      <c r="B132" s="332"/>
      <c r="C132" s="291" t="s">
        <v>4500</v>
      </c>
      <c r="D132" s="291"/>
      <c r="E132" s="291"/>
      <c r="F132" s="312" t="s">
        <v>4487</v>
      </c>
      <c r="G132" s="291"/>
      <c r="H132" s="291" t="s">
        <v>4520</v>
      </c>
      <c r="I132" s="291" t="s">
        <v>4483</v>
      </c>
      <c r="J132" s="291">
        <v>50</v>
      </c>
      <c r="K132" s="334"/>
    </row>
    <row r="133" ht="15" customHeight="1">
      <c r="B133" s="332"/>
      <c r="C133" s="291" t="s">
        <v>4506</v>
      </c>
      <c r="D133" s="291"/>
      <c r="E133" s="291"/>
      <c r="F133" s="312" t="s">
        <v>4487</v>
      </c>
      <c r="G133" s="291"/>
      <c r="H133" s="291" t="s">
        <v>4520</v>
      </c>
      <c r="I133" s="291" t="s">
        <v>4483</v>
      </c>
      <c r="J133" s="291">
        <v>50</v>
      </c>
      <c r="K133" s="334"/>
    </row>
    <row r="134" ht="15" customHeight="1">
      <c r="B134" s="332"/>
      <c r="C134" s="291" t="s">
        <v>4508</v>
      </c>
      <c r="D134" s="291"/>
      <c r="E134" s="291"/>
      <c r="F134" s="312" t="s">
        <v>4487</v>
      </c>
      <c r="G134" s="291"/>
      <c r="H134" s="291" t="s">
        <v>4520</v>
      </c>
      <c r="I134" s="291" t="s">
        <v>4483</v>
      </c>
      <c r="J134" s="291">
        <v>50</v>
      </c>
      <c r="K134" s="334"/>
    </row>
    <row r="135" ht="15" customHeight="1">
      <c r="B135" s="332"/>
      <c r="C135" s="291" t="s">
        <v>146</v>
      </c>
      <c r="D135" s="291"/>
      <c r="E135" s="291"/>
      <c r="F135" s="312" t="s">
        <v>4487</v>
      </c>
      <c r="G135" s="291"/>
      <c r="H135" s="291" t="s">
        <v>4533</v>
      </c>
      <c r="I135" s="291" t="s">
        <v>4483</v>
      </c>
      <c r="J135" s="291">
        <v>255</v>
      </c>
      <c r="K135" s="334"/>
    </row>
    <row r="136" ht="15" customHeight="1">
      <c r="B136" s="332"/>
      <c r="C136" s="291" t="s">
        <v>4510</v>
      </c>
      <c r="D136" s="291"/>
      <c r="E136" s="291"/>
      <c r="F136" s="312" t="s">
        <v>4481</v>
      </c>
      <c r="G136" s="291"/>
      <c r="H136" s="291" t="s">
        <v>4534</v>
      </c>
      <c r="I136" s="291" t="s">
        <v>4512</v>
      </c>
      <c r="J136" s="291"/>
      <c r="K136" s="334"/>
    </row>
    <row r="137" ht="15" customHeight="1">
      <c r="B137" s="332"/>
      <c r="C137" s="291" t="s">
        <v>4513</v>
      </c>
      <c r="D137" s="291"/>
      <c r="E137" s="291"/>
      <c r="F137" s="312" t="s">
        <v>4481</v>
      </c>
      <c r="G137" s="291"/>
      <c r="H137" s="291" t="s">
        <v>4535</v>
      </c>
      <c r="I137" s="291" t="s">
        <v>4515</v>
      </c>
      <c r="J137" s="291"/>
      <c r="K137" s="334"/>
    </row>
    <row r="138" ht="15" customHeight="1">
      <c r="B138" s="332"/>
      <c r="C138" s="291" t="s">
        <v>4516</v>
      </c>
      <c r="D138" s="291"/>
      <c r="E138" s="291"/>
      <c r="F138" s="312" t="s">
        <v>4481</v>
      </c>
      <c r="G138" s="291"/>
      <c r="H138" s="291" t="s">
        <v>4516</v>
      </c>
      <c r="I138" s="291" t="s">
        <v>4515</v>
      </c>
      <c r="J138" s="291"/>
      <c r="K138" s="334"/>
    </row>
    <row r="139" ht="15" customHeight="1">
      <c r="B139" s="332"/>
      <c r="C139" s="291" t="s">
        <v>39</v>
      </c>
      <c r="D139" s="291"/>
      <c r="E139" s="291"/>
      <c r="F139" s="312" t="s">
        <v>4481</v>
      </c>
      <c r="G139" s="291"/>
      <c r="H139" s="291" t="s">
        <v>4536</v>
      </c>
      <c r="I139" s="291" t="s">
        <v>4515</v>
      </c>
      <c r="J139" s="291"/>
      <c r="K139" s="334"/>
    </row>
    <row r="140" ht="15" customHeight="1">
      <c r="B140" s="332"/>
      <c r="C140" s="291" t="s">
        <v>4537</v>
      </c>
      <c r="D140" s="291"/>
      <c r="E140" s="291"/>
      <c r="F140" s="312" t="s">
        <v>4481</v>
      </c>
      <c r="G140" s="291"/>
      <c r="H140" s="291" t="s">
        <v>4538</v>
      </c>
      <c r="I140" s="291" t="s">
        <v>4515</v>
      </c>
      <c r="J140" s="291"/>
      <c r="K140" s="334"/>
    </row>
    <row r="141" ht="15" customHeight="1">
      <c r="B141" s="335"/>
      <c r="C141" s="336"/>
      <c r="D141" s="336"/>
      <c r="E141" s="336"/>
      <c r="F141" s="336"/>
      <c r="G141" s="336"/>
      <c r="H141" s="336"/>
      <c r="I141" s="336"/>
      <c r="J141" s="336"/>
      <c r="K141" s="337"/>
    </row>
    <row r="142" ht="18.75" customHeight="1">
      <c r="B142" s="287"/>
      <c r="C142" s="287"/>
      <c r="D142" s="287"/>
      <c r="E142" s="287"/>
      <c r="F142" s="324"/>
      <c r="G142" s="287"/>
      <c r="H142" s="287"/>
      <c r="I142" s="287"/>
      <c r="J142" s="287"/>
      <c r="K142" s="287"/>
    </row>
    <row r="143" ht="18.75" customHeight="1">
      <c r="B143" s="298"/>
      <c r="C143" s="298"/>
      <c r="D143" s="298"/>
      <c r="E143" s="298"/>
      <c r="F143" s="298"/>
      <c r="G143" s="298"/>
      <c r="H143" s="298"/>
      <c r="I143" s="298"/>
      <c r="J143" s="298"/>
      <c r="K143" s="298"/>
    </row>
    <row r="144" ht="7.5" customHeight="1">
      <c r="B144" s="299"/>
      <c r="C144" s="300"/>
      <c r="D144" s="300"/>
      <c r="E144" s="300"/>
      <c r="F144" s="300"/>
      <c r="G144" s="300"/>
      <c r="H144" s="300"/>
      <c r="I144" s="300"/>
      <c r="J144" s="300"/>
      <c r="K144" s="301"/>
    </row>
    <row r="145" ht="45" customHeight="1">
      <c r="B145" s="302"/>
      <c r="C145" s="303" t="s">
        <v>4539</v>
      </c>
      <c r="D145" s="303"/>
      <c r="E145" s="303"/>
      <c r="F145" s="303"/>
      <c r="G145" s="303"/>
      <c r="H145" s="303"/>
      <c r="I145" s="303"/>
      <c r="J145" s="303"/>
      <c r="K145" s="304"/>
    </row>
    <row r="146" ht="17.25" customHeight="1">
      <c r="B146" s="302"/>
      <c r="C146" s="305" t="s">
        <v>4475</v>
      </c>
      <c r="D146" s="305"/>
      <c r="E146" s="305"/>
      <c r="F146" s="305" t="s">
        <v>4476</v>
      </c>
      <c r="G146" s="306"/>
      <c r="H146" s="305" t="s">
        <v>141</v>
      </c>
      <c r="I146" s="305" t="s">
        <v>58</v>
      </c>
      <c r="J146" s="305" t="s">
        <v>4477</v>
      </c>
      <c r="K146" s="304"/>
    </row>
    <row r="147" ht="17.25" customHeight="1">
      <c r="B147" s="302"/>
      <c r="C147" s="307" t="s">
        <v>4478</v>
      </c>
      <c r="D147" s="307"/>
      <c r="E147" s="307"/>
      <c r="F147" s="308" t="s">
        <v>4479</v>
      </c>
      <c r="G147" s="309"/>
      <c r="H147" s="307"/>
      <c r="I147" s="307"/>
      <c r="J147" s="307" t="s">
        <v>4480</v>
      </c>
      <c r="K147" s="304"/>
    </row>
    <row r="148" ht="5.25" customHeight="1">
      <c r="B148" s="313"/>
      <c r="C148" s="310"/>
      <c r="D148" s="310"/>
      <c r="E148" s="310"/>
      <c r="F148" s="310"/>
      <c r="G148" s="311"/>
      <c r="H148" s="310"/>
      <c r="I148" s="310"/>
      <c r="J148" s="310"/>
      <c r="K148" s="334"/>
    </row>
    <row r="149" ht="15" customHeight="1">
      <c r="B149" s="313"/>
      <c r="C149" s="338" t="s">
        <v>4484</v>
      </c>
      <c r="D149" s="291"/>
      <c r="E149" s="291"/>
      <c r="F149" s="339" t="s">
        <v>4481</v>
      </c>
      <c r="G149" s="291"/>
      <c r="H149" s="338" t="s">
        <v>4520</v>
      </c>
      <c r="I149" s="338" t="s">
        <v>4483</v>
      </c>
      <c r="J149" s="338">
        <v>120</v>
      </c>
      <c r="K149" s="334"/>
    </row>
    <row r="150" ht="15" customHeight="1">
      <c r="B150" s="313"/>
      <c r="C150" s="338" t="s">
        <v>4529</v>
      </c>
      <c r="D150" s="291"/>
      <c r="E150" s="291"/>
      <c r="F150" s="339" t="s">
        <v>4481</v>
      </c>
      <c r="G150" s="291"/>
      <c r="H150" s="338" t="s">
        <v>4540</v>
      </c>
      <c r="I150" s="338" t="s">
        <v>4483</v>
      </c>
      <c r="J150" s="338" t="s">
        <v>4531</v>
      </c>
      <c r="K150" s="334"/>
    </row>
    <row r="151" ht="15" customHeight="1">
      <c r="B151" s="313"/>
      <c r="C151" s="338" t="s">
        <v>4431</v>
      </c>
      <c r="D151" s="291"/>
      <c r="E151" s="291"/>
      <c r="F151" s="339" t="s">
        <v>4481</v>
      </c>
      <c r="G151" s="291"/>
      <c r="H151" s="338" t="s">
        <v>4541</v>
      </c>
      <c r="I151" s="338" t="s">
        <v>4483</v>
      </c>
      <c r="J151" s="338" t="s">
        <v>4531</v>
      </c>
      <c r="K151" s="334"/>
    </row>
    <row r="152" ht="15" customHeight="1">
      <c r="B152" s="313"/>
      <c r="C152" s="338" t="s">
        <v>4486</v>
      </c>
      <c r="D152" s="291"/>
      <c r="E152" s="291"/>
      <c r="F152" s="339" t="s">
        <v>4487</v>
      </c>
      <c r="G152" s="291"/>
      <c r="H152" s="338" t="s">
        <v>4520</v>
      </c>
      <c r="I152" s="338" t="s">
        <v>4483</v>
      </c>
      <c r="J152" s="338">
        <v>50</v>
      </c>
      <c r="K152" s="334"/>
    </row>
    <row r="153" ht="15" customHeight="1">
      <c r="B153" s="313"/>
      <c r="C153" s="338" t="s">
        <v>4489</v>
      </c>
      <c r="D153" s="291"/>
      <c r="E153" s="291"/>
      <c r="F153" s="339" t="s">
        <v>4481</v>
      </c>
      <c r="G153" s="291"/>
      <c r="H153" s="338" t="s">
        <v>4520</v>
      </c>
      <c r="I153" s="338" t="s">
        <v>4491</v>
      </c>
      <c r="J153" s="338"/>
      <c r="K153" s="334"/>
    </row>
    <row r="154" ht="15" customHeight="1">
      <c r="B154" s="313"/>
      <c r="C154" s="338" t="s">
        <v>4500</v>
      </c>
      <c r="D154" s="291"/>
      <c r="E154" s="291"/>
      <c r="F154" s="339" t="s">
        <v>4487</v>
      </c>
      <c r="G154" s="291"/>
      <c r="H154" s="338" t="s">
        <v>4520</v>
      </c>
      <c r="I154" s="338" t="s">
        <v>4483</v>
      </c>
      <c r="J154" s="338">
        <v>50</v>
      </c>
      <c r="K154" s="334"/>
    </row>
    <row r="155" ht="15" customHeight="1">
      <c r="B155" s="313"/>
      <c r="C155" s="338" t="s">
        <v>4508</v>
      </c>
      <c r="D155" s="291"/>
      <c r="E155" s="291"/>
      <c r="F155" s="339" t="s">
        <v>4487</v>
      </c>
      <c r="G155" s="291"/>
      <c r="H155" s="338" t="s">
        <v>4520</v>
      </c>
      <c r="I155" s="338" t="s">
        <v>4483</v>
      </c>
      <c r="J155" s="338">
        <v>50</v>
      </c>
      <c r="K155" s="334"/>
    </row>
    <row r="156" ht="15" customHeight="1">
      <c r="B156" s="313"/>
      <c r="C156" s="338" t="s">
        <v>4506</v>
      </c>
      <c r="D156" s="291"/>
      <c r="E156" s="291"/>
      <c r="F156" s="339" t="s">
        <v>4487</v>
      </c>
      <c r="G156" s="291"/>
      <c r="H156" s="338" t="s">
        <v>4520</v>
      </c>
      <c r="I156" s="338" t="s">
        <v>4483</v>
      </c>
      <c r="J156" s="338">
        <v>50</v>
      </c>
      <c r="K156" s="334"/>
    </row>
    <row r="157" ht="15" customHeight="1">
      <c r="B157" s="313"/>
      <c r="C157" s="338" t="s">
        <v>133</v>
      </c>
      <c r="D157" s="291"/>
      <c r="E157" s="291"/>
      <c r="F157" s="339" t="s">
        <v>4481</v>
      </c>
      <c r="G157" s="291"/>
      <c r="H157" s="338" t="s">
        <v>4542</v>
      </c>
      <c r="I157" s="338" t="s">
        <v>4483</v>
      </c>
      <c r="J157" s="338" t="s">
        <v>4543</v>
      </c>
      <c r="K157" s="334"/>
    </row>
    <row r="158" ht="15" customHeight="1">
      <c r="B158" s="313"/>
      <c r="C158" s="338" t="s">
        <v>4544</v>
      </c>
      <c r="D158" s="291"/>
      <c r="E158" s="291"/>
      <c r="F158" s="339" t="s">
        <v>4481</v>
      </c>
      <c r="G158" s="291"/>
      <c r="H158" s="338" t="s">
        <v>4545</v>
      </c>
      <c r="I158" s="338" t="s">
        <v>4515</v>
      </c>
      <c r="J158" s="338"/>
      <c r="K158" s="334"/>
    </row>
    <row r="159" ht="15" customHeight="1">
      <c r="B159" s="340"/>
      <c r="C159" s="322"/>
      <c r="D159" s="322"/>
      <c r="E159" s="322"/>
      <c r="F159" s="322"/>
      <c r="G159" s="322"/>
      <c r="H159" s="322"/>
      <c r="I159" s="322"/>
      <c r="J159" s="322"/>
      <c r="K159" s="341"/>
    </row>
    <row r="160" ht="18.75" customHeight="1">
      <c r="B160" s="287"/>
      <c r="C160" s="291"/>
      <c r="D160" s="291"/>
      <c r="E160" s="291"/>
      <c r="F160" s="312"/>
      <c r="G160" s="291"/>
      <c r="H160" s="291"/>
      <c r="I160" s="291"/>
      <c r="J160" s="291"/>
      <c r="K160" s="287"/>
    </row>
    <row r="161" ht="18.75" customHeight="1">
      <c r="B161" s="298"/>
      <c r="C161" s="298"/>
      <c r="D161" s="298"/>
      <c r="E161" s="298"/>
      <c r="F161" s="298"/>
      <c r="G161" s="298"/>
      <c r="H161" s="298"/>
      <c r="I161" s="298"/>
      <c r="J161" s="298"/>
      <c r="K161" s="298"/>
    </row>
    <row r="162" ht="7.5" customHeight="1">
      <c r="B162" s="277"/>
      <c r="C162" s="278"/>
      <c r="D162" s="278"/>
      <c r="E162" s="278"/>
      <c r="F162" s="278"/>
      <c r="G162" s="278"/>
      <c r="H162" s="278"/>
      <c r="I162" s="278"/>
      <c r="J162" s="278"/>
      <c r="K162" s="279"/>
    </row>
    <row r="163" ht="45" customHeight="1">
      <c r="B163" s="280"/>
      <c r="C163" s="281" t="s">
        <v>4546</v>
      </c>
      <c r="D163" s="281"/>
      <c r="E163" s="281"/>
      <c r="F163" s="281"/>
      <c r="G163" s="281"/>
      <c r="H163" s="281"/>
      <c r="I163" s="281"/>
      <c r="J163" s="281"/>
      <c r="K163" s="282"/>
    </row>
    <row r="164" ht="17.25" customHeight="1">
      <c r="B164" s="280"/>
      <c r="C164" s="305" t="s">
        <v>4475</v>
      </c>
      <c r="D164" s="305"/>
      <c r="E164" s="305"/>
      <c r="F164" s="305" t="s">
        <v>4476</v>
      </c>
      <c r="G164" s="342"/>
      <c r="H164" s="343" t="s">
        <v>141</v>
      </c>
      <c r="I164" s="343" t="s">
        <v>58</v>
      </c>
      <c r="J164" s="305" t="s">
        <v>4477</v>
      </c>
      <c r="K164" s="282"/>
    </row>
    <row r="165" ht="17.25" customHeight="1">
      <c r="B165" s="283"/>
      <c r="C165" s="307" t="s">
        <v>4478</v>
      </c>
      <c r="D165" s="307"/>
      <c r="E165" s="307"/>
      <c r="F165" s="308" t="s">
        <v>4479</v>
      </c>
      <c r="G165" s="344"/>
      <c r="H165" s="345"/>
      <c r="I165" s="345"/>
      <c r="J165" s="307" t="s">
        <v>4480</v>
      </c>
      <c r="K165" s="285"/>
    </row>
    <row r="166" ht="5.25" customHeight="1">
      <c r="B166" s="313"/>
      <c r="C166" s="310"/>
      <c r="D166" s="310"/>
      <c r="E166" s="310"/>
      <c r="F166" s="310"/>
      <c r="G166" s="311"/>
      <c r="H166" s="310"/>
      <c r="I166" s="310"/>
      <c r="J166" s="310"/>
      <c r="K166" s="334"/>
    </row>
    <row r="167" ht="15" customHeight="1">
      <c r="B167" s="313"/>
      <c r="C167" s="291" t="s">
        <v>4484</v>
      </c>
      <c r="D167" s="291"/>
      <c r="E167" s="291"/>
      <c r="F167" s="312" t="s">
        <v>4481</v>
      </c>
      <c r="G167" s="291"/>
      <c r="H167" s="291" t="s">
        <v>4520</v>
      </c>
      <c r="I167" s="291" t="s">
        <v>4483</v>
      </c>
      <c r="J167" s="291">
        <v>120</v>
      </c>
      <c r="K167" s="334"/>
    </row>
    <row r="168" ht="15" customHeight="1">
      <c r="B168" s="313"/>
      <c r="C168" s="291" t="s">
        <v>4529</v>
      </c>
      <c r="D168" s="291"/>
      <c r="E168" s="291"/>
      <c r="F168" s="312" t="s">
        <v>4481</v>
      </c>
      <c r="G168" s="291"/>
      <c r="H168" s="291" t="s">
        <v>4530</v>
      </c>
      <c r="I168" s="291" t="s">
        <v>4483</v>
      </c>
      <c r="J168" s="291" t="s">
        <v>4531</v>
      </c>
      <c r="K168" s="334"/>
    </row>
    <row r="169" ht="15" customHeight="1">
      <c r="B169" s="313"/>
      <c r="C169" s="291" t="s">
        <v>4431</v>
      </c>
      <c r="D169" s="291"/>
      <c r="E169" s="291"/>
      <c r="F169" s="312" t="s">
        <v>4481</v>
      </c>
      <c r="G169" s="291"/>
      <c r="H169" s="291" t="s">
        <v>4547</v>
      </c>
      <c r="I169" s="291" t="s">
        <v>4483</v>
      </c>
      <c r="J169" s="291" t="s">
        <v>4531</v>
      </c>
      <c r="K169" s="334"/>
    </row>
    <row r="170" ht="15" customHeight="1">
      <c r="B170" s="313"/>
      <c r="C170" s="291" t="s">
        <v>4486</v>
      </c>
      <c r="D170" s="291"/>
      <c r="E170" s="291"/>
      <c r="F170" s="312" t="s">
        <v>4487</v>
      </c>
      <c r="G170" s="291"/>
      <c r="H170" s="291" t="s">
        <v>4547</v>
      </c>
      <c r="I170" s="291" t="s">
        <v>4483</v>
      </c>
      <c r="J170" s="291">
        <v>50</v>
      </c>
      <c r="K170" s="334"/>
    </row>
    <row r="171" ht="15" customHeight="1">
      <c r="B171" s="313"/>
      <c r="C171" s="291" t="s">
        <v>4489</v>
      </c>
      <c r="D171" s="291"/>
      <c r="E171" s="291"/>
      <c r="F171" s="312" t="s">
        <v>4481</v>
      </c>
      <c r="G171" s="291"/>
      <c r="H171" s="291" t="s">
        <v>4547</v>
      </c>
      <c r="I171" s="291" t="s">
        <v>4491</v>
      </c>
      <c r="J171" s="291"/>
      <c r="K171" s="334"/>
    </row>
    <row r="172" ht="15" customHeight="1">
      <c r="B172" s="313"/>
      <c r="C172" s="291" t="s">
        <v>4500</v>
      </c>
      <c r="D172" s="291"/>
      <c r="E172" s="291"/>
      <c r="F172" s="312" t="s">
        <v>4487</v>
      </c>
      <c r="G172" s="291"/>
      <c r="H172" s="291" t="s">
        <v>4547</v>
      </c>
      <c r="I172" s="291" t="s">
        <v>4483</v>
      </c>
      <c r="J172" s="291">
        <v>50</v>
      </c>
      <c r="K172" s="334"/>
    </row>
    <row r="173" ht="15" customHeight="1">
      <c r="B173" s="313"/>
      <c r="C173" s="291" t="s">
        <v>4508</v>
      </c>
      <c r="D173" s="291"/>
      <c r="E173" s="291"/>
      <c r="F173" s="312" t="s">
        <v>4487</v>
      </c>
      <c r="G173" s="291"/>
      <c r="H173" s="291" t="s">
        <v>4547</v>
      </c>
      <c r="I173" s="291" t="s">
        <v>4483</v>
      </c>
      <c r="J173" s="291">
        <v>50</v>
      </c>
      <c r="K173" s="334"/>
    </row>
    <row r="174" ht="15" customHeight="1">
      <c r="B174" s="313"/>
      <c r="C174" s="291" t="s">
        <v>4506</v>
      </c>
      <c r="D174" s="291"/>
      <c r="E174" s="291"/>
      <c r="F174" s="312" t="s">
        <v>4487</v>
      </c>
      <c r="G174" s="291"/>
      <c r="H174" s="291" t="s">
        <v>4547</v>
      </c>
      <c r="I174" s="291" t="s">
        <v>4483</v>
      </c>
      <c r="J174" s="291">
        <v>50</v>
      </c>
      <c r="K174" s="334"/>
    </row>
    <row r="175" ht="15" customHeight="1">
      <c r="B175" s="313"/>
      <c r="C175" s="291" t="s">
        <v>140</v>
      </c>
      <c r="D175" s="291"/>
      <c r="E175" s="291"/>
      <c r="F175" s="312" t="s">
        <v>4481</v>
      </c>
      <c r="G175" s="291"/>
      <c r="H175" s="291" t="s">
        <v>4548</v>
      </c>
      <c r="I175" s="291" t="s">
        <v>4549</v>
      </c>
      <c r="J175" s="291"/>
      <c r="K175" s="334"/>
    </row>
    <row r="176" ht="15" customHeight="1">
      <c r="B176" s="313"/>
      <c r="C176" s="291" t="s">
        <v>58</v>
      </c>
      <c r="D176" s="291"/>
      <c r="E176" s="291"/>
      <c r="F176" s="312" t="s">
        <v>4481</v>
      </c>
      <c r="G176" s="291"/>
      <c r="H176" s="291" t="s">
        <v>4550</v>
      </c>
      <c r="I176" s="291" t="s">
        <v>4551</v>
      </c>
      <c r="J176" s="291">
        <v>1</v>
      </c>
      <c r="K176" s="334"/>
    </row>
    <row r="177" ht="15" customHeight="1">
      <c r="B177" s="313"/>
      <c r="C177" s="291" t="s">
        <v>54</v>
      </c>
      <c r="D177" s="291"/>
      <c r="E177" s="291"/>
      <c r="F177" s="312" t="s">
        <v>4481</v>
      </c>
      <c r="G177" s="291"/>
      <c r="H177" s="291" t="s">
        <v>4552</v>
      </c>
      <c r="I177" s="291" t="s">
        <v>4483</v>
      </c>
      <c r="J177" s="291">
        <v>20</v>
      </c>
      <c r="K177" s="334"/>
    </row>
    <row r="178" ht="15" customHeight="1">
      <c r="B178" s="313"/>
      <c r="C178" s="291" t="s">
        <v>141</v>
      </c>
      <c r="D178" s="291"/>
      <c r="E178" s="291"/>
      <c r="F178" s="312" t="s">
        <v>4481</v>
      </c>
      <c r="G178" s="291"/>
      <c r="H178" s="291" t="s">
        <v>4553</v>
      </c>
      <c r="I178" s="291" t="s">
        <v>4483</v>
      </c>
      <c r="J178" s="291">
        <v>255</v>
      </c>
      <c r="K178" s="334"/>
    </row>
    <row r="179" ht="15" customHeight="1">
      <c r="B179" s="313"/>
      <c r="C179" s="291" t="s">
        <v>142</v>
      </c>
      <c r="D179" s="291"/>
      <c r="E179" s="291"/>
      <c r="F179" s="312" t="s">
        <v>4481</v>
      </c>
      <c r="G179" s="291"/>
      <c r="H179" s="291" t="s">
        <v>4446</v>
      </c>
      <c r="I179" s="291" t="s">
        <v>4483</v>
      </c>
      <c r="J179" s="291">
        <v>10</v>
      </c>
      <c r="K179" s="334"/>
    </row>
    <row r="180" ht="15" customHeight="1">
      <c r="B180" s="313"/>
      <c r="C180" s="291" t="s">
        <v>143</v>
      </c>
      <c r="D180" s="291"/>
      <c r="E180" s="291"/>
      <c r="F180" s="312" t="s">
        <v>4481</v>
      </c>
      <c r="G180" s="291"/>
      <c r="H180" s="291" t="s">
        <v>4554</v>
      </c>
      <c r="I180" s="291" t="s">
        <v>4515</v>
      </c>
      <c r="J180" s="291"/>
      <c r="K180" s="334"/>
    </row>
    <row r="181" ht="15" customHeight="1">
      <c r="B181" s="313"/>
      <c r="C181" s="291" t="s">
        <v>4555</v>
      </c>
      <c r="D181" s="291"/>
      <c r="E181" s="291"/>
      <c r="F181" s="312" t="s">
        <v>4481</v>
      </c>
      <c r="G181" s="291"/>
      <c r="H181" s="291" t="s">
        <v>4556</v>
      </c>
      <c r="I181" s="291" t="s">
        <v>4515</v>
      </c>
      <c r="J181" s="291"/>
      <c r="K181" s="334"/>
    </row>
    <row r="182" ht="15" customHeight="1">
      <c r="B182" s="313"/>
      <c r="C182" s="291" t="s">
        <v>4544</v>
      </c>
      <c r="D182" s="291"/>
      <c r="E182" s="291"/>
      <c r="F182" s="312" t="s">
        <v>4481</v>
      </c>
      <c r="G182" s="291"/>
      <c r="H182" s="291" t="s">
        <v>4557</v>
      </c>
      <c r="I182" s="291" t="s">
        <v>4515</v>
      </c>
      <c r="J182" s="291"/>
      <c r="K182" s="334"/>
    </row>
    <row r="183" ht="15" customHeight="1">
      <c r="B183" s="313"/>
      <c r="C183" s="291" t="s">
        <v>145</v>
      </c>
      <c r="D183" s="291"/>
      <c r="E183" s="291"/>
      <c r="F183" s="312" t="s">
        <v>4487</v>
      </c>
      <c r="G183" s="291"/>
      <c r="H183" s="291" t="s">
        <v>4558</v>
      </c>
      <c r="I183" s="291" t="s">
        <v>4483</v>
      </c>
      <c r="J183" s="291">
        <v>50</v>
      </c>
      <c r="K183" s="334"/>
    </row>
    <row r="184" ht="15" customHeight="1">
      <c r="B184" s="313"/>
      <c r="C184" s="291" t="s">
        <v>4559</v>
      </c>
      <c r="D184" s="291"/>
      <c r="E184" s="291"/>
      <c r="F184" s="312" t="s">
        <v>4487</v>
      </c>
      <c r="G184" s="291"/>
      <c r="H184" s="291" t="s">
        <v>4560</v>
      </c>
      <c r="I184" s="291" t="s">
        <v>4561</v>
      </c>
      <c r="J184" s="291"/>
      <c r="K184" s="334"/>
    </row>
    <row r="185" ht="15" customHeight="1">
      <c r="B185" s="313"/>
      <c r="C185" s="291" t="s">
        <v>4562</v>
      </c>
      <c r="D185" s="291"/>
      <c r="E185" s="291"/>
      <c r="F185" s="312" t="s">
        <v>4487</v>
      </c>
      <c r="G185" s="291"/>
      <c r="H185" s="291" t="s">
        <v>4563</v>
      </c>
      <c r="I185" s="291" t="s">
        <v>4561</v>
      </c>
      <c r="J185" s="291"/>
      <c r="K185" s="334"/>
    </row>
    <row r="186" ht="15" customHeight="1">
      <c r="B186" s="313"/>
      <c r="C186" s="291" t="s">
        <v>4564</v>
      </c>
      <c r="D186" s="291"/>
      <c r="E186" s="291"/>
      <c r="F186" s="312" t="s">
        <v>4487</v>
      </c>
      <c r="G186" s="291"/>
      <c r="H186" s="291" t="s">
        <v>4565</v>
      </c>
      <c r="I186" s="291" t="s">
        <v>4561</v>
      </c>
      <c r="J186" s="291"/>
      <c r="K186" s="334"/>
    </row>
    <row r="187" ht="15" customHeight="1">
      <c r="B187" s="313"/>
      <c r="C187" s="346" t="s">
        <v>4566</v>
      </c>
      <c r="D187" s="291"/>
      <c r="E187" s="291"/>
      <c r="F187" s="312" t="s">
        <v>4487</v>
      </c>
      <c r="G187" s="291"/>
      <c r="H187" s="291" t="s">
        <v>4567</v>
      </c>
      <c r="I187" s="291" t="s">
        <v>4568</v>
      </c>
      <c r="J187" s="347" t="s">
        <v>4569</v>
      </c>
      <c r="K187" s="334"/>
    </row>
    <row r="188" ht="15" customHeight="1">
      <c r="B188" s="313"/>
      <c r="C188" s="297" t="s">
        <v>43</v>
      </c>
      <c r="D188" s="291"/>
      <c r="E188" s="291"/>
      <c r="F188" s="312" t="s">
        <v>4481</v>
      </c>
      <c r="G188" s="291"/>
      <c r="H188" s="287" t="s">
        <v>4570</v>
      </c>
      <c r="I188" s="291" t="s">
        <v>4571</v>
      </c>
      <c r="J188" s="291"/>
      <c r="K188" s="334"/>
    </row>
    <row r="189" ht="15" customHeight="1">
      <c r="B189" s="313"/>
      <c r="C189" s="297" t="s">
        <v>4572</v>
      </c>
      <c r="D189" s="291"/>
      <c r="E189" s="291"/>
      <c r="F189" s="312" t="s">
        <v>4481</v>
      </c>
      <c r="G189" s="291"/>
      <c r="H189" s="291" t="s">
        <v>4573</v>
      </c>
      <c r="I189" s="291" t="s">
        <v>4515</v>
      </c>
      <c r="J189" s="291"/>
      <c r="K189" s="334"/>
    </row>
    <row r="190" ht="15" customHeight="1">
      <c r="B190" s="313"/>
      <c r="C190" s="297" t="s">
        <v>4574</v>
      </c>
      <c r="D190" s="291"/>
      <c r="E190" s="291"/>
      <c r="F190" s="312" t="s">
        <v>4481</v>
      </c>
      <c r="G190" s="291"/>
      <c r="H190" s="291" t="s">
        <v>4575</v>
      </c>
      <c r="I190" s="291" t="s">
        <v>4515</v>
      </c>
      <c r="J190" s="291"/>
      <c r="K190" s="334"/>
    </row>
    <row r="191" ht="15" customHeight="1">
      <c r="B191" s="313"/>
      <c r="C191" s="297" t="s">
        <v>4576</v>
      </c>
      <c r="D191" s="291"/>
      <c r="E191" s="291"/>
      <c r="F191" s="312" t="s">
        <v>4487</v>
      </c>
      <c r="G191" s="291"/>
      <c r="H191" s="291" t="s">
        <v>4577</v>
      </c>
      <c r="I191" s="291" t="s">
        <v>4515</v>
      </c>
      <c r="J191" s="291"/>
      <c r="K191" s="334"/>
    </row>
    <row r="192" ht="15" customHeight="1">
      <c r="B192" s="340"/>
      <c r="C192" s="348"/>
      <c r="D192" s="322"/>
      <c r="E192" s="322"/>
      <c r="F192" s="322"/>
      <c r="G192" s="322"/>
      <c r="H192" s="322"/>
      <c r="I192" s="322"/>
      <c r="J192" s="322"/>
      <c r="K192" s="341"/>
    </row>
    <row r="193" ht="18.75" customHeight="1">
      <c r="B193" s="287"/>
      <c r="C193" s="291"/>
      <c r="D193" s="291"/>
      <c r="E193" s="291"/>
      <c r="F193" s="312"/>
      <c r="G193" s="291"/>
      <c r="H193" s="291"/>
      <c r="I193" s="291"/>
      <c r="J193" s="291"/>
      <c r="K193" s="287"/>
    </row>
    <row r="194" ht="18.75" customHeight="1">
      <c r="B194" s="287"/>
      <c r="C194" s="291"/>
      <c r="D194" s="291"/>
      <c r="E194" s="291"/>
      <c r="F194" s="312"/>
      <c r="G194" s="291"/>
      <c r="H194" s="291"/>
      <c r="I194" s="291"/>
      <c r="J194" s="291"/>
      <c r="K194" s="287"/>
    </row>
    <row r="195" ht="18.75" customHeight="1">
      <c r="B195" s="298"/>
      <c r="C195" s="298"/>
      <c r="D195" s="298"/>
      <c r="E195" s="298"/>
      <c r="F195" s="298"/>
      <c r="G195" s="298"/>
      <c r="H195" s="298"/>
      <c r="I195" s="298"/>
      <c r="J195" s="298"/>
      <c r="K195" s="298"/>
    </row>
    <row r="196" ht="13.5">
      <c r="B196" s="277"/>
      <c r="C196" s="278"/>
      <c r="D196" s="278"/>
      <c r="E196" s="278"/>
      <c r="F196" s="278"/>
      <c r="G196" s="278"/>
      <c r="H196" s="278"/>
      <c r="I196" s="278"/>
      <c r="J196" s="278"/>
      <c r="K196" s="279"/>
    </row>
    <row r="197" ht="21">
      <c r="B197" s="280"/>
      <c r="C197" s="281" t="s">
        <v>4578</v>
      </c>
      <c r="D197" s="281"/>
      <c r="E197" s="281"/>
      <c r="F197" s="281"/>
      <c r="G197" s="281"/>
      <c r="H197" s="281"/>
      <c r="I197" s="281"/>
      <c r="J197" s="281"/>
      <c r="K197" s="282"/>
    </row>
    <row r="198" ht="25.5" customHeight="1">
      <c r="B198" s="280"/>
      <c r="C198" s="349" t="s">
        <v>4579</v>
      </c>
      <c r="D198" s="349"/>
      <c r="E198" s="349"/>
      <c r="F198" s="349" t="s">
        <v>4580</v>
      </c>
      <c r="G198" s="350"/>
      <c r="H198" s="349" t="s">
        <v>4581</v>
      </c>
      <c r="I198" s="349"/>
      <c r="J198" s="349"/>
      <c r="K198" s="282"/>
    </row>
    <row r="199" ht="5.25" customHeight="1">
      <c r="B199" s="313"/>
      <c r="C199" s="310"/>
      <c r="D199" s="310"/>
      <c r="E199" s="310"/>
      <c r="F199" s="310"/>
      <c r="G199" s="291"/>
      <c r="H199" s="310"/>
      <c r="I199" s="310"/>
      <c r="J199" s="310"/>
      <c r="K199" s="334"/>
    </row>
    <row r="200" ht="15" customHeight="1">
      <c r="B200" s="313"/>
      <c r="C200" s="291" t="s">
        <v>4571</v>
      </c>
      <c r="D200" s="291"/>
      <c r="E200" s="291"/>
      <c r="F200" s="312" t="s">
        <v>44</v>
      </c>
      <c r="G200" s="291"/>
      <c r="H200" s="291" t="s">
        <v>4582</v>
      </c>
      <c r="I200" s="291"/>
      <c r="J200" s="291"/>
      <c r="K200" s="334"/>
    </row>
    <row r="201" ht="15" customHeight="1">
      <c r="B201" s="313"/>
      <c r="C201" s="319"/>
      <c r="D201" s="291"/>
      <c r="E201" s="291"/>
      <c r="F201" s="312" t="s">
        <v>45</v>
      </c>
      <c r="G201" s="291"/>
      <c r="H201" s="291" t="s">
        <v>4583</v>
      </c>
      <c r="I201" s="291"/>
      <c r="J201" s="291"/>
      <c r="K201" s="334"/>
    </row>
    <row r="202" ht="15" customHeight="1">
      <c r="B202" s="313"/>
      <c r="C202" s="319"/>
      <c r="D202" s="291"/>
      <c r="E202" s="291"/>
      <c r="F202" s="312" t="s">
        <v>48</v>
      </c>
      <c r="G202" s="291"/>
      <c r="H202" s="291" t="s">
        <v>4584</v>
      </c>
      <c r="I202" s="291"/>
      <c r="J202" s="291"/>
      <c r="K202" s="334"/>
    </row>
    <row r="203" ht="15" customHeight="1">
      <c r="B203" s="313"/>
      <c r="C203" s="291"/>
      <c r="D203" s="291"/>
      <c r="E203" s="291"/>
      <c r="F203" s="312" t="s">
        <v>46</v>
      </c>
      <c r="G203" s="291"/>
      <c r="H203" s="291" t="s">
        <v>4585</v>
      </c>
      <c r="I203" s="291"/>
      <c r="J203" s="291"/>
      <c r="K203" s="334"/>
    </row>
    <row r="204" ht="15" customHeight="1">
      <c r="B204" s="313"/>
      <c r="C204" s="291"/>
      <c r="D204" s="291"/>
      <c r="E204" s="291"/>
      <c r="F204" s="312" t="s">
        <v>47</v>
      </c>
      <c r="G204" s="291"/>
      <c r="H204" s="291" t="s">
        <v>4586</v>
      </c>
      <c r="I204" s="291"/>
      <c r="J204" s="291"/>
      <c r="K204" s="334"/>
    </row>
    <row r="205" ht="15" customHeight="1">
      <c r="B205" s="313"/>
      <c r="C205" s="291"/>
      <c r="D205" s="291"/>
      <c r="E205" s="291"/>
      <c r="F205" s="312"/>
      <c r="G205" s="291"/>
      <c r="H205" s="291"/>
      <c r="I205" s="291"/>
      <c r="J205" s="291"/>
      <c r="K205" s="334"/>
    </row>
    <row r="206" ht="15" customHeight="1">
      <c r="B206" s="313"/>
      <c r="C206" s="291" t="s">
        <v>4527</v>
      </c>
      <c r="D206" s="291"/>
      <c r="E206" s="291"/>
      <c r="F206" s="312" t="s">
        <v>80</v>
      </c>
      <c r="G206" s="291"/>
      <c r="H206" s="291" t="s">
        <v>4587</v>
      </c>
      <c r="I206" s="291"/>
      <c r="J206" s="291"/>
      <c r="K206" s="334"/>
    </row>
    <row r="207" ht="15" customHeight="1">
      <c r="B207" s="313"/>
      <c r="C207" s="319"/>
      <c r="D207" s="291"/>
      <c r="E207" s="291"/>
      <c r="F207" s="312" t="s">
        <v>4425</v>
      </c>
      <c r="G207" s="291"/>
      <c r="H207" s="291" t="s">
        <v>4426</v>
      </c>
      <c r="I207" s="291"/>
      <c r="J207" s="291"/>
      <c r="K207" s="334"/>
    </row>
    <row r="208" ht="15" customHeight="1">
      <c r="B208" s="313"/>
      <c r="C208" s="291"/>
      <c r="D208" s="291"/>
      <c r="E208" s="291"/>
      <c r="F208" s="312" t="s">
        <v>4423</v>
      </c>
      <c r="G208" s="291"/>
      <c r="H208" s="291" t="s">
        <v>4588</v>
      </c>
      <c r="I208" s="291"/>
      <c r="J208" s="291"/>
      <c r="K208" s="334"/>
    </row>
    <row r="209" ht="15" customHeight="1">
      <c r="B209" s="351"/>
      <c r="C209" s="319"/>
      <c r="D209" s="319"/>
      <c r="E209" s="319"/>
      <c r="F209" s="312" t="s">
        <v>4427</v>
      </c>
      <c r="G209" s="297"/>
      <c r="H209" s="338" t="s">
        <v>4428</v>
      </c>
      <c r="I209" s="338"/>
      <c r="J209" s="338"/>
      <c r="K209" s="352"/>
    </row>
    <row r="210" ht="15" customHeight="1">
      <c r="B210" s="351"/>
      <c r="C210" s="319"/>
      <c r="D210" s="319"/>
      <c r="E210" s="319"/>
      <c r="F210" s="312" t="s">
        <v>4429</v>
      </c>
      <c r="G210" s="297"/>
      <c r="H210" s="338" t="s">
        <v>4589</v>
      </c>
      <c r="I210" s="338"/>
      <c r="J210" s="338"/>
      <c r="K210" s="352"/>
    </row>
    <row r="211" ht="15" customHeight="1">
      <c r="B211" s="351"/>
      <c r="C211" s="319"/>
      <c r="D211" s="319"/>
      <c r="E211" s="319"/>
      <c r="F211" s="353"/>
      <c r="G211" s="297"/>
      <c r="H211" s="354"/>
      <c r="I211" s="354"/>
      <c r="J211" s="354"/>
      <c r="K211" s="352"/>
    </row>
    <row r="212" ht="15" customHeight="1">
      <c r="B212" s="351"/>
      <c r="C212" s="291" t="s">
        <v>4551</v>
      </c>
      <c r="D212" s="319"/>
      <c r="E212" s="319"/>
      <c r="F212" s="312">
        <v>1</v>
      </c>
      <c r="G212" s="297"/>
      <c r="H212" s="338" t="s">
        <v>4590</v>
      </c>
      <c r="I212" s="338"/>
      <c r="J212" s="338"/>
      <c r="K212" s="352"/>
    </row>
    <row r="213" ht="15" customHeight="1">
      <c r="B213" s="351"/>
      <c r="C213" s="319"/>
      <c r="D213" s="319"/>
      <c r="E213" s="319"/>
      <c r="F213" s="312">
        <v>2</v>
      </c>
      <c r="G213" s="297"/>
      <c r="H213" s="338" t="s">
        <v>4591</v>
      </c>
      <c r="I213" s="338"/>
      <c r="J213" s="338"/>
      <c r="K213" s="352"/>
    </row>
    <row r="214" ht="15" customHeight="1">
      <c r="B214" s="351"/>
      <c r="C214" s="319"/>
      <c r="D214" s="319"/>
      <c r="E214" s="319"/>
      <c r="F214" s="312">
        <v>3</v>
      </c>
      <c r="G214" s="297"/>
      <c r="H214" s="338" t="s">
        <v>4592</v>
      </c>
      <c r="I214" s="338"/>
      <c r="J214" s="338"/>
      <c r="K214" s="352"/>
    </row>
    <row r="215" ht="15" customHeight="1">
      <c r="B215" s="351"/>
      <c r="C215" s="319"/>
      <c r="D215" s="319"/>
      <c r="E215" s="319"/>
      <c r="F215" s="312">
        <v>4</v>
      </c>
      <c r="G215" s="297"/>
      <c r="H215" s="338" t="s">
        <v>4593</v>
      </c>
      <c r="I215" s="338"/>
      <c r="J215" s="338"/>
      <c r="K215" s="352"/>
    </row>
    <row r="216" ht="12.75" customHeight="1">
      <c r="B216" s="355"/>
      <c r="C216" s="356"/>
      <c r="D216" s="356"/>
      <c r="E216" s="356"/>
      <c r="F216" s="356"/>
      <c r="G216" s="356"/>
      <c r="H216" s="356"/>
      <c r="I216" s="356"/>
      <c r="J216" s="356"/>
      <c r="K216" s="357"/>
    </row>
  </sheetData>
  <sheetProtection autoFilter="0" deleteColumns="0" deleteRows="0" formatCells="0" formatColumns="0" formatRows="0" insertColumns="0" insertHyperlinks="0" insertRows="0" pivotTables="0" sort="0"/>
  <mergeCells count="77">
    <mergeCell ref="H208:J208"/>
    <mergeCell ref="H203:J203"/>
    <mergeCell ref="H201:J201"/>
    <mergeCell ref="H212:J212"/>
    <mergeCell ref="H214:J214"/>
    <mergeCell ref="H215:J215"/>
    <mergeCell ref="H213:J213"/>
    <mergeCell ref="H210:J210"/>
    <mergeCell ref="H209:J209"/>
    <mergeCell ref="H207:J207"/>
    <mergeCell ref="H198:J198"/>
    <mergeCell ref="C163:J163"/>
    <mergeCell ref="C120:J120"/>
    <mergeCell ref="C145:J145"/>
    <mergeCell ref="C197:J197"/>
    <mergeCell ref="H206:J206"/>
    <mergeCell ref="H204:J204"/>
    <mergeCell ref="H202:J202"/>
    <mergeCell ref="H200:J200"/>
    <mergeCell ref="D60:J60"/>
    <mergeCell ref="D63:J63"/>
    <mergeCell ref="D64:J64"/>
    <mergeCell ref="D66:J66"/>
    <mergeCell ref="D65:J65"/>
    <mergeCell ref="C100:J100"/>
    <mergeCell ref="D61:J61"/>
    <mergeCell ref="D67:J67"/>
    <mergeCell ref="D68:J68"/>
    <mergeCell ref="C73:J73"/>
    <mergeCell ref="C52:J52"/>
    <mergeCell ref="C53:J53"/>
    <mergeCell ref="C55:J55"/>
    <mergeCell ref="D56:J56"/>
    <mergeCell ref="D57:J57"/>
    <mergeCell ref="D58:J58"/>
    <mergeCell ref="D59:J59"/>
    <mergeCell ref="C50:J50"/>
    <mergeCell ref="G38:J38"/>
    <mergeCell ref="G39:J39"/>
    <mergeCell ref="G40:J40"/>
    <mergeCell ref="G41:J41"/>
    <mergeCell ref="G42:J42"/>
    <mergeCell ref="G43:J43"/>
    <mergeCell ref="D45:J45"/>
    <mergeCell ref="E46:J46"/>
    <mergeCell ref="E47:J47"/>
    <mergeCell ref="D33:J33"/>
    <mergeCell ref="G34:J34"/>
    <mergeCell ref="G35:J35"/>
    <mergeCell ref="D49:J49"/>
    <mergeCell ref="E48:J48"/>
    <mergeCell ref="G36:J36"/>
    <mergeCell ref="G37:J37"/>
    <mergeCell ref="C23:J23"/>
    <mergeCell ref="D25:J25"/>
    <mergeCell ref="D26:J26"/>
    <mergeCell ref="D28:J28"/>
    <mergeCell ref="D29:J29"/>
    <mergeCell ref="D31:J31"/>
    <mergeCell ref="C24:J24"/>
    <mergeCell ref="D32:J32"/>
    <mergeCell ref="F18:J18"/>
    <mergeCell ref="F21:J21"/>
    <mergeCell ref="D11:J11"/>
    <mergeCell ref="F19:J19"/>
    <mergeCell ref="F20:J20"/>
    <mergeCell ref="D14:J14"/>
    <mergeCell ref="D15:J15"/>
    <mergeCell ref="F16:J16"/>
    <mergeCell ref="F17:J17"/>
    <mergeCell ref="C9:J9"/>
    <mergeCell ref="D10:J10"/>
    <mergeCell ref="D13:J13"/>
    <mergeCell ref="C3:J3"/>
    <mergeCell ref="C4:J4"/>
    <mergeCell ref="C6:J6"/>
    <mergeCell ref="C7:J7"/>
  </mergeCells>
  <pageMargins left="0.5902778" right="0.5902778" top="0.5902778" bottom="0.5902778" header="0" footer="0"/>
  <pageSetup paperSize="9" orientation="portrait" scale="77"/>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82</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130</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ROUND(J78,2)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ROUND(SUM(BE78:BE105), 2)</f>
        <v>0</v>
      </c>
      <c r="G30" s="45"/>
      <c r="H30" s="45"/>
      <c r="I30" s="156">
        <v>0.20999999999999999</v>
      </c>
      <c r="J30" s="155">
        <f>ROUND(ROUND((SUM(BE78:BE105)), 2)*I30, 2)</f>
        <v>0</v>
      </c>
      <c r="K30" s="49"/>
    </row>
    <row r="31" s="1" customFormat="1" ht="14.4" customHeight="1">
      <c r="B31" s="44"/>
      <c r="C31" s="45"/>
      <c r="D31" s="45"/>
      <c r="E31" s="53" t="s">
        <v>45</v>
      </c>
      <c r="F31" s="155">
        <f>ROUND(SUM(BF78:BF105), 2)</f>
        <v>0</v>
      </c>
      <c r="G31" s="45"/>
      <c r="H31" s="45"/>
      <c r="I31" s="156">
        <v>0.14999999999999999</v>
      </c>
      <c r="J31" s="155">
        <f>ROUND(ROUND((SUM(BF78:BF105)), 2)*I31, 2)</f>
        <v>0</v>
      </c>
      <c r="K31" s="49"/>
    </row>
    <row r="32" hidden="1" s="1" customFormat="1" ht="14.4" customHeight="1">
      <c r="B32" s="44"/>
      <c r="C32" s="45"/>
      <c r="D32" s="45"/>
      <c r="E32" s="53" t="s">
        <v>46</v>
      </c>
      <c r="F32" s="155">
        <f>ROUND(SUM(BG78:BG105), 2)</f>
        <v>0</v>
      </c>
      <c r="G32" s="45"/>
      <c r="H32" s="45"/>
      <c r="I32" s="156">
        <v>0.20999999999999999</v>
      </c>
      <c r="J32" s="155">
        <v>0</v>
      </c>
      <c r="K32" s="49"/>
    </row>
    <row r="33" hidden="1" s="1" customFormat="1" ht="14.4" customHeight="1">
      <c r="B33" s="44"/>
      <c r="C33" s="45"/>
      <c r="D33" s="45"/>
      <c r="E33" s="53" t="s">
        <v>47</v>
      </c>
      <c r="F33" s="155">
        <f>ROUND(SUM(BH78:BH105), 2)</f>
        <v>0</v>
      </c>
      <c r="G33" s="45"/>
      <c r="H33" s="45"/>
      <c r="I33" s="156">
        <v>0.14999999999999999</v>
      </c>
      <c r="J33" s="155">
        <v>0</v>
      </c>
      <c r="K33" s="49"/>
    </row>
    <row r="34" hidden="1" s="1" customFormat="1" ht="14.4" customHeight="1">
      <c r="B34" s="44"/>
      <c r="C34" s="45"/>
      <c r="D34" s="45"/>
      <c r="E34" s="53" t="s">
        <v>48</v>
      </c>
      <c r="F34" s="155">
        <f>ROUND(SUM(BI78:BI105),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VRN - HZ HEŘMANICE</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J78</f>
        <v>0</v>
      </c>
      <c r="K56" s="49"/>
      <c r="AU56" s="22" t="s">
        <v>136</v>
      </c>
    </row>
    <row r="57" s="7" customFormat="1" ht="24.96" customHeight="1">
      <c r="B57" s="175"/>
      <c r="C57" s="176"/>
      <c r="D57" s="177" t="s">
        <v>137</v>
      </c>
      <c r="E57" s="178"/>
      <c r="F57" s="178"/>
      <c r="G57" s="178"/>
      <c r="H57" s="178"/>
      <c r="I57" s="179"/>
      <c r="J57" s="180">
        <f>J79</f>
        <v>0</v>
      </c>
      <c r="K57" s="181"/>
    </row>
    <row r="58" s="7" customFormat="1" ht="24.96" customHeight="1">
      <c r="B58" s="175"/>
      <c r="C58" s="176"/>
      <c r="D58" s="177" t="s">
        <v>138</v>
      </c>
      <c r="E58" s="178"/>
      <c r="F58" s="178"/>
      <c r="G58" s="178"/>
      <c r="H58" s="178"/>
      <c r="I58" s="179"/>
      <c r="J58" s="180">
        <f>J105</f>
        <v>0</v>
      </c>
      <c r="K58" s="181"/>
    </row>
    <row r="59" s="1" customFormat="1" ht="21.84" customHeight="1">
      <c r="B59" s="44"/>
      <c r="C59" s="45"/>
      <c r="D59" s="45"/>
      <c r="E59" s="45"/>
      <c r="F59" s="45"/>
      <c r="G59" s="45"/>
      <c r="H59" s="45"/>
      <c r="I59" s="142"/>
      <c r="J59" s="45"/>
      <c r="K59" s="49"/>
    </row>
    <row r="60" s="1" customFormat="1" ht="6.96" customHeight="1">
      <c r="B60" s="65"/>
      <c r="C60" s="66"/>
      <c r="D60" s="66"/>
      <c r="E60" s="66"/>
      <c r="F60" s="66"/>
      <c r="G60" s="66"/>
      <c r="H60" s="66"/>
      <c r="I60" s="164"/>
      <c r="J60" s="66"/>
      <c r="K60" s="67"/>
    </row>
    <row r="64" s="1" customFormat="1" ht="6.96" customHeight="1">
      <c r="B64" s="68"/>
      <c r="C64" s="69"/>
      <c r="D64" s="69"/>
      <c r="E64" s="69"/>
      <c r="F64" s="69"/>
      <c r="G64" s="69"/>
      <c r="H64" s="69"/>
      <c r="I64" s="167"/>
      <c r="J64" s="69"/>
      <c r="K64" s="69"/>
      <c r="L64" s="70"/>
    </row>
    <row r="65" s="1" customFormat="1" ht="36.96" customHeight="1">
      <c r="B65" s="44"/>
      <c r="C65" s="71" t="s">
        <v>139</v>
      </c>
      <c r="D65" s="72"/>
      <c r="E65" s="72"/>
      <c r="F65" s="72"/>
      <c r="G65" s="72"/>
      <c r="H65" s="72"/>
      <c r="I65" s="182"/>
      <c r="J65" s="72"/>
      <c r="K65" s="72"/>
      <c r="L65" s="70"/>
    </row>
    <row r="66" s="1" customFormat="1" ht="6.96" customHeight="1">
      <c r="B66" s="44"/>
      <c r="C66" s="72"/>
      <c r="D66" s="72"/>
      <c r="E66" s="72"/>
      <c r="F66" s="72"/>
      <c r="G66" s="72"/>
      <c r="H66" s="72"/>
      <c r="I66" s="182"/>
      <c r="J66" s="72"/>
      <c r="K66" s="72"/>
      <c r="L66" s="70"/>
    </row>
    <row r="67" s="1" customFormat="1" ht="14.4" customHeight="1">
      <c r="B67" s="44"/>
      <c r="C67" s="74" t="s">
        <v>18</v>
      </c>
      <c r="D67" s="72"/>
      <c r="E67" s="72"/>
      <c r="F67" s="72"/>
      <c r="G67" s="72"/>
      <c r="H67" s="72"/>
      <c r="I67" s="182"/>
      <c r="J67" s="72"/>
      <c r="K67" s="72"/>
      <c r="L67" s="70"/>
    </row>
    <row r="68" s="1" customFormat="1" ht="16.5" customHeight="1">
      <c r="B68" s="44"/>
      <c r="C68" s="72"/>
      <c r="D68" s="72"/>
      <c r="E68" s="183" t="str">
        <f>E7</f>
        <v>STAVEBNÍ ÚPRAVY HASIČSKÉ ZBROJNICE HEŘMANICE - SLEZSKÁ OSTRAVA</v>
      </c>
      <c r="F68" s="74"/>
      <c r="G68" s="74"/>
      <c r="H68" s="74"/>
      <c r="I68" s="182"/>
      <c r="J68" s="72"/>
      <c r="K68" s="72"/>
      <c r="L68" s="70"/>
    </row>
    <row r="69" s="1" customFormat="1" ht="14.4" customHeight="1">
      <c r="B69" s="44"/>
      <c r="C69" s="74" t="s">
        <v>129</v>
      </c>
      <c r="D69" s="72"/>
      <c r="E69" s="72"/>
      <c r="F69" s="72"/>
      <c r="G69" s="72"/>
      <c r="H69" s="72"/>
      <c r="I69" s="182"/>
      <c r="J69" s="72"/>
      <c r="K69" s="72"/>
      <c r="L69" s="70"/>
    </row>
    <row r="70" s="1" customFormat="1" ht="17.25" customHeight="1">
      <c r="B70" s="44"/>
      <c r="C70" s="72"/>
      <c r="D70" s="72"/>
      <c r="E70" s="80" t="str">
        <f>E9</f>
        <v>VRN - HZ HEŘMANICE</v>
      </c>
      <c r="F70" s="72"/>
      <c r="G70" s="72"/>
      <c r="H70" s="72"/>
      <c r="I70" s="182"/>
      <c r="J70" s="72"/>
      <c r="K70" s="72"/>
      <c r="L70" s="70"/>
    </row>
    <row r="71" s="1" customFormat="1" ht="6.96" customHeight="1">
      <c r="B71" s="44"/>
      <c r="C71" s="72"/>
      <c r="D71" s="72"/>
      <c r="E71" s="72"/>
      <c r="F71" s="72"/>
      <c r="G71" s="72"/>
      <c r="H71" s="72"/>
      <c r="I71" s="182"/>
      <c r="J71" s="72"/>
      <c r="K71" s="72"/>
      <c r="L71" s="70"/>
    </row>
    <row r="72" s="1" customFormat="1" ht="18" customHeight="1">
      <c r="B72" s="44"/>
      <c r="C72" s="74" t="s">
        <v>23</v>
      </c>
      <c r="D72" s="72"/>
      <c r="E72" s="72"/>
      <c r="F72" s="184" t="str">
        <f>F12</f>
        <v>SLEZSKÁ OSTRAVA</v>
      </c>
      <c r="G72" s="72"/>
      <c r="H72" s="72"/>
      <c r="I72" s="185" t="s">
        <v>25</v>
      </c>
      <c r="J72" s="83" t="str">
        <f>IF(J12="","",J12)</f>
        <v>25. 2. 2023</v>
      </c>
      <c r="K72" s="72"/>
      <c r="L72" s="70"/>
    </row>
    <row r="73" s="1" customFormat="1" ht="6.96" customHeight="1">
      <c r="B73" s="44"/>
      <c r="C73" s="72"/>
      <c r="D73" s="72"/>
      <c r="E73" s="72"/>
      <c r="F73" s="72"/>
      <c r="G73" s="72"/>
      <c r="H73" s="72"/>
      <c r="I73" s="182"/>
      <c r="J73" s="72"/>
      <c r="K73" s="72"/>
      <c r="L73" s="70"/>
    </row>
    <row r="74" s="1" customFormat="1">
      <c r="B74" s="44"/>
      <c r="C74" s="74" t="s">
        <v>27</v>
      </c>
      <c r="D74" s="72"/>
      <c r="E74" s="72"/>
      <c r="F74" s="184" t="str">
        <f>E15</f>
        <v>SMO - SLEZSKÁ OSTRAVA</v>
      </c>
      <c r="G74" s="72"/>
      <c r="H74" s="72"/>
      <c r="I74" s="185" t="s">
        <v>33</v>
      </c>
      <c r="J74" s="184" t="str">
        <f>E21</f>
        <v>SPAN</v>
      </c>
      <c r="K74" s="72"/>
      <c r="L74" s="70"/>
    </row>
    <row r="75" s="1" customFormat="1" ht="14.4" customHeight="1">
      <c r="B75" s="44"/>
      <c r="C75" s="74" t="s">
        <v>31</v>
      </c>
      <c r="D75" s="72"/>
      <c r="E75" s="72"/>
      <c r="F75" s="184" t="str">
        <f>IF(E18="","",E18)</f>
        <v/>
      </c>
      <c r="G75" s="72"/>
      <c r="H75" s="72"/>
      <c r="I75" s="182"/>
      <c r="J75" s="72"/>
      <c r="K75" s="72"/>
      <c r="L75" s="70"/>
    </row>
    <row r="76" s="1" customFormat="1" ht="10.32" customHeight="1">
      <c r="B76" s="44"/>
      <c r="C76" s="72"/>
      <c r="D76" s="72"/>
      <c r="E76" s="72"/>
      <c r="F76" s="72"/>
      <c r="G76" s="72"/>
      <c r="H76" s="72"/>
      <c r="I76" s="182"/>
      <c r="J76" s="72"/>
      <c r="K76" s="72"/>
      <c r="L76" s="70"/>
    </row>
    <row r="77" s="8" customFormat="1" ht="29.28" customHeight="1">
      <c r="B77" s="186"/>
      <c r="C77" s="187" t="s">
        <v>140</v>
      </c>
      <c r="D77" s="188" t="s">
        <v>58</v>
      </c>
      <c r="E77" s="188" t="s">
        <v>54</v>
      </c>
      <c r="F77" s="188" t="s">
        <v>141</v>
      </c>
      <c r="G77" s="188" t="s">
        <v>142</v>
      </c>
      <c r="H77" s="188" t="s">
        <v>143</v>
      </c>
      <c r="I77" s="189" t="s">
        <v>144</v>
      </c>
      <c r="J77" s="188" t="s">
        <v>134</v>
      </c>
      <c r="K77" s="190" t="s">
        <v>145</v>
      </c>
      <c r="L77" s="191"/>
      <c r="M77" s="100" t="s">
        <v>146</v>
      </c>
      <c r="N77" s="101" t="s">
        <v>43</v>
      </c>
      <c r="O77" s="101" t="s">
        <v>147</v>
      </c>
      <c r="P77" s="101" t="s">
        <v>148</v>
      </c>
      <c r="Q77" s="101" t="s">
        <v>149</v>
      </c>
      <c r="R77" s="101" t="s">
        <v>150</v>
      </c>
      <c r="S77" s="101" t="s">
        <v>151</v>
      </c>
      <c r="T77" s="102" t="s">
        <v>152</v>
      </c>
    </row>
    <row r="78" s="1" customFormat="1" ht="29.28" customHeight="1">
      <c r="B78" s="44"/>
      <c r="C78" s="106" t="s">
        <v>135</v>
      </c>
      <c r="D78" s="72"/>
      <c r="E78" s="72"/>
      <c r="F78" s="72"/>
      <c r="G78" s="72"/>
      <c r="H78" s="72"/>
      <c r="I78" s="182"/>
      <c r="J78" s="192">
        <f>BK78</f>
        <v>0</v>
      </c>
      <c r="K78" s="72"/>
      <c r="L78" s="70"/>
      <c r="M78" s="103"/>
      <c r="N78" s="104"/>
      <c r="O78" s="104"/>
      <c r="P78" s="193">
        <f>P79+P105</f>
        <v>0</v>
      </c>
      <c r="Q78" s="104"/>
      <c r="R78" s="193">
        <f>R79+R105</f>
        <v>0.00079000000000000001</v>
      </c>
      <c r="S78" s="104"/>
      <c r="T78" s="194">
        <f>T79+T105</f>
        <v>0</v>
      </c>
      <c r="AT78" s="22" t="s">
        <v>72</v>
      </c>
      <c r="AU78" s="22" t="s">
        <v>136</v>
      </c>
      <c r="BK78" s="195">
        <f>BK79+BK105</f>
        <v>0</v>
      </c>
    </row>
    <row r="79" s="9" customFormat="1" ht="37.44" customHeight="1">
      <c r="B79" s="196"/>
      <c r="C79" s="197"/>
      <c r="D79" s="198" t="s">
        <v>72</v>
      </c>
      <c r="E79" s="199" t="s">
        <v>153</v>
      </c>
      <c r="F79" s="199" t="s">
        <v>78</v>
      </c>
      <c r="G79" s="197"/>
      <c r="H79" s="197"/>
      <c r="I79" s="200"/>
      <c r="J79" s="201">
        <f>BK79</f>
        <v>0</v>
      </c>
      <c r="K79" s="197"/>
      <c r="L79" s="202"/>
      <c r="M79" s="203"/>
      <c r="N79" s="204"/>
      <c r="O79" s="204"/>
      <c r="P79" s="205">
        <f>SUM(P80:P104)</f>
        <v>0</v>
      </c>
      <c r="Q79" s="204"/>
      <c r="R79" s="205">
        <f>SUM(R80:R104)</f>
        <v>0.00079000000000000001</v>
      </c>
      <c r="S79" s="204"/>
      <c r="T79" s="206">
        <f>SUM(T80:T104)</f>
        <v>0</v>
      </c>
      <c r="AR79" s="207" t="s">
        <v>154</v>
      </c>
      <c r="AT79" s="208" t="s">
        <v>72</v>
      </c>
      <c r="AU79" s="208" t="s">
        <v>73</v>
      </c>
      <c r="AY79" s="207" t="s">
        <v>155</v>
      </c>
      <c r="BK79" s="209">
        <f>SUM(BK80:BK104)</f>
        <v>0</v>
      </c>
    </row>
    <row r="80" s="1" customFormat="1" ht="16.5" customHeight="1">
      <c r="B80" s="44"/>
      <c r="C80" s="210" t="s">
        <v>81</v>
      </c>
      <c r="D80" s="210" t="s">
        <v>156</v>
      </c>
      <c r="E80" s="211" t="s">
        <v>157</v>
      </c>
      <c r="F80" s="212" t="s">
        <v>158</v>
      </c>
      <c r="G80" s="213" t="s">
        <v>159</v>
      </c>
      <c r="H80" s="214">
        <v>1</v>
      </c>
      <c r="I80" s="215"/>
      <c r="J80" s="216">
        <f>ROUND(I80*H80,2)</f>
        <v>0</v>
      </c>
      <c r="K80" s="212" t="s">
        <v>21</v>
      </c>
      <c r="L80" s="70"/>
      <c r="M80" s="217" t="s">
        <v>21</v>
      </c>
      <c r="N80" s="218" t="s">
        <v>44</v>
      </c>
      <c r="O80" s="45"/>
      <c r="P80" s="219">
        <f>O80*H80</f>
        <v>0</v>
      </c>
      <c r="Q80" s="219">
        <v>0</v>
      </c>
      <c r="R80" s="219">
        <f>Q80*H80</f>
        <v>0</v>
      </c>
      <c r="S80" s="219">
        <v>0</v>
      </c>
      <c r="T80" s="220">
        <f>S80*H80</f>
        <v>0</v>
      </c>
      <c r="AR80" s="22" t="s">
        <v>160</v>
      </c>
      <c r="AT80" s="22" t="s">
        <v>156</v>
      </c>
      <c r="AU80" s="22" t="s">
        <v>81</v>
      </c>
      <c r="AY80" s="22" t="s">
        <v>155</v>
      </c>
      <c r="BE80" s="221">
        <f>IF(N80="základní",J80,0)</f>
        <v>0</v>
      </c>
      <c r="BF80" s="221">
        <f>IF(N80="snížená",J80,0)</f>
        <v>0</v>
      </c>
      <c r="BG80" s="221">
        <f>IF(N80="zákl. přenesená",J80,0)</f>
        <v>0</v>
      </c>
      <c r="BH80" s="221">
        <f>IF(N80="sníž. přenesená",J80,0)</f>
        <v>0</v>
      </c>
      <c r="BI80" s="221">
        <f>IF(N80="nulová",J80,0)</f>
        <v>0</v>
      </c>
      <c r="BJ80" s="22" t="s">
        <v>81</v>
      </c>
      <c r="BK80" s="221">
        <f>ROUND(I80*H80,2)</f>
        <v>0</v>
      </c>
      <c r="BL80" s="22" t="s">
        <v>160</v>
      </c>
      <c r="BM80" s="22" t="s">
        <v>83</v>
      </c>
    </row>
    <row r="81" s="1" customFormat="1" ht="16.5" customHeight="1">
      <c r="B81" s="44"/>
      <c r="C81" s="210" t="s">
        <v>83</v>
      </c>
      <c r="D81" s="210" t="s">
        <v>156</v>
      </c>
      <c r="E81" s="211" t="s">
        <v>161</v>
      </c>
      <c r="F81" s="212" t="s">
        <v>162</v>
      </c>
      <c r="G81" s="213" t="s">
        <v>159</v>
      </c>
      <c r="H81" s="214">
        <v>1</v>
      </c>
      <c r="I81" s="215"/>
      <c r="J81" s="216">
        <f>ROUND(I81*H81,2)</f>
        <v>0</v>
      </c>
      <c r="K81" s="212" t="s">
        <v>21</v>
      </c>
      <c r="L81" s="70"/>
      <c r="M81" s="217" t="s">
        <v>21</v>
      </c>
      <c r="N81" s="218" t="s">
        <v>44</v>
      </c>
      <c r="O81" s="45"/>
      <c r="P81" s="219">
        <f>O81*H81</f>
        <v>0</v>
      </c>
      <c r="Q81" s="219">
        <v>0</v>
      </c>
      <c r="R81" s="219">
        <f>Q81*H81</f>
        <v>0</v>
      </c>
      <c r="S81" s="219">
        <v>0</v>
      </c>
      <c r="T81" s="220">
        <f>S81*H81</f>
        <v>0</v>
      </c>
      <c r="AR81" s="22" t="s">
        <v>160</v>
      </c>
      <c r="AT81" s="22" t="s">
        <v>156</v>
      </c>
      <c r="AU81" s="22" t="s">
        <v>81</v>
      </c>
      <c r="AY81" s="22" t="s">
        <v>155</v>
      </c>
      <c r="BE81" s="221">
        <f>IF(N81="základní",J81,0)</f>
        <v>0</v>
      </c>
      <c r="BF81" s="221">
        <f>IF(N81="snížená",J81,0)</f>
        <v>0</v>
      </c>
      <c r="BG81" s="221">
        <f>IF(N81="zákl. přenesená",J81,0)</f>
        <v>0</v>
      </c>
      <c r="BH81" s="221">
        <f>IF(N81="sníž. přenesená",J81,0)</f>
        <v>0</v>
      </c>
      <c r="BI81" s="221">
        <f>IF(N81="nulová",J81,0)</f>
        <v>0</v>
      </c>
      <c r="BJ81" s="22" t="s">
        <v>81</v>
      </c>
      <c r="BK81" s="221">
        <f>ROUND(I81*H81,2)</f>
        <v>0</v>
      </c>
      <c r="BL81" s="22" t="s">
        <v>160</v>
      </c>
      <c r="BM81" s="22" t="s">
        <v>163</v>
      </c>
    </row>
    <row r="82" s="1" customFormat="1" ht="16.5" customHeight="1">
      <c r="B82" s="44"/>
      <c r="C82" s="210" t="s">
        <v>154</v>
      </c>
      <c r="D82" s="210" t="s">
        <v>156</v>
      </c>
      <c r="E82" s="211" t="s">
        <v>164</v>
      </c>
      <c r="F82" s="212" t="s">
        <v>165</v>
      </c>
      <c r="G82" s="213" t="s">
        <v>159</v>
      </c>
      <c r="H82" s="214">
        <v>1</v>
      </c>
      <c r="I82" s="215"/>
      <c r="J82" s="216">
        <f>ROUND(I82*H82,2)</f>
        <v>0</v>
      </c>
      <c r="K82" s="212" t="s">
        <v>21</v>
      </c>
      <c r="L82" s="70"/>
      <c r="M82" s="217" t="s">
        <v>21</v>
      </c>
      <c r="N82" s="218" t="s">
        <v>44</v>
      </c>
      <c r="O82" s="45"/>
      <c r="P82" s="219">
        <f>O82*H82</f>
        <v>0</v>
      </c>
      <c r="Q82" s="219">
        <v>0</v>
      </c>
      <c r="R82" s="219">
        <f>Q82*H82</f>
        <v>0</v>
      </c>
      <c r="S82" s="219">
        <v>0</v>
      </c>
      <c r="T82" s="220">
        <f>S82*H82</f>
        <v>0</v>
      </c>
      <c r="AR82" s="22" t="s">
        <v>160</v>
      </c>
      <c r="AT82" s="22" t="s">
        <v>156</v>
      </c>
      <c r="AU82" s="22" t="s">
        <v>81</v>
      </c>
      <c r="AY82" s="22" t="s">
        <v>155</v>
      </c>
      <c r="BE82" s="221">
        <f>IF(N82="základní",J82,0)</f>
        <v>0</v>
      </c>
      <c r="BF82" s="221">
        <f>IF(N82="snížená",J82,0)</f>
        <v>0</v>
      </c>
      <c r="BG82" s="221">
        <f>IF(N82="zákl. přenesená",J82,0)</f>
        <v>0</v>
      </c>
      <c r="BH82" s="221">
        <f>IF(N82="sníž. přenesená",J82,0)</f>
        <v>0</v>
      </c>
      <c r="BI82" s="221">
        <f>IF(N82="nulová",J82,0)</f>
        <v>0</v>
      </c>
      <c r="BJ82" s="22" t="s">
        <v>81</v>
      </c>
      <c r="BK82" s="221">
        <f>ROUND(I82*H82,2)</f>
        <v>0</v>
      </c>
      <c r="BL82" s="22" t="s">
        <v>160</v>
      </c>
      <c r="BM82" s="22" t="s">
        <v>166</v>
      </c>
    </row>
    <row r="83" s="1" customFormat="1" ht="25.5" customHeight="1">
      <c r="B83" s="44"/>
      <c r="C83" s="210" t="s">
        <v>163</v>
      </c>
      <c r="D83" s="210" t="s">
        <v>156</v>
      </c>
      <c r="E83" s="211" t="s">
        <v>167</v>
      </c>
      <c r="F83" s="212" t="s">
        <v>168</v>
      </c>
      <c r="G83" s="213" t="s">
        <v>159</v>
      </c>
      <c r="H83" s="214">
        <v>1</v>
      </c>
      <c r="I83" s="215"/>
      <c r="J83" s="216">
        <f>ROUND(I83*H83,2)</f>
        <v>0</v>
      </c>
      <c r="K83" s="212" t="s">
        <v>21</v>
      </c>
      <c r="L83" s="70"/>
      <c r="M83" s="217" t="s">
        <v>21</v>
      </c>
      <c r="N83" s="218" t="s">
        <v>44</v>
      </c>
      <c r="O83" s="45"/>
      <c r="P83" s="219">
        <f>O83*H83</f>
        <v>0</v>
      </c>
      <c r="Q83" s="219">
        <v>4.0000000000000003E-05</v>
      </c>
      <c r="R83" s="219">
        <f>Q83*H83</f>
        <v>4.0000000000000003E-05</v>
      </c>
      <c r="S83" s="219">
        <v>0</v>
      </c>
      <c r="T83" s="220">
        <f>S83*H83</f>
        <v>0</v>
      </c>
      <c r="AR83" s="22" t="s">
        <v>160</v>
      </c>
      <c r="AT83" s="22" t="s">
        <v>156</v>
      </c>
      <c r="AU83" s="22" t="s">
        <v>81</v>
      </c>
      <c r="AY83" s="22" t="s">
        <v>155</v>
      </c>
      <c r="BE83" s="221">
        <f>IF(N83="základní",J83,0)</f>
        <v>0</v>
      </c>
      <c r="BF83" s="221">
        <f>IF(N83="snížená",J83,0)</f>
        <v>0</v>
      </c>
      <c r="BG83" s="221">
        <f>IF(N83="zákl. přenesená",J83,0)</f>
        <v>0</v>
      </c>
      <c r="BH83" s="221">
        <f>IF(N83="sníž. přenesená",J83,0)</f>
        <v>0</v>
      </c>
      <c r="BI83" s="221">
        <f>IF(N83="nulová",J83,0)</f>
        <v>0</v>
      </c>
      <c r="BJ83" s="22" t="s">
        <v>81</v>
      </c>
      <c r="BK83" s="221">
        <f>ROUND(I83*H83,2)</f>
        <v>0</v>
      </c>
      <c r="BL83" s="22" t="s">
        <v>160</v>
      </c>
      <c r="BM83" s="22" t="s">
        <v>169</v>
      </c>
    </row>
    <row r="84" s="1" customFormat="1" ht="38.25" customHeight="1">
      <c r="B84" s="44"/>
      <c r="C84" s="210" t="s">
        <v>170</v>
      </c>
      <c r="D84" s="210" t="s">
        <v>156</v>
      </c>
      <c r="E84" s="211" t="s">
        <v>171</v>
      </c>
      <c r="F84" s="212" t="s">
        <v>172</v>
      </c>
      <c r="G84" s="213" t="s">
        <v>159</v>
      </c>
      <c r="H84" s="214">
        <v>1</v>
      </c>
      <c r="I84" s="215"/>
      <c r="J84" s="216">
        <f>ROUND(I84*H84,2)</f>
        <v>0</v>
      </c>
      <c r="K84" s="212" t="s">
        <v>21</v>
      </c>
      <c r="L84" s="70"/>
      <c r="M84" s="217" t="s">
        <v>21</v>
      </c>
      <c r="N84" s="218" t="s">
        <v>44</v>
      </c>
      <c r="O84" s="45"/>
      <c r="P84" s="219">
        <f>O84*H84</f>
        <v>0</v>
      </c>
      <c r="Q84" s="219">
        <v>0</v>
      </c>
      <c r="R84" s="219">
        <f>Q84*H84</f>
        <v>0</v>
      </c>
      <c r="S84" s="219">
        <v>0</v>
      </c>
      <c r="T84" s="220">
        <f>S84*H84</f>
        <v>0</v>
      </c>
      <c r="AR84" s="22" t="s">
        <v>160</v>
      </c>
      <c r="AT84" s="22" t="s">
        <v>156</v>
      </c>
      <c r="AU84" s="22" t="s">
        <v>81</v>
      </c>
      <c r="AY84" s="22" t="s">
        <v>155</v>
      </c>
      <c r="BE84" s="221">
        <f>IF(N84="základní",J84,0)</f>
        <v>0</v>
      </c>
      <c r="BF84" s="221">
        <f>IF(N84="snížená",J84,0)</f>
        <v>0</v>
      </c>
      <c r="BG84" s="221">
        <f>IF(N84="zákl. přenesená",J84,0)</f>
        <v>0</v>
      </c>
      <c r="BH84" s="221">
        <f>IF(N84="sníž. přenesená",J84,0)</f>
        <v>0</v>
      </c>
      <c r="BI84" s="221">
        <f>IF(N84="nulová",J84,0)</f>
        <v>0</v>
      </c>
      <c r="BJ84" s="22" t="s">
        <v>81</v>
      </c>
      <c r="BK84" s="221">
        <f>ROUND(I84*H84,2)</f>
        <v>0</v>
      </c>
      <c r="BL84" s="22" t="s">
        <v>160</v>
      </c>
      <c r="BM84" s="22" t="s">
        <v>173</v>
      </c>
    </row>
    <row r="85" s="1" customFormat="1" ht="25.5" customHeight="1">
      <c r="B85" s="44"/>
      <c r="C85" s="210" t="s">
        <v>166</v>
      </c>
      <c r="D85" s="210" t="s">
        <v>156</v>
      </c>
      <c r="E85" s="211" t="s">
        <v>174</v>
      </c>
      <c r="F85" s="212" t="s">
        <v>175</v>
      </c>
      <c r="G85" s="213" t="s">
        <v>159</v>
      </c>
      <c r="H85" s="214">
        <v>1</v>
      </c>
      <c r="I85" s="215"/>
      <c r="J85" s="216">
        <f>ROUND(I85*H85,2)</f>
        <v>0</v>
      </c>
      <c r="K85" s="212" t="s">
        <v>21</v>
      </c>
      <c r="L85" s="70"/>
      <c r="M85" s="217" t="s">
        <v>21</v>
      </c>
      <c r="N85" s="218" t="s">
        <v>44</v>
      </c>
      <c r="O85" s="45"/>
      <c r="P85" s="219">
        <f>O85*H85</f>
        <v>0</v>
      </c>
      <c r="Q85" s="219">
        <v>0</v>
      </c>
      <c r="R85" s="219">
        <f>Q85*H85</f>
        <v>0</v>
      </c>
      <c r="S85" s="219">
        <v>0</v>
      </c>
      <c r="T85" s="220">
        <f>S85*H85</f>
        <v>0</v>
      </c>
      <c r="AR85" s="22" t="s">
        <v>160</v>
      </c>
      <c r="AT85" s="22" t="s">
        <v>156</v>
      </c>
      <c r="AU85" s="22" t="s">
        <v>81</v>
      </c>
      <c r="AY85" s="22" t="s">
        <v>155</v>
      </c>
      <c r="BE85" s="221">
        <f>IF(N85="základní",J85,0)</f>
        <v>0</v>
      </c>
      <c r="BF85" s="221">
        <f>IF(N85="snížená",J85,0)</f>
        <v>0</v>
      </c>
      <c r="BG85" s="221">
        <f>IF(N85="zákl. přenesená",J85,0)</f>
        <v>0</v>
      </c>
      <c r="BH85" s="221">
        <f>IF(N85="sníž. přenesená",J85,0)</f>
        <v>0</v>
      </c>
      <c r="BI85" s="221">
        <f>IF(N85="nulová",J85,0)</f>
        <v>0</v>
      </c>
      <c r="BJ85" s="22" t="s">
        <v>81</v>
      </c>
      <c r="BK85" s="221">
        <f>ROUND(I85*H85,2)</f>
        <v>0</v>
      </c>
      <c r="BL85" s="22" t="s">
        <v>160</v>
      </c>
      <c r="BM85" s="22" t="s">
        <v>176</v>
      </c>
    </row>
    <row r="86" s="1" customFormat="1" ht="25.5" customHeight="1">
      <c r="B86" s="44"/>
      <c r="C86" s="210" t="s">
        <v>177</v>
      </c>
      <c r="D86" s="210" t="s">
        <v>156</v>
      </c>
      <c r="E86" s="211" t="s">
        <v>178</v>
      </c>
      <c r="F86" s="212" t="s">
        <v>179</v>
      </c>
      <c r="G86" s="213" t="s">
        <v>159</v>
      </c>
      <c r="H86" s="214">
        <v>1</v>
      </c>
      <c r="I86" s="215"/>
      <c r="J86" s="216">
        <f>ROUND(I86*H86,2)</f>
        <v>0</v>
      </c>
      <c r="K86" s="212" t="s">
        <v>21</v>
      </c>
      <c r="L86" s="70"/>
      <c r="M86" s="217" t="s">
        <v>21</v>
      </c>
      <c r="N86" s="218" t="s">
        <v>44</v>
      </c>
      <c r="O86" s="45"/>
      <c r="P86" s="219">
        <f>O86*H86</f>
        <v>0</v>
      </c>
      <c r="Q86" s="219">
        <v>0</v>
      </c>
      <c r="R86" s="219">
        <f>Q86*H86</f>
        <v>0</v>
      </c>
      <c r="S86" s="219">
        <v>0</v>
      </c>
      <c r="T86" s="220">
        <f>S86*H86</f>
        <v>0</v>
      </c>
      <c r="AR86" s="22" t="s">
        <v>160</v>
      </c>
      <c r="AT86" s="22" t="s">
        <v>156</v>
      </c>
      <c r="AU86" s="22" t="s">
        <v>81</v>
      </c>
      <c r="AY86" s="22" t="s">
        <v>155</v>
      </c>
      <c r="BE86" s="221">
        <f>IF(N86="základní",J86,0)</f>
        <v>0</v>
      </c>
      <c r="BF86" s="221">
        <f>IF(N86="snížená",J86,0)</f>
        <v>0</v>
      </c>
      <c r="BG86" s="221">
        <f>IF(N86="zákl. přenesená",J86,0)</f>
        <v>0</v>
      </c>
      <c r="BH86" s="221">
        <f>IF(N86="sníž. přenesená",J86,0)</f>
        <v>0</v>
      </c>
      <c r="BI86" s="221">
        <f>IF(N86="nulová",J86,0)</f>
        <v>0</v>
      </c>
      <c r="BJ86" s="22" t="s">
        <v>81</v>
      </c>
      <c r="BK86" s="221">
        <f>ROUND(I86*H86,2)</f>
        <v>0</v>
      </c>
      <c r="BL86" s="22" t="s">
        <v>160</v>
      </c>
      <c r="BM86" s="22" t="s">
        <v>180</v>
      </c>
    </row>
    <row r="87" s="1" customFormat="1" ht="38.25" customHeight="1">
      <c r="B87" s="44"/>
      <c r="C87" s="210" t="s">
        <v>169</v>
      </c>
      <c r="D87" s="210" t="s">
        <v>156</v>
      </c>
      <c r="E87" s="211" t="s">
        <v>181</v>
      </c>
      <c r="F87" s="212" t="s">
        <v>182</v>
      </c>
      <c r="G87" s="213" t="s">
        <v>159</v>
      </c>
      <c r="H87" s="214">
        <v>1</v>
      </c>
      <c r="I87" s="215"/>
      <c r="J87" s="216">
        <f>ROUND(I87*H87,2)</f>
        <v>0</v>
      </c>
      <c r="K87" s="212" t="s">
        <v>21</v>
      </c>
      <c r="L87" s="70"/>
      <c r="M87" s="217" t="s">
        <v>21</v>
      </c>
      <c r="N87" s="218" t="s">
        <v>44</v>
      </c>
      <c r="O87" s="45"/>
      <c r="P87" s="219">
        <f>O87*H87</f>
        <v>0</v>
      </c>
      <c r="Q87" s="219">
        <v>0</v>
      </c>
      <c r="R87" s="219">
        <f>Q87*H87</f>
        <v>0</v>
      </c>
      <c r="S87" s="219">
        <v>0</v>
      </c>
      <c r="T87" s="220">
        <f>S87*H87</f>
        <v>0</v>
      </c>
      <c r="AR87" s="22" t="s">
        <v>160</v>
      </c>
      <c r="AT87" s="22" t="s">
        <v>156</v>
      </c>
      <c r="AU87" s="22" t="s">
        <v>81</v>
      </c>
      <c r="AY87" s="22" t="s">
        <v>155</v>
      </c>
      <c r="BE87" s="221">
        <f>IF(N87="základní",J87,0)</f>
        <v>0</v>
      </c>
      <c r="BF87" s="221">
        <f>IF(N87="snížená",J87,0)</f>
        <v>0</v>
      </c>
      <c r="BG87" s="221">
        <f>IF(N87="zákl. přenesená",J87,0)</f>
        <v>0</v>
      </c>
      <c r="BH87" s="221">
        <f>IF(N87="sníž. přenesená",J87,0)</f>
        <v>0</v>
      </c>
      <c r="BI87" s="221">
        <f>IF(N87="nulová",J87,0)</f>
        <v>0</v>
      </c>
      <c r="BJ87" s="22" t="s">
        <v>81</v>
      </c>
      <c r="BK87" s="221">
        <f>ROUND(I87*H87,2)</f>
        <v>0</v>
      </c>
      <c r="BL87" s="22" t="s">
        <v>160</v>
      </c>
      <c r="BM87" s="22" t="s">
        <v>183</v>
      </c>
    </row>
    <row r="88" s="1" customFormat="1" ht="38.25" customHeight="1">
      <c r="B88" s="44"/>
      <c r="C88" s="210" t="s">
        <v>184</v>
      </c>
      <c r="D88" s="210" t="s">
        <v>156</v>
      </c>
      <c r="E88" s="211" t="s">
        <v>185</v>
      </c>
      <c r="F88" s="212" t="s">
        <v>186</v>
      </c>
      <c r="G88" s="213" t="s">
        <v>159</v>
      </c>
      <c r="H88" s="214">
        <v>1</v>
      </c>
      <c r="I88" s="215"/>
      <c r="J88" s="216">
        <f>ROUND(I88*H88,2)</f>
        <v>0</v>
      </c>
      <c r="K88" s="212" t="s">
        <v>21</v>
      </c>
      <c r="L88" s="70"/>
      <c r="M88" s="217" t="s">
        <v>21</v>
      </c>
      <c r="N88" s="218" t="s">
        <v>44</v>
      </c>
      <c r="O88" s="45"/>
      <c r="P88" s="219">
        <f>O88*H88</f>
        <v>0</v>
      </c>
      <c r="Q88" s="219">
        <v>0</v>
      </c>
      <c r="R88" s="219">
        <f>Q88*H88</f>
        <v>0</v>
      </c>
      <c r="S88" s="219">
        <v>0</v>
      </c>
      <c r="T88" s="220">
        <f>S88*H88</f>
        <v>0</v>
      </c>
      <c r="AR88" s="22" t="s">
        <v>160</v>
      </c>
      <c r="AT88" s="22" t="s">
        <v>156</v>
      </c>
      <c r="AU88" s="22" t="s">
        <v>81</v>
      </c>
      <c r="AY88" s="22" t="s">
        <v>155</v>
      </c>
      <c r="BE88" s="221">
        <f>IF(N88="základní",J88,0)</f>
        <v>0</v>
      </c>
      <c r="BF88" s="221">
        <f>IF(N88="snížená",J88,0)</f>
        <v>0</v>
      </c>
      <c r="BG88" s="221">
        <f>IF(N88="zákl. přenesená",J88,0)</f>
        <v>0</v>
      </c>
      <c r="BH88" s="221">
        <f>IF(N88="sníž. přenesená",J88,0)</f>
        <v>0</v>
      </c>
      <c r="BI88" s="221">
        <f>IF(N88="nulová",J88,0)</f>
        <v>0</v>
      </c>
      <c r="BJ88" s="22" t="s">
        <v>81</v>
      </c>
      <c r="BK88" s="221">
        <f>ROUND(I88*H88,2)</f>
        <v>0</v>
      </c>
      <c r="BL88" s="22" t="s">
        <v>160</v>
      </c>
      <c r="BM88" s="22" t="s">
        <v>187</v>
      </c>
    </row>
    <row r="89" s="1" customFormat="1" ht="16.5" customHeight="1">
      <c r="B89" s="44"/>
      <c r="C89" s="210" t="s">
        <v>173</v>
      </c>
      <c r="D89" s="210" t="s">
        <v>156</v>
      </c>
      <c r="E89" s="211" t="s">
        <v>188</v>
      </c>
      <c r="F89" s="212" t="s">
        <v>189</v>
      </c>
      <c r="G89" s="213" t="s">
        <v>159</v>
      </c>
      <c r="H89" s="214">
        <v>1</v>
      </c>
      <c r="I89" s="215"/>
      <c r="J89" s="216">
        <f>ROUND(I89*H89,2)</f>
        <v>0</v>
      </c>
      <c r="K89" s="212" t="s">
        <v>21</v>
      </c>
      <c r="L89" s="70"/>
      <c r="M89" s="217" t="s">
        <v>21</v>
      </c>
      <c r="N89" s="218" t="s">
        <v>44</v>
      </c>
      <c r="O89" s="45"/>
      <c r="P89" s="219">
        <f>O89*H89</f>
        <v>0</v>
      </c>
      <c r="Q89" s="219">
        <v>0</v>
      </c>
      <c r="R89" s="219">
        <f>Q89*H89</f>
        <v>0</v>
      </c>
      <c r="S89" s="219">
        <v>0</v>
      </c>
      <c r="T89" s="220">
        <f>S89*H89</f>
        <v>0</v>
      </c>
      <c r="AR89" s="22" t="s">
        <v>160</v>
      </c>
      <c r="AT89" s="22" t="s">
        <v>156</v>
      </c>
      <c r="AU89" s="22" t="s">
        <v>81</v>
      </c>
      <c r="AY89" s="22" t="s">
        <v>155</v>
      </c>
      <c r="BE89" s="221">
        <f>IF(N89="základní",J89,0)</f>
        <v>0</v>
      </c>
      <c r="BF89" s="221">
        <f>IF(N89="snížená",J89,0)</f>
        <v>0</v>
      </c>
      <c r="BG89" s="221">
        <f>IF(N89="zákl. přenesená",J89,0)</f>
        <v>0</v>
      </c>
      <c r="BH89" s="221">
        <f>IF(N89="sníž. přenesená",J89,0)</f>
        <v>0</v>
      </c>
      <c r="BI89" s="221">
        <f>IF(N89="nulová",J89,0)</f>
        <v>0</v>
      </c>
      <c r="BJ89" s="22" t="s">
        <v>81</v>
      </c>
      <c r="BK89" s="221">
        <f>ROUND(I89*H89,2)</f>
        <v>0</v>
      </c>
      <c r="BL89" s="22" t="s">
        <v>160</v>
      </c>
      <c r="BM89" s="22" t="s">
        <v>190</v>
      </c>
    </row>
    <row r="90" s="1" customFormat="1" ht="16.5" customHeight="1">
      <c r="B90" s="44"/>
      <c r="C90" s="210" t="s">
        <v>191</v>
      </c>
      <c r="D90" s="210" t="s">
        <v>156</v>
      </c>
      <c r="E90" s="211" t="s">
        <v>192</v>
      </c>
      <c r="F90" s="212" t="s">
        <v>193</v>
      </c>
      <c r="G90" s="213" t="s">
        <v>159</v>
      </c>
      <c r="H90" s="214">
        <v>1</v>
      </c>
      <c r="I90" s="215"/>
      <c r="J90" s="216">
        <f>ROUND(I90*H90,2)</f>
        <v>0</v>
      </c>
      <c r="K90" s="212" t="s">
        <v>21</v>
      </c>
      <c r="L90" s="70"/>
      <c r="M90" s="217" t="s">
        <v>21</v>
      </c>
      <c r="N90" s="218" t="s">
        <v>44</v>
      </c>
      <c r="O90" s="45"/>
      <c r="P90" s="219">
        <f>O90*H90</f>
        <v>0</v>
      </c>
      <c r="Q90" s="219">
        <v>0</v>
      </c>
      <c r="R90" s="219">
        <f>Q90*H90</f>
        <v>0</v>
      </c>
      <c r="S90" s="219">
        <v>0</v>
      </c>
      <c r="T90" s="220">
        <f>S90*H90</f>
        <v>0</v>
      </c>
      <c r="AR90" s="22" t="s">
        <v>160</v>
      </c>
      <c r="AT90" s="22" t="s">
        <v>156</v>
      </c>
      <c r="AU90" s="22" t="s">
        <v>81</v>
      </c>
      <c r="AY90" s="22" t="s">
        <v>155</v>
      </c>
      <c r="BE90" s="221">
        <f>IF(N90="základní",J90,0)</f>
        <v>0</v>
      </c>
      <c r="BF90" s="221">
        <f>IF(N90="snížená",J90,0)</f>
        <v>0</v>
      </c>
      <c r="BG90" s="221">
        <f>IF(N90="zákl. přenesená",J90,0)</f>
        <v>0</v>
      </c>
      <c r="BH90" s="221">
        <f>IF(N90="sníž. přenesená",J90,0)</f>
        <v>0</v>
      </c>
      <c r="BI90" s="221">
        <f>IF(N90="nulová",J90,0)</f>
        <v>0</v>
      </c>
      <c r="BJ90" s="22" t="s">
        <v>81</v>
      </c>
      <c r="BK90" s="221">
        <f>ROUND(I90*H90,2)</f>
        <v>0</v>
      </c>
      <c r="BL90" s="22" t="s">
        <v>160</v>
      </c>
      <c r="BM90" s="22" t="s">
        <v>194</v>
      </c>
    </row>
    <row r="91" s="1" customFormat="1" ht="16.5" customHeight="1">
      <c r="B91" s="44"/>
      <c r="C91" s="210" t="s">
        <v>176</v>
      </c>
      <c r="D91" s="210" t="s">
        <v>156</v>
      </c>
      <c r="E91" s="211" t="s">
        <v>195</v>
      </c>
      <c r="F91" s="212" t="s">
        <v>196</v>
      </c>
      <c r="G91" s="213" t="s">
        <v>159</v>
      </c>
      <c r="H91" s="214">
        <v>1</v>
      </c>
      <c r="I91" s="215"/>
      <c r="J91" s="216">
        <f>ROUND(I91*H91,2)</f>
        <v>0</v>
      </c>
      <c r="K91" s="212" t="s">
        <v>21</v>
      </c>
      <c r="L91" s="70"/>
      <c r="M91" s="217" t="s">
        <v>21</v>
      </c>
      <c r="N91" s="218" t="s">
        <v>44</v>
      </c>
      <c r="O91" s="45"/>
      <c r="P91" s="219">
        <f>O91*H91</f>
        <v>0</v>
      </c>
      <c r="Q91" s="219">
        <v>0</v>
      </c>
      <c r="R91" s="219">
        <f>Q91*H91</f>
        <v>0</v>
      </c>
      <c r="S91" s="219">
        <v>0</v>
      </c>
      <c r="T91" s="220">
        <f>S91*H91</f>
        <v>0</v>
      </c>
      <c r="AR91" s="22" t="s">
        <v>160</v>
      </c>
      <c r="AT91" s="22" t="s">
        <v>156</v>
      </c>
      <c r="AU91" s="22" t="s">
        <v>81</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160</v>
      </c>
      <c r="BM91" s="22" t="s">
        <v>197</v>
      </c>
    </row>
    <row r="92" s="1" customFormat="1" ht="38.25" customHeight="1">
      <c r="B92" s="44"/>
      <c r="C92" s="210" t="s">
        <v>198</v>
      </c>
      <c r="D92" s="210" t="s">
        <v>156</v>
      </c>
      <c r="E92" s="211" t="s">
        <v>199</v>
      </c>
      <c r="F92" s="212" t="s">
        <v>200</v>
      </c>
      <c r="G92" s="213" t="s">
        <v>159</v>
      </c>
      <c r="H92" s="214">
        <v>1</v>
      </c>
      <c r="I92" s="215"/>
      <c r="J92" s="216">
        <f>ROUND(I92*H92,2)</f>
        <v>0</v>
      </c>
      <c r="K92" s="212" t="s">
        <v>21</v>
      </c>
      <c r="L92" s="70"/>
      <c r="M92" s="217" t="s">
        <v>21</v>
      </c>
      <c r="N92" s="218" t="s">
        <v>44</v>
      </c>
      <c r="O92" s="45"/>
      <c r="P92" s="219">
        <f>O92*H92</f>
        <v>0</v>
      </c>
      <c r="Q92" s="219">
        <v>0</v>
      </c>
      <c r="R92" s="219">
        <f>Q92*H92</f>
        <v>0</v>
      </c>
      <c r="S92" s="219">
        <v>0</v>
      </c>
      <c r="T92" s="220">
        <f>S92*H92</f>
        <v>0</v>
      </c>
      <c r="AR92" s="22" t="s">
        <v>160</v>
      </c>
      <c r="AT92" s="22" t="s">
        <v>156</v>
      </c>
      <c r="AU92" s="22" t="s">
        <v>81</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160</v>
      </c>
      <c r="BM92" s="22" t="s">
        <v>201</v>
      </c>
    </row>
    <row r="93" s="1" customFormat="1" ht="25.5" customHeight="1">
      <c r="B93" s="44"/>
      <c r="C93" s="210" t="s">
        <v>180</v>
      </c>
      <c r="D93" s="210" t="s">
        <v>156</v>
      </c>
      <c r="E93" s="211" t="s">
        <v>202</v>
      </c>
      <c r="F93" s="212" t="s">
        <v>203</v>
      </c>
      <c r="G93" s="213" t="s">
        <v>159</v>
      </c>
      <c r="H93" s="214">
        <v>1</v>
      </c>
      <c r="I93" s="215"/>
      <c r="J93" s="216">
        <f>ROUND(I93*H93,2)</f>
        <v>0</v>
      </c>
      <c r="K93" s="212" t="s">
        <v>21</v>
      </c>
      <c r="L93" s="70"/>
      <c r="M93" s="217" t="s">
        <v>21</v>
      </c>
      <c r="N93" s="218" t="s">
        <v>44</v>
      </c>
      <c r="O93" s="45"/>
      <c r="P93" s="219">
        <f>O93*H93</f>
        <v>0</v>
      </c>
      <c r="Q93" s="219">
        <v>0</v>
      </c>
      <c r="R93" s="219">
        <f>Q93*H93</f>
        <v>0</v>
      </c>
      <c r="S93" s="219">
        <v>0</v>
      </c>
      <c r="T93" s="220">
        <f>S93*H93</f>
        <v>0</v>
      </c>
      <c r="AR93" s="22" t="s">
        <v>160</v>
      </c>
      <c r="AT93" s="22" t="s">
        <v>156</v>
      </c>
      <c r="AU93" s="22" t="s">
        <v>81</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160</v>
      </c>
      <c r="BM93" s="22" t="s">
        <v>204</v>
      </c>
    </row>
    <row r="94" s="1" customFormat="1" ht="16.5" customHeight="1">
      <c r="B94" s="44"/>
      <c r="C94" s="210" t="s">
        <v>10</v>
      </c>
      <c r="D94" s="210" t="s">
        <v>156</v>
      </c>
      <c r="E94" s="211" t="s">
        <v>205</v>
      </c>
      <c r="F94" s="212" t="s">
        <v>206</v>
      </c>
      <c r="G94" s="213" t="s">
        <v>159</v>
      </c>
      <c r="H94" s="214">
        <v>1</v>
      </c>
      <c r="I94" s="215"/>
      <c r="J94" s="216">
        <f>ROUND(I94*H94,2)</f>
        <v>0</v>
      </c>
      <c r="K94" s="212" t="s">
        <v>21</v>
      </c>
      <c r="L94" s="70"/>
      <c r="M94" s="217" t="s">
        <v>21</v>
      </c>
      <c r="N94" s="218" t="s">
        <v>44</v>
      </c>
      <c r="O94" s="45"/>
      <c r="P94" s="219">
        <f>O94*H94</f>
        <v>0</v>
      </c>
      <c r="Q94" s="219">
        <v>0</v>
      </c>
      <c r="R94" s="219">
        <f>Q94*H94</f>
        <v>0</v>
      </c>
      <c r="S94" s="219">
        <v>0</v>
      </c>
      <c r="T94" s="220">
        <f>S94*H94</f>
        <v>0</v>
      </c>
      <c r="AR94" s="22" t="s">
        <v>160</v>
      </c>
      <c r="AT94" s="22" t="s">
        <v>156</v>
      </c>
      <c r="AU94" s="22" t="s">
        <v>81</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160</v>
      </c>
      <c r="BM94" s="22" t="s">
        <v>207</v>
      </c>
    </row>
    <row r="95" s="1" customFormat="1" ht="51" customHeight="1">
      <c r="B95" s="44"/>
      <c r="C95" s="210" t="s">
        <v>183</v>
      </c>
      <c r="D95" s="210" t="s">
        <v>156</v>
      </c>
      <c r="E95" s="211" t="s">
        <v>208</v>
      </c>
      <c r="F95" s="212" t="s">
        <v>209</v>
      </c>
      <c r="G95" s="213" t="s">
        <v>159</v>
      </c>
      <c r="H95" s="214">
        <v>1</v>
      </c>
      <c r="I95" s="215"/>
      <c r="J95" s="216">
        <f>ROUND(I95*H95,2)</f>
        <v>0</v>
      </c>
      <c r="K95" s="212" t="s">
        <v>21</v>
      </c>
      <c r="L95" s="70"/>
      <c r="M95" s="217" t="s">
        <v>21</v>
      </c>
      <c r="N95" s="218" t="s">
        <v>44</v>
      </c>
      <c r="O95" s="45"/>
      <c r="P95" s="219">
        <f>O95*H95</f>
        <v>0</v>
      </c>
      <c r="Q95" s="219">
        <v>0</v>
      </c>
      <c r="R95" s="219">
        <f>Q95*H95</f>
        <v>0</v>
      </c>
      <c r="S95" s="219">
        <v>0</v>
      </c>
      <c r="T95" s="220">
        <f>S95*H95</f>
        <v>0</v>
      </c>
      <c r="AR95" s="22" t="s">
        <v>160</v>
      </c>
      <c r="AT95" s="22" t="s">
        <v>156</v>
      </c>
      <c r="AU95" s="22" t="s">
        <v>81</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160</v>
      </c>
      <c r="BM95" s="22" t="s">
        <v>210</v>
      </c>
    </row>
    <row r="96" s="1" customFormat="1" ht="16.5" customHeight="1">
      <c r="B96" s="44"/>
      <c r="C96" s="210" t="s">
        <v>211</v>
      </c>
      <c r="D96" s="210" t="s">
        <v>156</v>
      </c>
      <c r="E96" s="211" t="s">
        <v>212</v>
      </c>
      <c r="F96" s="212" t="s">
        <v>213</v>
      </c>
      <c r="G96" s="213" t="s">
        <v>159</v>
      </c>
      <c r="H96" s="214">
        <v>1</v>
      </c>
      <c r="I96" s="215"/>
      <c r="J96" s="216">
        <f>ROUND(I96*H96,2)</f>
        <v>0</v>
      </c>
      <c r="K96" s="212" t="s">
        <v>21</v>
      </c>
      <c r="L96" s="70"/>
      <c r="M96" s="217" t="s">
        <v>21</v>
      </c>
      <c r="N96" s="218" t="s">
        <v>44</v>
      </c>
      <c r="O96" s="45"/>
      <c r="P96" s="219">
        <f>O96*H96</f>
        <v>0</v>
      </c>
      <c r="Q96" s="219">
        <v>0</v>
      </c>
      <c r="R96" s="219">
        <f>Q96*H96</f>
        <v>0</v>
      </c>
      <c r="S96" s="219">
        <v>0</v>
      </c>
      <c r="T96" s="220">
        <f>S96*H96</f>
        <v>0</v>
      </c>
      <c r="AR96" s="22" t="s">
        <v>160</v>
      </c>
      <c r="AT96" s="22" t="s">
        <v>156</v>
      </c>
      <c r="AU96" s="22" t="s">
        <v>81</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160</v>
      </c>
      <c r="BM96" s="22" t="s">
        <v>214</v>
      </c>
    </row>
    <row r="97" s="1" customFormat="1" ht="16.5" customHeight="1">
      <c r="B97" s="44"/>
      <c r="C97" s="210" t="s">
        <v>187</v>
      </c>
      <c r="D97" s="210" t="s">
        <v>156</v>
      </c>
      <c r="E97" s="211" t="s">
        <v>215</v>
      </c>
      <c r="F97" s="212" t="s">
        <v>216</v>
      </c>
      <c r="G97" s="213" t="s">
        <v>159</v>
      </c>
      <c r="H97" s="214">
        <v>1</v>
      </c>
      <c r="I97" s="215"/>
      <c r="J97" s="216">
        <f>ROUND(I97*H97,2)</f>
        <v>0</v>
      </c>
      <c r="K97" s="212" t="s">
        <v>21</v>
      </c>
      <c r="L97" s="70"/>
      <c r="M97" s="217" t="s">
        <v>21</v>
      </c>
      <c r="N97" s="218" t="s">
        <v>44</v>
      </c>
      <c r="O97" s="45"/>
      <c r="P97" s="219">
        <f>O97*H97</f>
        <v>0</v>
      </c>
      <c r="Q97" s="219">
        <v>0</v>
      </c>
      <c r="R97" s="219">
        <f>Q97*H97</f>
        <v>0</v>
      </c>
      <c r="S97" s="219">
        <v>0</v>
      </c>
      <c r="T97" s="220">
        <f>S97*H97</f>
        <v>0</v>
      </c>
      <c r="AR97" s="22" t="s">
        <v>160</v>
      </c>
      <c r="AT97" s="22" t="s">
        <v>156</v>
      </c>
      <c r="AU97" s="22" t="s">
        <v>81</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160</v>
      </c>
      <c r="BM97" s="22" t="s">
        <v>217</v>
      </c>
    </row>
    <row r="98" s="1" customFormat="1" ht="16.5" customHeight="1">
      <c r="B98" s="44"/>
      <c r="C98" s="210" t="s">
        <v>218</v>
      </c>
      <c r="D98" s="210" t="s">
        <v>156</v>
      </c>
      <c r="E98" s="211" t="s">
        <v>219</v>
      </c>
      <c r="F98" s="212" t="s">
        <v>220</v>
      </c>
      <c r="G98" s="213" t="s">
        <v>159</v>
      </c>
      <c r="H98" s="214">
        <v>1</v>
      </c>
      <c r="I98" s="215"/>
      <c r="J98" s="216">
        <f>ROUND(I98*H98,2)</f>
        <v>0</v>
      </c>
      <c r="K98" s="212" t="s">
        <v>21</v>
      </c>
      <c r="L98" s="70"/>
      <c r="M98" s="217" t="s">
        <v>21</v>
      </c>
      <c r="N98" s="218" t="s">
        <v>44</v>
      </c>
      <c r="O98" s="45"/>
      <c r="P98" s="219">
        <f>O98*H98</f>
        <v>0</v>
      </c>
      <c r="Q98" s="219">
        <v>0</v>
      </c>
      <c r="R98" s="219">
        <f>Q98*H98</f>
        <v>0</v>
      </c>
      <c r="S98" s="219">
        <v>0</v>
      </c>
      <c r="T98" s="220">
        <f>S98*H98</f>
        <v>0</v>
      </c>
      <c r="AR98" s="22" t="s">
        <v>160</v>
      </c>
      <c r="AT98" s="22" t="s">
        <v>156</v>
      </c>
      <c r="AU98" s="22" t="s">
        <v>81</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160</v>
      </c>
      <c r="BM98" s="22" t="s">
        <v>221</v>
      </c>
    </row>
    <row r="99" s="1" customFormat="1" ht="25.5" customHeight="1">
      <c r="B99" s="44"/>
      <c r="C99" s="210" t="s">
        <v>190</v>
      </c>
      <c r="D99" s="210" t="s">
        <v>156</v>
      </c>
      <c r="E99" s="211" t="s">
        <v>222</v>
      </c>
      <c r="F99" s="212" t="s">
        <v>223</v>
      </c>
      <c r="G99" s="213" t="s">
        <v>159</v>
      </c>
      <c r="H99" s="214">
        <v>1</v>
      </c>
      <c r="I99" s="215"/>
      <c r="J99" s="216">
        <f>ROUND(I99*H99,2)</f>
        <v>0</v>
      </c>
      <c r="K99" s="212" t="s">
        <v>21</v>
      </c>
      <c r="L99" s="70"/>
      <c r="M99" s="217" t="s">
        <v>21</v>
      </c>
      <c r="N99" s="218" t="s">
        <v>44</v>
      </c>
      <c r="O99" s="45"/>
      <c r="P99" s="219">
        <f>O99*H99</f>
        <v>0</v>
      </c>
      <c r="Q99" s="219">
        <v>0</v>
      </c>
      <c r="R99" s="219">
        <f>Q99*H99</f>
        <v>0</v>
      </c>
      <c r="S99" s="219">
        <v>0</v>
      </c>
      <c r="T99" s="220">
        <f>S99*H99</f>
        <v>0</v>
      </c>
      <c r="AR99" s="22" t="s">
        <v>160</v>
      </c>
      <c r="AT99" s="22" t="s">
        <v>156</v>
      </c>
      <c r="AU99" s="22" t="s">
        <v>81</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160</v>
      </c>
      <c r="BM99" s="22" t="s">
        <v>224</v>
      </c>
    </row>
    <row r="100" s="1" customFormat="1" ht="16.5" customHeight="1">
      <c r="B100" s="44"/>
      <c r="C100" s="210" t="s">
        <v>9</v>
      </c>
      <c r="D100" s="210" t="s">
        <v>156</v>
      </c>
      <c r="E100" s="211" t="s">
        <v>225</v>
      </c>
      <c r="F100" s="212" t="s">
        <v>226</v>
      </c>
      <c r="G100" s="213" t="s">
        <v>159</v>
      </c>
      <c r="H100" s="214">
        <v>1</v>
      </c>
      <c r="I100" s="215"/>
      <c r="J100" s="216">
        <f>ROUND(I100*H100,2)</f>
        <v>0</v>
      </c>
      <c r="K100" s="212" t="s">
        <v>21</v>
      </c>
      <c r="L100" s="70"/>
      <c r="M100" s="217" t="s">
        <v>21</v>
      </c>
      <c r="N100" s="218" t="s">
        <v>44</v>
      </c>
      <c r="O100" s="45"/>
      <c r="P100" s="219">
        <f>O100*H100</f>
        <v>0</v>
      </c>
      <c r="Q100" s="219">
        <v>0.00075000000000000002</v>
      </c>
      <c r="R100" s="219">
        <f>Q100*H100</f>
        <v>0.00075000000000000002</v>
      </c>
      <c r="S100" s="219">
        <v>0</v>
      </c>
      <c r="T100" s="220">
        <f>S100*H100</f>
        <v>0</v>
      </c>
      <c r="AR100" s="22" t="s">
        <v>160</v>
      </c>
      <c r="AT100" s="22" t="s">
        <v>156</v>
      </c>
      <c r="AU100" s="22" t="s">
        <v>81</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160</v>
      </c>
      <c r="BM100" s="22" t="s">
        <v>227</v>
      </c>
    </row>
    <row r="101" s="1" customFormat="1" ht="16.5" customHeight="1">
      <c r="B101" s="44"/>
      <c r="C101" s="210" t="s">
        <v>194</v>
      </c>
      <c r="D101" s="210" t="s">
        <v>156</v>
      </c>
      <c r="E101" s="211" t="s">
        <v>228</v>
      </c>
      <c r="F101" s="212" t="s">
        <v>229</v>
      </c>
      <c r="G101" s="213" t="s">
        <v>159</v>
      </c>
      <c r="H101" s="214">
        <v>1</v>
      </c>
      <c r="I101" s="215"/>
      <c r="J101" s="216">
        <f>ROUND(I101*H101,2)</f>
        <v>0</v>
      </c>
      <c r="K101" s="212" t="s">
        <v>21</v>
      </c>
      <c r="L101" s="70"/>
      <c r="M101" s="217" t="s">
        <v>21</v>
      </c>
      <c r="N101" s="218" t="s">
        <v>44</v>
      </c>
      <c r="O101" s="45"/>
      <c r="P101" s="219">
        <f>O101*H101</f>
        <v>0</v>
      </c>
      <c r="Q101" s="219">
        <v>0</v>
      </c>
      <c r="R101" s="219">
        <f>Q101*H101</f>
        <v>0</v>
      </c>
      <c r="S101" s="219">
        <v>0</v>
      </c>
      <c r="T101" s="220">
        <f>S101*H101</f>
        <v>0</v>
      </c>
      <c r="AR101" s="22" t="s">
        <v>160</v>
      </c>
      <c r="AT101" s="22" t="s">
        <v>156</v>
      </c>
      <c r="AU101" s="22" t="s">
        <v>81</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160</v>
      </c>
      <c r="BM101" s="22" t="s">
        <v>230</v>
      </c>
    </row>
    <row r="102" s="1" customFormat="1" ht="16.5" customHeight="1">
      <c r="B102" s="44"/>
      <c r="C102" s="210" t="s">
        <v>231</v>
      </c>
      <c r="D102" s="210" t="s">
        <v>156</v>
      </c>
      <c r="E102" s="211" t="s">
        <v>232</v>
      </c>
      <c r="F102" s="212" t="s">
        <v>233</v>
      </c>
      <c r="G102" s="213" t="s">
        <v>159</v>
      </c>
      <c r="H102" s="214">
        <v>1</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160</v>
      </c>
      <c r="AT102" s="22" t="s">
        <v>156</v>
      </c>
      <c r="AU102" s="22" t="s">
        <v>81</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160</v>
      </c>
      <c r="BM102" s="22" t="s">
        <v>234</v>
      </c>
    </row>
    <row r="103" s="1" customFormat="1" ht="16.5" customHeight="1">
      <c r="B103" s="44"/>
      <c r="C103" s="210" t="s">
        <v>197</v>
      </c>
      <c r="D103" s="210" t="s">
        <v>156</v>
      </c>
      <c r="E103" s="211" t="s">
        <v>235</v>
      </c>
      <c r="F103" s="212" t="s">
        <v>236</v>
      </c>
      <c r="G103" s="213" t="s">
        <v>159</v>
      </c>
      <c r="H103" s="214">
        <v>1</v>
      </c>
      <c r="I103" s="215"/>
      <c r="J103" s="216">
        <f>ROUND(I103*H103,2)</f>
        <v>0</v>
      </c>
      <c r="K103" s="212" t="s">
        <v>21</v>
      </c>
      <c r="L103" s="70"/>
      <c r="M103" s="217" t="s">
        <v>21</v>
      </c>
      <c r="N103" s="218" t="s">
        <v>44</v>
      </c>
      <c r="O103" s="45"/>
      <c r="P103" s="219">
        <f>O103*H103</f>
        <v>0</v>
      </c>
      <c r="Q103" s="219">
        <v>0</v>
      </c>
      <c r="R103" s="219">
        <f>Q103*H103</f>
        <v>0</v>
      </c>
      <c r="S103" s="219">
        <v>0</v>
      </c>
      <c r="T103" s="220">
        <f>S103*H103</f>
        <v>0</v>
      </c>
      <c r="AR103" s="22" t="s">
        <v>160</v>
      </c>
      <c r="AT103" s="22" t="s">
        <v>156</v>
      </c>
      <c r="AU103" s="22" t="s">
        <v>81</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160</v>
      </c>
      <c r="BM103" s="22" t="s">
        <v>237</v>
      </c>
    </row>
    <row r="104" s="1" customFormat="1" ht="25.5" customHeight="1">
      <c r="B104" s="44"/>
      <c r="C104" s="210" t="s">
        <v>238</v>
      </c>
      <c r="D104" s="210" t="s">
        <v>156</v>
      </c>
      <c r="E104" s="211" t="s">
        <v>239</v>
      </c>
      <c r="F104" s="212" t="s">
        <v>240</v>
      </c>
      <c r="G104" s="213" t="s">
        <v>159</v>
      </c>
      <c r="H104" s="214">
        <v>1</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160</v>
      </c>
      <c r="AT104" s="22" t="s">
        <v>156</v>
      </c>
      <c r="AU104" s="22" t="s">
        <v>81</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160</v>
      </c>
      <c r="BM104" s="22" t="s">
        <v>241</v>
      </c>
    </row>
    <row r="105" s="9" customFormat="1" ht="37.44" customHeight="1">
      <c r="B105" s="196"/>
      <c r="C105" s="197"/>
      <c r="D105" s="198" t="s">
        <v>72</v>
      </c>
      <c r="E105" s="199" t="s">
        <v>81</v>
      </c>
      <c r="F105" s="199" t="s">
        <v>242</v>
      </c>
      <c r="G105" s="197"/>
      <c r="H105" s="197"/>
      <c r="I105" s="200"/>
      <c r="J105" s="201">
        <f>BK105</f>
        <v>0</v>
      </c>
      <c r="K105" s="197"/>
      <c r="L105" s="202"/>
      <c r="M105" s="222"/>
      <c r="N105" s="223"/>
      <c r="O105" s="223"/>
      <c r="P105" s="224">
        <v>0</v>
      </c>
      <c r="Q105" s="223"/>
      <c r="R105" s="224">
        <v>0</v>
      </c>
      <c r="S105" s="223"/>
      <c r="T105" s="225">
        <v>0</v>
      </c>
      <c r="AR105" s="207" t="s">
        <v>154</v>
      </c>
      <c r="AT105" s="208" t="s">
        <v>72</v>
      </c>
      <c r="AU105" s="208" t="s">
        <v>73</v>
      </c>
      <c r="AY105" s="207" t="s">
        <v>155</v>
      </c>
      <c r="BK105" s="209">
        <v>0</v>
      </c>
    </row>
    <row r="106" s="1" customFormat="1" ht="6.96" customHeight="1">
      <c r="B106" s="65"/>
      <c r="C106" s="66"/>
      <c r="D106" s="66"/>
      <c r="E106" s="66"/>
      <c r="F106" s="66"/>
      <c r="G106" s="66"/>
      <c r="H106" s="66"/>
      <c r="I106" s="164"/>
      <c r="J106" s="66"/>
      <c r="K106" s="66"/>
      <c r="L106" s="70"/>
    </row>
  </sheetData>
  <sheetProtection sheet="1" autoFilter="0" formatColumns="0" formatRows="0" objects="1" scenarios="1" spinCount="100000" saltValue="Optud3V/CV3ovC6Rx7BhaDedt9rlhn2eZ8ps+EOtdE/5H9g5xN0NpaiFng5CxaPWJegwAqLB93za4ktBvbUxQw==" hashValue="JZW3NqyAReSmwUkQjDYjGxd8+ZsupxdKZxwx9/UJ12wg/d+U16NJlIPQS6EVdG6WJw0iH5ZiP2u6M9FhKm+H+A==" algorithmName="SHA-512" password="CC35"/>
  <autoFilter ref="C77:K105"/>
  <mergeCells count="10">
    <mergeCell ref="E7:H7"/>
    <mergeCell ref="E9:H9"/>
    <mergeCell ref="E24:H24"/>
    <mergeCell ref="E45:H45"/>
    <mergeCell ref="E47:H47"/>
    <mergeCell ref="J51:J52"/>
    <mergeCell ref="E68:H68"/>
    <mergeCell ref="E70:H70"/>
    <mergeCell ref="G1:H1"/>
    <mergeCell ref="L2:V2"/>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86</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243</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ROUND(J90,2)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ROUND(SUM(BE90:BE243), 2)</f>
        <v>0</v>
      </c>
      <c r="G30" s="45"/>
      <c r="H30" s="45"/>
      <c r="I30" s="156">
        <v>0.20999999999999999</v>
      </c>
      <c r="J30" s="155">
        <f>ROUND(ROUND((SUM(BE90:BE243)), 2)*I30, 2)</f>
        <v>0</v>
      </c>
      <c r="K30" s="49"/>
    </row>
    <row r="31" s="1" customFormat="1" ht="14.4" customHeight="1">
      <c r="B31" s="44"/>
      <c r="C31" s="45"/>
      <c r="D31" s="45"/>
      <c r="E31" s="53" t="s">
        <v>45</v>
      </c>
      <c r="F31" s="155">
        <f>ROUND(SUM(BF90:BF243), 2)</f>
        <v>0</v>
      </c>
      <c r="G31" s="45"/>
      <c r="H31" s="45"/>
      <c r="I31" s="156">
        <v>0.14999999999999999</v>
      </c>
      <c r="J31" s="155">
        <f>ROUND(ROUND((SUM(BF90:BF243)), 2)*I31, 2)</f>
        <v>0</v>
      </c>
      <c r="K31" s="49"/>
    </row>
    <row r="32" hidden="1" s="1" customFormat="1" ht="14.4" customHeight="1">
      <c r="B32" s="44"/>
      <c r="C32" s="45"/>
      <c r="D32" s="45"/>
      <c r="E32" s="53" t="s">
        <v>46</v>
      </c>
      <c r="F32" s="155">
        <f>ROUND(SUM(BG90:BG243), 2)</f>
        <v>0</v>
      </c>
      <c r="G32" s="45"/>
      <c r="H32" s="45"/>
      <c r="I32" s="156">
        <v>0.20999999999999999</v>
      </c>
      <c r="J32" s="155">
        <v>0</v>
      </c>
      <c r="K32" s="49"/>
    </row>
    <row r="33" hidden="1" s="1" customFormat="1" ht="14.4" customHeight="1">
      <c r="B33" s="44"/>
      <c r="C33" s="45"/>
      <c r="D33" s="45"/>
      <c r="E33" s="53" t="s">
        <v>47</v>
      </c>
      <c r="F33" s="155">
        <f>ROUND(SUM(BH90:BH243), 2)</f>
        <v>0</v>
      </c>
      <c r="G33" s="45"/>
      <c r="H33" s="45"/>
      <c r="I33" s="156">
        <v>0.14999999999999999</v>
      </c>
      <c r="J33" s="155">
        <v>0</v>
      </c>
      <c r="K33" s="49"/>
    </row>
    <row r="34" hidden="1" s="1" customFormat="1" ht="14.4" customHeight="1">
      <c r="B34" s="44"/>
      <c r="C34" s="45"/>
      <c r="D34" s="45"/>
      <c r="E34" s="53" t="s">
        <v>48</v>
      </c>
      <c r="F34" s="155">
        <f>ROUND(SUM(BI90:BI243),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02 - 8-KOMUNIKACE - KOMUNIKACE</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J90</f>
        <v>0</v>
      </c>
      <c r="K56" s="49"/>
      <c r="AU56" s="22" t="s">
        <v>136</v>
      </c>
    </row>
    <row r="57" s="7" customFormat="1" ht="24.96" customHeight="1">
      <c r="B57" s="175"/>
      <c r="C57" s="176"/>
      <c r="D57" s="177" t="s">
        <v>244</v>
      </c>
      <c r="E57" s="178"/>
      <c r="F57" s="178"/>
      <c r="G57" s="178"/>
      <c r="H57" s="178"/>
      <c r="I57" s="179"/>
      <c r="J57" s="180">
        <f>J92</f>
        <v>0</v>
      </c>
      <c r="K57" s="181"/>
    </row>
    <row r="58" s="10" customFormat="1" ht="19.92" customHeight="1">
      <c r="B58" s="226"/>
      <c r="C58" s="227"/>
      <c r="D58" s="228" t="s">
        <v>245</v>
      </c>
      <c r="E58" s="229"/>
      <c r="F58" s="229"/>
      <c r="G58" s="229"/>
      <c r="H58" s="229"/>
      <c r="I58" s="230"/>
      <c r="J58" s="231">
        <f>J93</f>
        <v>0</v>
      </c>
      <c r="K58" s="232"/>
    </row>
    <row r="59" s="10" customFormat="1" ht="14.88" customHeight="1">
      <c r="B59" s="226"/>
      <c r="C59" s="227"/>
      <c r="D59" s="228" t="s">
        <v>246</v>
      </c>
      <c r="E59" s="229"/>
      <c r="F59" s="229"/>
      <c r="G59" s="229"/>
      <c r="H59" s="229"/>
      <c r="I59" s="230"/>
      <c r="J59" s="231">
        <f>J151</f>
        <v>0</v>
      </c>
      <c r="K59" s="232"/>
    </row>
    <row r="60" s="10" customFormat="1" ht="19.92" customHeight="1">
      <c r="B60" s="226"/>
      <c r="C60" s="227"/>
      <c r="D60" s="228" t="s">
        <v>247</v>
      </c>
      <c r="E60" s="229"/>
      <c r="F60" s="229"/>
      <c r="G60" s="229"/>
      <c r="H60" s="229"/>
      <c r="I60" s="230"/>
      <c r="J60" s="231">
        <f>J152</f>
        <v>0</v>
      </c>
      <c r="K60" s="232"/>
    </row>
    <row r="61" s="10" customFormat="1" ht="14.88" customHeight="1">
      <c r="B61" s="226"/>
      <c r="C61" s="227"/>
      <c r="D61" s="228" t="s">
        <v>248</v>
      </c>
      <c r="E61" s="229"/>
      <c r="F61" s="229"/>
      <c r="G61" s="229"/>
      <c r="H61" s="229"/>
      <c r="I61" s="230"/>
      <c r="J61" s="231">
        <f>J174</f>
        <v>0</v>
      </c>
      <c r="K61" s="232"/>
    </row>
    <row r="62" s="10" customFormat="1" ht="19.92" customHeight="1">
      <c r="B62" s="226"/>
      <c r="C62" s="227"/>
      <c r="D62" s="228" t="s">
        <v>249</v>
      </c>
      <c r="E62" s="229"/>
      <c r="F62" s="229"/>
      <c r="G62" s="229"/>
      <c r="H62" s="229"/>
      <c r="I62" s="230"/>
      <c r="J62" s="231">
        <f>J175</f>
        <v>0</v>
      </c>
      <c r="K62" s="232"/>
    </row>
    <row r="63" s="10" customFormat="1" ht="14.88" customHeight="1">
      <c r="B63" s="226"/>
      <c r="C63" s="227"/>
      <c r="D63" s="228" t="s">
        <v>250</v>
      </c>
      <c r="E63" s="229"/>
      <c r="F63" s="229"/>
      <c r="G63" s="229"/>
      <c r="H63" s="229"/>
      <c r="I63" s="230"/>
      <c r="J63" s="231">
        <f>J200</f>
        <v>0</v>
      </c>
      <c r="K63" s="232"/>
    </row>
    <row r="64" s="10" customFormat="1" ht="19.92" customHeight="1">
      <c r="B64" s="226"/>
      <c r="C64" s="227"/>
      <c r="D64" s="228" t="s">
        <v>251</v>
      </c>
      <c r="E64" s="229"/>
      <c r="F64" s="229"/>
      <c r="G64" s="229"/>
      <c r="H64" s="229"/>
      <c r="I64" s="230"/>
      <c r="J64" s="231">
        <f>J201</f>
        <v>0</v>
      </c>
      <c r="K64" s="232"/>
    </row>
    <row r="65" s="10" customFormat="1" ht="14.88" customHeight="1">
      <c r="B65" s="226"/>
      <c r="C65" s="227"/>
      <c r="D65" s="228" t="s">
        <v>252</v>
      </c>
      <c r="E65" s="229"/>
      <c r="F65" s="229"/>
      <c r="G65" s="229"/>
      <c r="H65" s="229"/>
      <c r="I65" s="230"/>
      <c r="J65" s="231">
        <f>J218</f>
        <v>0</v>
      </c>
      <c r="K65" s="232"/>
    </row>
    <row r="66" s="10" customFormat="1" ht="19.92" customHeight="1">
      <c r="B66" s="226"/>
      <c r="C66" s="227"/>
      <c r="D66" s="228" t="s">
        <v>253</v>
      </c>
      <c r="E66" s="229"/>
      <c r="F66" s="229"/>
      <c r="G66" s="229"/>
      <c r="H66" s="229"/>
      <c r="I66" s="230"/>
      <c r="J66" s="231">
        <f>J219</f>
        <v>0</v>
      </c>
      <c r="K66" s="232"/>
    </row>
    <row r="67" s="10" customFormat="1" ht="14.88" customHeight="1">
      <c r="B67" s="226"/>
      <c r="C67" s="227"/>
      <c r="D67" s="228" t="s">
        <v>254</v>
      </c>
      <c r="E67" s="229"/>
      <c r="F67" s="229"/>
      <c r="G67" s="229"/>
      <c r="H67" s="229"/>
      <c r="I67" s="230"/>
      <c r="J67" s="231">
        <f>J225</f>
        <v>0</v>
      </c>
      <c r="K67" s="232"/>
    </row>
    <row r="68" s="7" customFormat="1" ht="24.96" customHeight="1">
      <c r="B68" s="175"/>
      <c r="C68" s="176"/>
      <c r="D68" s="177" t="s">
        <v>255</v>
      </c>
      <c r="E68" s="178"/>
      <c r="F68" s="178"/>
      <c r="G68" s="178"/>
      <c r="H68" s="178"/>
      <c r="I68" s="179"/>
      <c r="J68" s="180">
        <f>J226</f>
        <v>0</v>
      </c>
      <c r="K68" s="181"/>
    </row>
    <row r="69" s="10" customFormat="1" ht="19.92" customHeight="1">
      <c r="B69" s="226"/>
      <c r="C69" s="227"/>
      <c r="D69" s="228" t="s">
        <v>256</v>
      </c>
      <c r="E69" s="229"/>
      <c r="F69" s="229"/>
      <c r="G69" s="229"/>
      <c r="H69" s="229"/>
      <c r="I69" s="230"/>
      <c r="J69" s="231">
        <f>J227</f>
        <v>0</v>
      </c>
      <c r="K69" s="232"/>
    </row>
    <row r="70" s="10" customFormat="1" ht="14.88" customHeight="1">
      <c r="B70" s="226"/>
      <c r="C70" s="227"/>
      <c r="D70" s="228" t="s">
        <v>257</v>
      </c>
      <c r="E70" s="229"/>
      <c r="F70" s="229"/>
      <c r="G70" s="229"/>
      <c r="H70" s="229"/>
      <c r="I70" s="230"/>
      <c r="J70" s="231">
        <f>J243</f>
        <v>0</v>
      </c>
      <c r="K70" s="232"/>
    </row>
    <row r="71" s="1" customFormat="1" ht="21.84" customHeight="1">
      <c r="B71" s="44"/>
      <c r="C71" s="45"/>
      <c r="D71" s="45"/>
      <c r="E71" s="45"/>
      <c r="F71" s="45"/>
      <c r="G71" s="45"/>
      <c r="H71" s="45"/>
      <c r="I71" s="142"/>
      <c r="J71" s="45"/>
      <c r="K71" s="49"/>
    </row>
    <row r="72" s="1" customFormat="1" ht="6.96" customHeight="1">
      <c r="B72" s="65"/>
      <c r="C72" s="66"/>
      <c r="D72" s="66"/>
      <c r="E72" s="66"/>
      <c r="F72" s="66"/>
      <c r="G72" s="66"/>
      <c r="H72" s="66"/>
      <c r="I72" s="164"/>
      <c r="J72" s="66"/>
      <c r="K72" s="67"/>
    </row>
    <row r="76" s="1" customFormat="1" ht="6.96" customHeight="1">
      <c r="B76" s="68"/>
      <c r="C76" s="69"/>
      <c r="D76" s="69"/>
      <c r="E76" s="69"/>
      <c r="F76" s="69"/>
      <c r="G76" s="69"/>
      <c r="H76" s="69"/>
      <c r="I76" s="167"/>
      <c r="J76" s="69"/>
      <c r="K76" s="69"/>
      <c r="L76" s="70"/>
    </row>
    <row r="77" s="1" customFormat="1" ht="36.96" customHeight="1">
      <c r="B77" s="44"/>
      <c r="C77" s="71" t="s">
        <v>139</v>
      </c>
      <c r="D77" s="72"/>
      <c r="E77" s="72"/>
      <c r="F77" s="72"/>
      <c r="G77" s="72"/>
      <c r="H77" s="72"/>
      <c r="I77" s="182"/>
      <c r="J77" s="72"/>
      <c r="K77" s="72"/>
      <c r="L77" s="70"/>
    </row>
    <row r="78" s="1" customFormat="1" ht="6.96" customHeight="1">
      <c r="B78" s="44"/>
      <c r="C78" s="72"/>
      <c r="D78" s="72"/>
      <c r="E78" s="72"/>
      <c r="F78" s="72"/>
      <c r="G78" s="72"/>
      <c r="H78" s="72"/>
      <c r="I78" s="182"/>
      <c r="J78" s="72"/>
      <c r="K78" s="72"/>
      <c r="L78" s="70"/>
    </row>
    <row r="79" s="1" customFormat="1" ht="14.4" customHeight="1">
      <c r="B79" s="44"/>
      <c r="C79" s="74" t="s">
        <v>18</v>
      </c>
      <c r="D79" s="72"/>
      <c r="E79" s="72"/>
      <c r="F79" s="72"/>
      <c r="G79" s="72"/>
      <c r="H79" s="72"/>
      <c r="I79" s="182"/>
      <c r="J79" s="72"/>
      <c r="K79" s="72"/>
      <c r="L79" s="70"/>
    </row>
    <row r="80" s="1" customFormat="1" ht="16.5" customHeight="1">
      <c r="B80" s="44"/>
      <c r="C80" s="72"/>
      <c r="D80" s="72"/>
      <c r="E80" s="183" t="str">
        <f>E7</f>
        <v>STAVEBNÍ ÚPRAVY HASIČSKÉ ZBROJNICE HEŘMANICE - SLEZSKÁ OSTRAVA</v>
      </c>
      <c r="F80" s="74"/>
      <c r="G80" s="74"/>
      <c r="H80" s="74"/>
      <c r="I80" s="182"/>
      <c r="J80" s="72"/>
      <c r="K80" s="72"/>
      <c r="L80" s="70"/>
    </row>
    <row r="81" s="1" customFormat="1" ht="14.4" customHeight="1">
      <c r="B81" s="44"/>
      <c r="C81" s="74" t="s">
        <v>129</v>
      </c>
      <c r="D81" s="72"/>
      <c r="E81" s="72"/>
      <c r="F81" s="72"/>
      <c r="G81" s="72"/>
      <c r="H81" s="72"/>
      <c r="I81" s="182"/>
      <c r="J81" s="72"/>
      <c r="K81" s="72"/>
      <c r="L81" s="70"/>
    </row>
    <row r="82" s="1" customFormat="1" ht="17.25" customHeight="1">
      <c r="B82" s="44"/>
      <c r="C82" s="72"/>
      <c r="D82" s="72"/>
      <c r="E82" s="80" t="str">
        <f>E9</f>
        <v>SO 02 - 8-KOMUNIKACE - KOMUNIKACE</v>
      </c>
      <c r="F82" s="72"/>
      <c r="G82" s="72"/>
      <c r="H82" s="72"/>
      <c r="I82" s="182"/>
      <c r="J82" s="72"/>
      <c r="K82" s="72"/>
      <c r="L82" s="70"/>
    </row>
    <row r="83" s="1" customFormat="1" ht="6.96" customHeight="1">
      <c r="B83" s="44"/>
      <c r="C83" s="72"/>
      <c r="D83" s="72"/>
      <c r="E83" s="72"/>
      <c r="F83" s="72"/>
      <c r="G83" s="72"/>
      <c r="H83" s="72"/>
      <c r="I83" s="182"/>
      <c r="J83" s="72"/>
      <c r="K83" s="72"/>
      <c r="L83" s="70"/>
    </row>
    <row r="84" s="1" customFormat="1" ht="18" customHeight="1">
      <c r="B84" s="44"/>
      <c r="C84" s="74" t="s">
        <v>23</v>
      </c>
      <c r="D84" s="72"/>
      <c r="E84" s="72"/>
      <c r="F84" s="184" t="str">
        <f>F12</f>
        <v>SLEZSKÁ OSTRAVA</v>
      </c>
      <c r="G84" s="72"/>
      <c r="H84" s="72"/>
      <c r="I84" s="185" t="s">
        <v>25</v>
      </c>
      <c r="J84" s="83" t="str">
        <f>IF(J12="","",J12)</f>
        <v>25. 2. 2023</v>
      </c>
      <c r="K84" s="72"/>
      <c r="L84" s="70"/>
    </row>
    <row r="85" s="1" customFormat="1" ht="6.96" customHeight="1">
      <c r="B85" s="44"/>
      <c r="C85" s="72"/>
      <c r="D85" s="72"/>
      <c r="E85" s="72"/>
      <c r="F85" s="72"/>
      <c r="G85" s="72"/>
      <c r="H85" s="72"/>
      <c r="I85" s="182"/>
      <c r="J85" s="72"/>
      <c r="K85" s="72"/>
      <c r="L85" s="70"/>
    </row>
    <row r="86" s="1" customFormat="1">
      <c r="B86" s="44"/>
      <c r="C86" s="74" t="s">
        <v>27</v>
      </c>
      <c r="D86" s="72"/>
      <c r="E86" s="72"/>
      <c r="F86" s="184" t="str">
        <f>E15</f>
        <v>SMO - SLEZSKÁ OSTRAVA</v>
      </c>
      <c r="G86" s="72"/>
      <c r="H86" s="72"/>
      <c r="I86" s="185" t="s">
        <v>33</v>
      </c>
      <c r="J86" s="184" t="str">
        <f>E21</f>
        <v>SPAN</v>
      </c>
      <c r="K86" s="72"/>
      <c r="L86" s="70"/>
    </row>
    <row r="87" s="1" customFormat="1" ht="14.4" customHeight="1">
      <c r="B87" s="44"/>
      <c r="C87" s="74" t="s">
        <v>31</v>
      </c>
      <c r="D87" s="72"/>
      <c r="E87" s="72"/>
      <c r="F87" s="184" t="str">
        <f>IF(E18="","",E18)</f>
        <v/>
      </c>
      <c r="G87" s="72"/>
      <c r="H87" s="72"/>
      <c r="I87" s="182"/>
      <c r="J87" s="72"/>
      <c r="K87" s="72"/>
      <c r="L87" s="70"/>
    </row>
    <row r="88" s="1" customFormat="1" ht="10.32" customHeight="1">
      <c r="B88" s="44"/>
      <c r="C88" s="72"/>
      <c r="D88" s="72"/>
      <c r="E88" s="72"/>
      <c r="F88" s="72"/>
      <c r="G88" s="72"/>
      <c r="H88" s="72"/>
      <c r="I88" s="182"/>
      <c r="J88" s="72"/>
      <c r="K88" s="72"/>
      <c r="L88" s="70"/>
    </row>
    <row r="89" s="8" customFormat="1" ht="29.28" customHeight="1">
      <c r="B89" s="186"/>
      <c r="C89" s="187" t="s">
        <v>140</v>
      </c>
      <c r="D89" s="188" t="s">
        <v>58</v>
      </c>
      <c r="E89" s="188" t="s">
        <v>54</v>
      </c>
      <c r="F89" s="188" t="s">
        <v>141</v>
      </c>
      <c r="G89" s="188" t="s">
        <v>142</v>
      </c>
      <c r="H89" s="188" t="s">
        <v>143</v>
      </c>
      <c r="I89" s="189" t="s">
        <v>144</v>
      </c>
      <c r="J89" s="188" t="s">
        <v>134</v>
      </c>
      <c r="K89" s="190" t="s">
        <v>145</v>
      </c>
      <c r="L89" s="191"/>
      <c r="M89" s="100" t="s">
        <v>146</v>
      </c>
      <c r="N89" s="101" t="s">
        <v>43</v>
      </c>
      <c r="O89" s="101" t="s">
        <v>147</v>
      </c>
      <c r="P89" s="101" t="s">
        <v>148</v>
      </c>
      <c r="Q89" s="101" t="s">
        <v>149</v>
      </c>
      <c r="R89" s="101" t="s">
        <v>150</v>
      </c>
      <c r="S89" s="101" t="s">
        <v>151</v>
      </c>
      <c r="T89" s="102" t="s">
        <v>152</v>
      </c>
    </row>
    <row r="90" s="1" customFormat="1" ht="29.28" customHeight="1">
      <c r="B90" s="44"/>
      <c r="C90" s="106" t="s">
        <v>135</v>
      </c>
      <c r="D90" s="72"/>
      <c r="E90" s="72"/>
      <c r="F90" s="72"/>
      <c r="G90" s="72"/>
      <c r="H90" s="72"/>
      <c r="I90" s="182"/>
      <c r="J90" s="192">
        <f>BK90</f>
        <v>0</v>
      </c>
      <c r="K90" s="72"/>
      <c r="L90" s="70"/>
      <c r="M90" s="103"/>
      <c r="N90" s="104"/>
      <c r="O90" s="104"/>
      <c r="P90" s="193">
        <f>P91+P92+P226</f>
        <v>0</v>
      </c>
      <c r="Q90" s="104"/>
      <c r="R90" s="193">
        <f>R91+R92+R226</f>
        <v>955.25526343999991</v>
      </c>
      <c r="S90" s="104"/>
      <c r="T90" s="194">
        <f>T91+T92+T226</f>
        <v>0</v>
      </c>
      <c r="AT90" s="22" t="s">
        <v>72</v>
      </c>
      <c r="AU90" s="22" t="s">
        <v>136</v>
      </c>
      <c r="BK90" s="195">
        <f>BK91+BK92+BK226</f>
        <v>0</v>
      </c>
    </row>
    <row r="91" s="1" customFormat="1" ht="16.5" customHeight="1">
      <c r="B91" s="44"/>
      <c r="C91" s="210" t="s">
        <v>73</v>
      </c>
      <c r="D91" s="210" t="s">
        <v>156</v>
      </c>
      <c r="E91" s="211" t="s">
        <v>258</v>
      </c>
      <c r="F91" s="212" t="s">
        <v>259</v>
      </c>
      <c r="G91" s="213" t="s">
        <v>260</v>
      </c>
      <c r="H91" s="214">
        <v>0</v>
      </c>
      <c r="I91" s="215"/>
      <c r="J91" s="216">
        <f>ROUND(I91*H91,2)</f>
        <v>0</v>
      </c>
      <c r="K91" s="212" t="s">
        <v>21</v>
      </c>
      <c r="L91" s="70"/>
      <c r="M91" s="217" t="s">
        <v>21</v>
      </c>
      <c r="N91" s="218" t="s">
        <v>44</v>
      </c>
      <c r="O91" s="45"/>
      <c r="P91" s="219">
        <f>O91*H91</f>
        <v>0</v>
      </c>
      <c r="Q91" s="219">
        <v>0</v>
      </c>
      <c r="R91" s="219">
        <f>Q91*H91</f>
        <v>0</v>
      </c>
      <c r="S91" s="219">
        <v>0</v>
      </c>
      <c r="T91" s="220">
        <f>S91*H91</f>
        <v>0</v>
      </c>
      <c r="AR91" s="22" t="s">
        <v>163</v>
      </c>
      <c r="AT91" s="22" t="s">
        <v>156</v>
      </c>
      <c r="AU91" s="22" t="s">
        <v>73</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163</v>
      </c>
      <c r="BM91" s="22" t="s">
        <v>83</v>
      </c>
    </row>
    <row r="92" s="9" customFormat="1" ht="37.44" customHeight="1">
      <c r="B92" s="196"/>
      <c r="C92" s="197"/>
      <c r="D92" s="198" t="s">
        <v>72</v>
      </c>
      <c r="E92" s="199" t="s">
        <v>153</v>
      </c>
      <c r="F92" s="199" t="s">
        <v>261</v>
      </c>
      <c r="G92" s="197"/>
      <c r="H92" s="197"/>
      <c r="I92" s="200"/>
      <c r="J92" s="201">
        <f>BK92</f>
        <v>0</v>
      </c>
      <c r="K92" s="197"/>
      <c r="L92" s="202"/>
      <c r="M92" s="203"/>
      <c r="N92" s="204"/>
      <c r="O92" s="204"/>
      <c r="P92" s="205">
        <f>P93+P152+P175+P201+P219</f>
        <v>0</v>
      </c>
      <c r="Q92" s="204"/>
      <c r="R92" s="205">
        <f>R93+R152+R175+R201+R219</f>
        <v>955.14791775999993</v>
      </c>
      <c r="S92" s="204"/>
      <c r="T92" s="206">
        <f>T93+T152+T175+T201+T219</f>
        <v>0</v>
      </c>
      <c r="AR92" s="207" t="s">
        <v>81</v>
      </c>
      <c r="AT92" s="208" t="s">
        <v>72</v>
      </c>
      <c r="AU92" s="208" t="s">
        <v>73</v>
      </c>
      <c r="AY92" s="207" t="s">
        <v>155</v>
      </c>
      <c r="BK92" s="209">
        <f>BK93+BK152+BK175+BK201+BK219</f>
        <v>0</v>
      </c>
    </row>
    <row r="93" s="9" customFormat="1" ht="19.92" customHeight="1">
      <c r="B93" s="196"/>
      <c r="C93" s="197"/>
      <c r="D93" s="198" t="s">
        <v>72</v>
      </c>
      <c r="E93" s="233" t="s">
        <v>262</v>
      </c>
      <c r="F93" s="233" t="s">
        <v>263</v>
      </c>
      <c r="G93" s="197"/>
      <c r="H93" s="197"/>
      <c r="I93" s="200"/>
      <c r="J93" s="234">
        <f>BK93</f>
        <v>0</v>
      </c>
      <c r="K93" s="197"/>
      <c r="L93" s="202"/>
      <c r="M93" s="203"/>
      <c r="N93" s="204"/>
      <c r="O93" s="204"/>
      <c r="P93" s="205">
        <f>SUM(P94:P151)</f>
        <v>0</v>
      </c>
      <c r="Q93" s="204"/>
      <c r="R93" s="205">
        <f>SUM(R94:R151)</f>
        <v>226.75855800000002</v>
      </c>
      <c r="S93" s="204"/>
      <c r="T93" s="206">
        <f>SUM(T94:T151)</f>
        <v>0</v>
      </c>
      <c r="AR93" s="207" t="s">
        <v>81</v>
      </c>
      <c r="AT93" s="208" t="s">
        <v>72</v>
      </c>
      <c r="AU93" s="208" t="s">
        <v>81</v>
      </c>
      <c r="AY93" s="207" t="s">
        <v>155</v>
      </c>
      <c r="BK93" s="209">
        <f>SUM(BK94:BK151)</f>
        <v>0</v>
      </c>
    </row>
    <row r="94" s="1" customFormat="1" ht="25.5" customHeight="1">
      <c r="B94" s="44"/>
      <c r="C94" s="210" t="s">
        <v>81</v>
      </c>
      <c r="D94" s="210" t="s">
        <v>156</v>
      </c>
      <c r="E94" s="211" t="s">
        <v>264</v>
      </c>
      <c r="F94" s="212" t="s">
        <v>265</v>
      </c>
      <c r="G94" s="213" t="s">
        <v>266</v>
      </c>
      <c r="H94" s="214">
        <v>32.759999999999998</v>
      </c>
      <c r="I94" s="215"/>
      <c r="J94" s="216">
        <f>ROUND(I94*H94,2)</f>
        <v>0</v>
      </c>
      <c r="K94" s="212" t="s">
        <v>21</v>
      </c>
      <c r="L94" s="70"/>
      <c r="M94" s="217" t="s">
        <v>21</v>
      </c>
      <c r="N94" s="218" t="s">
        <v>44</v>
      </c>
      <c r="O94" s="45"/>
      <c r="P94" s="219">
        <f>O94*H94</f>
        <v>0</v>
      </c>
      <c r="Q94" s="219">
        <v>0</v>
      </c>
      <c r="R94" s="219">
        <f>Q94*H94</f>
        <v>0</v>
      </c>
      <c r="S94" s="219">
        <v>0</v>
      </c>
      <c r="T94" s="220">
        <f>S94*H94</f>
        <v>0</v>
      </c>
      <c r="AR94" s="22" t="s">
        <v>163</v>
      </c>
      <c r="AT94" s="22" t="s">
        <v>156</v>
      </c>
      <c r="AU94" s="22" t="s">
        <v>83</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163</v>
      </c>
      <c r="BM94" s="22" t="s">
        <v>163</v>
      </c>
    </row>
    <row r="95" s="1" customFormat="1" ht="16.5" customHeight="1">
      <c r="B95" s="44"/>
      <c r="C95" s="210" t="s">
        <v>73</v>
      </c>
      <c r="D95" s="210" t="s">
        <v>156</v>
      </c>
      <c r="E95" s="211" t="s">
        <v>267</v>
      </c>
      <c r="F95" s="212" t="s">
        <v>268</v>
      </c>
      <c r="G95" s="213" t="s">
        <v>21</v>
      </c>
      <c r="H95" s="214">
        <v>0</v>
      </c>
      <c r="I95" s="215"/>
      <c r="J95" s="216">
        <f>ROUND(I95*H95,2)</f>
        <v>0</v>
      </c>
      <c r="K95" s="212" t="s">
        <v>21</v>
      </c>
      <c r="L95" s="70"/>
      <c r="M95" s="217" t="s">
        <v>21</v>
      </c>
      <c r="N95" s="218" t="s">
        <v>44</v>
      </c>
      <c r="O95" s="45"/>
      <c r="P95" s="219">
        <f>O95*H95</f>
        <v>0</v>
      </c>
      <c r="Q95" s="219">
        <v>0</v>
      </c>
      <c r="R95" s="219">
        <f>Q95*H95</f>
        <v>0</v>
      </c>
      <c r="S95" s="219">
        <v>0</v>
      </c>
      <c r="T95" s="220">
        <f>S95*H95</f>
        <v>0</v>
      </c>
      <c r="AR95" s="22" t="s">
        <v>163</v>
      </c>
      <c r="AT95" s="22" t="s">
        <v>156</v>
      </c>
      <c r="AU95" s="22" t="s">
        <v>83</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163</v>
      </c>
      <c r="BM95" s="22" t="s">
        <v>166</v>
      </c>
    </row>
    <row r="96" s="1" customFormat="1" ht="16.5" customHeight="1">
      <c r="B96" s="44"/>
      <c r="C96" s="210" t="s">
        <v>83</v>
      </c>
      <c r="D96" s="210" t="s">
        <v>156</v>
      </c>
      <c r="E96" s="211" t="s">
        <v>269</v>
      </c>
      <c r="F96" s="212" t="s">
        <v>270</v>
      </c>
      <c r="G96" s="213" t="s">
        <v>266</v>
      </c>
      <c r="H96" s="214">
        <v>68.900000000000006</v>
      </c>
      <c r="I96" s="215"/>
      <c r="J96" s="216">
        <f>ROUND(I96*H96,2)</f>
        <v>0</v>
      </c>
      <c r="K96" s="212" t="s">
        <v>21</v>
      </c>
      <c r="L96" s="70"/>
      <c r="M96" s="217" t="s">
        <v>21</v>
      </c>
      <c r="N96" s="218" t="s">
        <v>44</v>
      </c>
      <c r="O96" s="45"/>
      <c r="P96" s="219">
        <f>O96*H96</f>
        <v>0</v>
      </c>
      <c r="Q96" s="219">
        <v>0</v>
      </c>
      <c r="R96" s="219">
        <f>Q96*H96</f>
        <v>0</v>
      </c>
      <c r="S96" s="219">
        <v>0</v>
      </c>
      <c r="T96" s="220">
        <f>S96*H96</f>
        <v>0</v>
      </c>
      <c r="AR96" s="22" t="s">
        <v>163</v>
      </c>
      <c r="AT96" s="22" t="s">
        <v>156</v>
      </c>
      <c r="AU96" s="22" t="s">
        <v>83</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163</v>
      </c>
      <c r="BM96" s="22" t="s">
        <v>169</v>
      </c>
    </row>
    <row r="97" s="11" customFormat="1">
      <c r="B97" s="235"/>
      <c r="C97" s="236"/>
      <c r="D97" s="237" t="s">
        <v>271</v>
      </c>
      <c r="E97" s="238" t="s">
        <v>21</v>
      </c>
      <c r="F97" s="239" t="s">
        <v>272</v>
      </c>
      <c r="G97" s="236"/>
      <c r="H97" s="240">
        <v>68.900000000000006</v>
      </c>
      <c r="I97" s="241"/>
      <c r="J97" s="236"/>
      <c r="K97" s="236"/>
      <c r="L97" s="242"/>
      <c r="M97" s="243"/>
      <c r="N97" s="244"/>
      <c r="O97" s="244"/>
      <c r="P97" s="244"/>
      <c r="Q97" s="244"/>
      <c r="R97" s="244"/>
      <c r="S97" s="244"/>
      <c r="T97" s="245"/>
      <c r="AT97" s="246" t="s">
        <v>271</v>
      </c>
      <c r="AU97" s="246" t="s">
        <v>83</v>
      </c>
      <c r="AV97" s="11" t="s">
        <v>83</v>
      </c>
      <c r="AW97" s="11" t="s">
        <v>37</v>
      </c>
      <c r="AX97" s="11" t="s">
        <v>73</v>
      </c>
      <c r="AY97" s="246" t="s">
        <v>155</v>
      </c>
    </row>
    <row r="98" s="12" customFormat="1">
      <c r="B98" s="247"/>
      <c r="C98" s="248"/>
      <c r="D98" s="237" t="s">
        <v>271</v>
      </c>
      <c r="E98" s="249" t="s">
        <v>21</v>
      </c>
      <c r="F98" s="250" t="s">
        <v>273</v>
      </c>
      <c r="G98" s="248"/>
      <c r="H98" s="251">
        <v>68.900000000000006</v>
      </c>
      <c r="I98" s="252"/>
      <c r="J98" s="248"/>
      <c r="K98" s="248"/>
      <c r="L98" s="253"/>
      <c r="M98" s="254"/>
      <c r="N98" s="255"/>
      <c r="O98" s="255"/>
      <c r="P98" s="255"/>
      <c r="Q98" s="255"/>
      <c r="R98" s="255"/>
      <c r="S98" s="255"/>
      <c r="T98" s="256"/>
      <c r="AT98" s="257" t="s">
        <v>271</v>
      </c>
      <c r="AU98" s="257" t="s">
        <v>83</v>
      </c>
      <c r="AV98" s="12" t="s">
        <v>163</v>
      </c>
      <c r="AW98" s="12" t="s">
        <v>37</v>
      </c>
      <c r="AX98" s="12" t="s">
        <v>81</v>
      </c>
      <c r="AY98" s="257" t="s">
        <v>155</v>
      </c>
    </row>
    <row r="99" s="1" customFormat="1" ht="16.5" customHeight="1">
      <c r="B99" s="44"/>
      <c r="C99" s="210" t="s">
        <v>154</v>
      </c>
      <c r="D99" s="210" t="s">
        <v>156</v>
      </c>
      <c r="E99" s="211" t="s">
        <v>274</v>
      </c>
      <c r="F99" s="212" t="s">
        <v>275</v>
      </c>
      <c r="G99" s="213" t="s">
        <v>266</v>
      </c>
      <c r="H99" s="214">
        <v>101.40000000000001</v>
      </c>
      <c r="I99" s="215"/>
      <c r="J99" s="216">
        <f>ROUND(I99*H99,2)</f>
        <v>0</v>
      </c>
      <c r="K99" s="212" t="s">
        <v>21</v>
      </c>
      <c r="L99" s="70"/>
      <c r="M99" s="217" t="s">
        <v>21</v>
      </c>
      <c r="N99" s="218" t="s">
        <v>44</v>
      </c>
      <c r="O99" s="45"/>
      <c r="P99" s="219">
        <f>O99*H99</f>
        <v>0</v>
      </c>
      <c r="Q99" s="219">
        <v>0</v>
      </c>
      <c r="R99" s="219">
        <f>Q99*H99</f>
        <v>0</v>
      </c>
      <c r="S99" s="219">
        <v>0</v>
      </c>
      <c r="T99" s="220">
        <f>S99*H99</f>
        <v>0</v>
      </c>
      <c r="AR99" s="22" t="s">
        <v>163</v>
      </c>
      <c r="AT99" s="22" t="s">
        <v>156</v>
      </c>
      <c r="AU99" s="22" t="s">
        <v>83</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163</v>
      </c>
      <c r="BM99" s="22" t="s">
        <v>173</v>
      </c>
    </row>
    <row r="100" s="11" customFormat="1">
      <c r="B100" s="235"/>
      <c r="C100" s="236"/>
      <c r="D100" s="237" t="s">
        <v>271</v>
      </c>
      <c r="E100" s="238" t="s">
        <v>21</v>
      </c>
      <c r="F100" s="239" t="s">
        <v>276</v>
      </c>
      <c r="G100" s="236"/>
      <c r="H100" s="240">
        <v>101.40000000000001</v>
      </c>
      <c r="I100" s="241"/>
      <c r="J100" s="236"/>
      <c r="K100" s="236"/>
      <c r="L100" s="242"/>
      <c r="M100" s="243"/>
      <c r="N100" s="244"/>
      <c r="O100" s="244"/>
      <c r="P100" s="244"/>
      <c r="Q100" s="244"/>
      <c r="R100" s="244"/>
      <c r="S100" s="244"/>
      <c r="T100" s="245"/>
      <c r="AT100" s="246" t="s">
        <v>271</v>
      </c>
      <c r="AU100" s="246" t="s">
        <v>83</v>
      </c>
      <c r="AV100" s="11" t="s">
        <v>83</v>
      </c>
      <c r="AW100" s="11" t="s">
        <v>37</v>
      </c>
      <c r="AX100" s="11" t="s">
        <v>73</v>
      </c>
      <c r="AY100" s="246" t="s">
        <v>155</v>
      </c>
    </row>
    <row r="101" s="12" customFormat="1">
      <c r="B101" s="247"/>
      <c r="C101" s="248"/>
      <c r="D101" s="237" t="s">
        <v>271</v>
      </c>
      <c r="E101" s="249" t="s">
        <v>21</v>
      </c>
      <c r="F101" s="250" t="s">
        <v>273</v>
      </c>
      <c r="G101" s="248"/>
      <c r="H101" s="251">
        <v>101.40000000000001</v>
      </c>
      <c r="I101" s="252"/>
      <c r="J101" s="248"/>
      <c r="K101" s="248"/>
      <c r="L101" s="253"/>
      <c r="M101" s="254"/>
      <c r="N101" s="255"/>
      <c r="O101" s="255"/>
      <c r="P101" s="255"/>
      <c r="Q101" s="255"/>
      <c r="R101" s="255"/>
      <c r="S101" s="255"/>
      <c r="T101" s="256"/>
      <c r="AT101" s="257" t="s">
        <v>271</v>
      </c>
      <c r="AU101" s="257" t="s">
        <v>83</v>
      </c>
      <c r="AV101" s="12" t="s">
        <v>163</v>
      </c>
      <c r="AW101" s="12" t="s">
        <v>37</v>
      </c>
      <c r="AX101" s="12" t="s">
        <v>81</v>
      </c>
      <c r="AY101" s="257" t="s">
        <v>155</v>
      </c>
    </row>
    <row r="102" s="1" customFormat="1" ht="16.5" customHeight="1">
      <c r="B102" s="44"/>
      <c r="C102" s="210" t="s">
        <v>163</v>
      </c>
      <c r="D102" s="210" t="s">
        <v>156</v>
      </c>
      <c r="E102" s="211" t="s">
        <v>277</v>
      </c>
      <c r="F102" s="212" t="s">
        <v>278</v>
      </c>
      <c r="G102" s="213" t="s">
        <v>266</v>
      </c>
      <c r="H102" s="214">
        <v>149.75999999999999</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163</v>
      </c>
      <c r="AT102" s="22" t="s">
        <v>156</v>
      </c>
      <c r="AU102" s="22" t="s">
        <v>83</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163</v>
      </c>
      <c r="BM102" s="22" t="s">
        <v>176</v>
      </c>
    </row>
    <row r="103" s="11" customFormat="1">
      <c r="B103" s="235"/>
      <c r="C103" s="236"/>
      <c r="D103" s="237" t="s">
        <v>271</v>
      </c>
      <c r="E103" s="238" t="s">
        <v>21</v>
      </c>
      <c r="F103" s="239" t="s">
        <v>279</v>
      </c>
      <c r="G103" s="236"/>
      <c r="H103" s="240">
        <v>149.75999999999999</v>
      </c>
      <c r="I103" s="241"/>
      <c r="J103" s="236"/>
      <c r="K103" s="236"/>
      <c r="L103" s="242"/>
      <c r="M103" s="243"/>
      <c r="N103" s="244"/>
      <c r="O103" s="244"/>
      <c r="P103" s="244"/>
      <c r="Q103" s="244"/>
      <c r="R103" s="244"/>
      <c r="S103" s="244"/>
      <c r="T103" s="245"/>
      <c r="AT103" s="246" t="s">
        <v>271</v>
      </c>
      <c r="AU103" s="246" t="s">
        <v>83</v>
      </c>
      <c r="AV103" s="11" t="s">
        <v>83</v>
      </c>
      <c r="AW103" s="11" t="s">
        <v>37</v>
      </c>
      <c r="AX103" s="11" t="s">
        <v>73</v>
      </c>
      <c r="AY103" s="246" t="s">
        <v>155</v>
      </c>
    </row>
    <row r="104" s="12" customFormat="1">
      <c r="B104" s="247"/>
      <c r="C104" s="248"/>
      <c r="D104" s="237" t="s">
        <v>271</v>
      </c>
      <c r="E104" s="249" t="s">
        <v>21</v>
      </c>
      <c r="F104" s="250" t="s">
        <v>273</v>
      </c>
      <c r="G104" s="248"/>
      <c r="H104" s="251">
        <v>149.75999999999999</v>
      </c>
      <c r="I104" s="252"/>
      <c r="J104" s="248"/>
      <c r="K104" s="248"/>
      <c r="L104" s="253"/>
      <c r="M104" s="254"/>
      <c r="N104" s="255"/>
      <c r="O104" s="255"/>
      <c r="P104" s="255"/>
      <c r="Q104" s="255"/>
      <c r="R104" s="255"/>
      <c r="S104" s="255"/>
      <c r="T104" s="256"/>
      <c r="AT104" s="257" t="s">
        <v>271</v>
      </c>
      <c r="AU104" s="257" t="s">
        <v>83</v>
      </c>
      <c r="AV104" s="12" t="s">
        <v>163</v>
      </c>
      <c r="AW104" s="12" t="s">
        <v>37</v>
      </c>
      <c r="AX104" s="12" t="s">
        <v>81</v>
      </c>
      <c r="AY104" s="257" t="s">
        <v>155</v>
      </c>
    </row>
    <row r="105" s="1" customFormat="1" ht="16.5" customHeight="1">
      <c r="B105" s="44"/>
      <c r="C105" s="210" t="s">
        <v>170</v>
      </c>
      <c r="D105" s="210" t="s">
        <v>156</v>
      </c>
      <c r="E105" s="211" t="s">
        <v>280</v>
      </c>
      <c r="F105" s="212" t="s">
        <v>281</v>
      </c>
      <c r="G105" s="213" t="s">
        <v>282</v>
      </c>
      <c r="H105" s="214">
        <v>16.744</v>
      </c>
      <c r="I105" s="215"/>
      <c r="J105" s="216">
        <f>ROUND(I105*H105,2)</f>
        <v>0</v>
      </c>
      <c r="K105" s="212" t="s">
        <v>21</v>
      </c>
      <c r="L105" s="70"/>
      <c r="M105" s="217" t="s">
        <v>21</v>
      </c>
      <c r="N105" s="218" t="s">
        <v>44</v>
      </c>
      <c r="O105" s="45"/>
      <c r="P105" s="219">
        <f>O105*H105</f>
        <v>0</v>
      </c>
      <c r="Q105" s="219">
        <v>0.00075000000000000002</v>
      </c>
      <c r="R105" s="219">
        <f>Q105*H105</f>
        <v>0.012558</v>
      </c>
      <c r="S105" s="219">
        <v>0</v>
      </c>
      <c r="T105" s="220">
        <f>S105*H105</f>
        <v>0</v>
      </c>
      <c r="AR105" s="22" t="s">
        <v>163</v>
      </c>
      <c r="AT105" s="22" t="s">
        <v>156</v>
      </c>
      <c r="AU105" s="22" t="s">
        <v>83</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163</v>
      </c>
      <c r="BM105" s="22" t="s">
        <v>180</v>
      </c>
    </row>
    <row r="106" s="11" customFormat="1">
      <c r="B106" s="235"/>
      <c r="C106" s="236"/>
      <c r="D106" s="237" t="s">
        <v>271</v>
      </c>
      <c r="E106" s="238" t="s">
        <v>21</v>
      </c>
      <c r="F106" s="239" t="s">
        <v>283</v>
      </c>
      <c r="G106" s="236"/>
      <c r="H106" s="240">
        <v>16.744</v>
      </c>
      <c r="I106" s="241"/>
      <c r="J106" s="236"/>
      <c r="K106" s="236"/>
      <c r="L106" s="242"/>
      <c r="M106" s="243"/>
      <c r="N106" s="244"/>
      <c r="O106" s="244"/>
      <c r="P106" s="244"/>
      <c r="Q106" s="244"/>
      <c r="R106" s="244"/>
      <c r="S106" s="244"/>
      <c r="T106" s="245"/>
      <c r="AT106" s="246" t="s">
        <v>271</v>
      </c>
      <c r="AU106" s="246" t="s">
        <v>83</v>
      </c>
      <c r="AV106" s="11" t="s">
        <v>83</v>
      </c>
      <c r="AW106" s="11" t="s">
        <v>37</v>
      </c>
      <c r="AX106" s="11" t="s">
        <v>73</v>
      </c>
      <c r="AY106" s="246" t="s">
        <v>155</v>
      </c>
    </row>
    <row r="107" s="12" customFormat="1">
      <c r="B107" s="247"/>
      <c r="C107" s="248"/>
      <c r="D107" s="237" t="s">
        <v>271</v>
      </c>
      <c r="E107" s="249" t="s">
        <v>21</v>
      </c>
      <c r="F107" s="250" t="s">
        <v>273</v>
      </c>
      <c r="G107" s="248"/>
      <c r="H107" s="251">
        <v>16.744</v>
      </c>
      <c r="I107" s="252"/>
      <c r="J107" s="248"/>
      <c r="K107" s="248"/>
      <c r="L107" s="253"/>
      <c r="M107" s="254"/>
      <c r="N107" s="255"/>
      <c r="O107" s="255"/>
      <c r="P107" s="255"/>
      <c r="Q107" s="255"/>
      <c r="R107" s="255"/>
      <c r="S107" s="255"/>
      <c r="T107" s="256"/>
      <c r="AT107" s="257" t="s">
        <v>271</v>
      </c>
      <c r="AU107" s="257" t="s">
        <v>83</v>
      </c>
      <c r="AV107" s="12" t="s">
        <v>163</v>
      </c>
      <c r="AW107" s="12" t="s">
        <v>37</v>
      </c>
      <c r="AX107" s="12" t="s">
        <v>81</v>
      </c>
      <c r="AY107" s="257" t="s">
        <v>155</v>
      </c>
    </row>
    <row r="108" s="1" customFormat="1" ht="16.5" customHeight="1">
      <c r="B108" s="44"/>
      <c r="C108" s="210" t="s">
        <v>166</v>
      </c>
      <c r="D108" s="210" t="s">
        <v>156</v>
      </c>
      <c r="E108" s="211" t="s">
        <v>284</v>
      </c>
      <c r="F108" s="212" t="s">
        <v>285</v>
      </c>
      <c r="G108" s="213" t="s">
        <v>282</v>
      </c>
      <c r="H108" s="214">
        <v>16.744</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163</v>
      </c>
      <c r="AT108" s="22" t="s">
        <v>156</v>
      </c>
      <c r="AU108" s="22" t="s">
        <v>83</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163</v>
      </c>
      <c r="BM108" s="22" t="s">
        <v>183</v>
      </c>
    </row>
    <row r="109" s="11" customFormat="1">
      <c r="B109" s="235"/>
      <c r="C109" s="236"/>
      <c r="D109" s="237" t="s">
        <v>271</v>
      </c>
      <c r="E109" s="238" t="s">
        <v>21</v>
      </c>
      <c r="F109" s="239" t="s">
        <v>283</v>
      </c>
      <c r="G109" s="236"/>
      <c r="H109" s="240">
        <v>16.744</v>
      </c>
      <c r="I109" s="241"/>
      <c r="J109" s="236"/>
      <c r="K109" s="236"/>
      <c r="L109" s="242"/>
      <c r="M109" s="243"/>
      <c r="N109" s="244"/>
      <c r="O109" s="244"/>
      <c r="P109" s="244"/>
      <c r="Q109" s="244"/>
      <c r="R109" s="244"/>
      <c r="S109" s="244"/>
      <c r="T109" s="245"/>
      <c r="AT109" s="246" t="s">
        <v>271</v>
      </c>
      <c r="AU109" s="246" t="s">
        <v>83</v>
      </c>
      <c r="AV109" s="11" t="s">
        <v>83</v>
      </c>
      <c r="AW109" s="11" t="s">
        <v>37</v>
      </c>
      <c r="AX109" s="11" t="s">
        <v>73</v>
      </c>
      <c r="AY109" s="246" t="s">
        <v>155</v>
      </c>
    </row>
    <row r="110" s="12" customFormat="1">
      <c r="B110" s="247"/>
      <c r="C110" s="248"/>
      <c r="D110" s="237" t="s">
        <v>271</v>
      </c>
      <c r="E110" s="249" t="s">
        <v>21</v>
      </c>
      <c r="F110" s="250" t="s">
        <v>273</v>
      </c>
      <c r="G110" s="248"/>
      <c r="H110" s="251">
        <v>16.744</v>
      </c>
      <c r="I110" s="252"/>
      <c r="J110" s="248"/>
      <c r="K110" s="248"/>
      <c r="L110" s="253"/>
      <c r="M110" s="254"/>
      <c r="N110" s="255"/>
      <c r="O110" s="255"/>
      <c r="P110" s="255"/>
      <c r="Q110" s="255"/>
      <c r="R110" s="255"/>
      <c r="S110" s="255"/>
      <c r="T110" s="256"/>
      <c r="AT110" s="257" t="s">
        <v>271</v>
      </c>
      <c r="AU110" s="257" t="s">
        <v>83</v>
      </c>
      <c r="AV110" s="12" t="s">
        <v>163</v>
      </c>
      <c r="AW110" s="12" t="s">
        <v>37</v>
      </c>
      <c r="AX110" s="12" t="s">
        <v>81</v>
      </c>
      <c r="AY110" s="257" t="s">
        <v>155</v>
      </c>
    </row>
    <row r="111" s="1" customFormat="1" ht="25.5" customHeight="1">
      <c r="B111" s="44"/>
      <c r="C111" s="210" t="s">
        <v>177</v>
      </c>
      <c r="D111" s="210" t="s">
        <v>156</v>
      </c>
      <c r="E111" s="211" t="s">
        <v>286</v>
      </c>
      <c r="F111" s="212" t="s">
        <v>287</v>
      </c>
      <c r="G111" s="213" t="s">
        <v>266</v>
      </c>
      <c r="H111" s="214">
        <v>251.41999999999999</v>
      </c>
      <c r="I111" s="215"/>
      <c r="J111" s="216">
        <f>ROUND(I111*H111,2)</f>
        <v>0</v>
      </c>
      <c r="K111" s="212" t="s">
        <v>21</v>
      </c>
      <c r="L111" s="70"/>
      <c r="M111" s="217" t="s">
        <v>21</v>
      </c>
      <c r="N111" s="218" t="s">
        <v>44</v>
      </c>
      <c r="O111" s="45"/>
      <c r="P111" s="219">
        <f>O111*H111</f>
        <v>0</v>
      </c>
      <c r="Q111" s="219">
        <v>0</v>
      </c>
      <c r="R111" s="219">
        <f>Q111*H111</f>
        <v>0</v>
      </c>
      <c r="S111" s="219">
        <v>0</v>
      </c>
      <c r="T111" s="220">
        <f>S111*H111</f>
        <v>0</v>
      </c>
      <c r="AR111" s="22" t="s">
        <v>163</v>
      </c>
      <c r="AT111" s="22" t="s">
        <v>156</v>
      </c>
      <c r="AU111" s="22" t="s">
        <v>83</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163</v>
      </c>
      <c r="BM111" s="22" t="s">
        <v>187</v>
      </c>
    </row>
    <row r="112" s="11" customFormat="1">
      <c r="B112" s="235"/>
      <c r="C112" s="236"/>
      <c r="D112" s="237" t="s">
        <v>271</v>
      </c>
      <c r="E112" s="238" t="s">
        <v>21</v>
      </c>
      <c r="F112" s="239" t="s">
        <v>288</v>
      </c>
      <c r="G112" s="236"/>
      <c r="H112" s="240">
        <v>251.41999999999999</v>
      </c>
      <c r="I112" s="241"/>
      <c r="J112" s="236"/>
      <c r="K112" s="236"/>
      <c r="L112" s="242"/>
      <c r="M112" s="243"/>
      <c r="N112" s="244"/>
      <c r="O112" s="244"/>
      <c r="P112" s="244"/>
      <c r="Q112" s="244"/>
      <c r="R112" s="244"/>
      <c r="S112" s="244"/>
      <c r="T112" s="245"/>
      <c r="AT112" s="246" t="s">
        <v>271</v>
      </c>
      <c r="AU112" s="246" t="s">
        <v>83</v>
      </c>
      <c r="AV112" s="11" t="s">
        <v>83</v>
      </c>
      <c r="AW112" s="11" t="s">
        <v>37</v>
      </c>
      <c r="AX112" s="11" t="s">
        <v>73</v>
      </c>
      <c r="AY112" s="246" t="s">
        <v>155</v>
      </c>
    </row>
    <row r="113" s="12" customFormat="1">
      <c r="B113" s="247"/>
      <c r="C113" s="248"/>
      <c r="D113" s="237" t="s">
        <v>271</v>
      </c>
      <c r="E113" s="249" t="s">
        <v>21</v>
      </c>
      <c r="F113" s="250" t="s">
        <v>273</v>
      </c>
      <c r="G113" s="248"/>
      <c r="H113" s="251">
        <v>251.41999999999999</v>
      </c>
      <c r="I113" s="252"/>
      <c r="J113" s="248"/>
      <c r="K113" s="248"/>
      <c r="L113" s="253"/>
      <c r="M113" s="254"/>
      <c r="N113" s="255"/>
      <c r="O113" s="255"/>
      <c r="P113" s="255"/>
      <c r="Q113" s="255"/>
      <c r="R113" s="255"/>
      <c r="S113" s="255"/>
      <c r="T113" s="256"/>
      <c r="AT113" s="257" t="s">
        <v>271</v>
      </c>
      <c r="AU113" s="257" t="s">
        <v>83</v>
      </c>
      <c r="AV113" s="12" t="s">
        <v>163</v>
      </c>
      <c r="AW113" s="12" t="s">
        <v>37</v>
      </c>
      <c r="AX113" s="12" t="s">
        <v>81</v>
      </c>
      <c r="AY113" s="257" t="s">
        <v>155</v>
      </c>
    </row>
    <row r="114" s="1" customFormat="1" ht="16.5" customHeight="1">
      <c r="B114" s="44"/>
      <c r="C114" s="210" t="s">
        <v>169</v>
      </c>
      <c r="D114" s="210" t="s">
        <v>156</v>
      </c>
      <c r="E114" s="211" t="s">
        <v>289</v>
      </c>
      <c r="F114" s="212" t="s">
        <v>290</v>
      </c>
      <c r="G114" s="213" t="s">
        <v>266</v>
      </c>
      <c r="H114" s="214">
        <v>1257.0999999999999</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163</v>
      </c>
      <c r="AT114" s="22" t="s">
        <v>156</v>
      </c>
      <c r="AU114" s="22" t="s">
        <v>83</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163</v>
      </c>
      <c r="BM114" s="22" t="s">
        <v>190</v>
      </c>
    </row>
    <row r="115" s="11" customFormat="1">
      <c r="B115" s="235"/>
      <c r="C115" s="236"/>
      <c r="D115" s="237" t="s">
        <v>271</v>
      </c>
      <c r="E115" s="238" t="s">
        <v>21</v>
      </c>
      <c r="F115" s="239" t="s">
        <v>291</v>
      </c>
      <c r="G115" s="236"/>
      <c r="H115" s="240">
        <v>1257.0999999999999</v>
      </c>
      <c r="I115" s="241"/>
      <c r="J115" s="236"/>
      <c r="K115" s="236"/>
      <c r="L115" s="242"/>
      <c r="M115" s="243"/>
      <c r="N115" s="244"/>
      <c r="O115" s="244"/>
      <c r="P115" s="244"/>
      <c r="Q115" s="244"/>
      <c r="R115" s="244"/>
      <c r="S115" s="244"/>
      <c r="T115" s="245"/>
      <c r="AT115" s="246" t="s">
        <v>271</v>
      </c>
      <c r="AU115" s="246" t="s">
        <v>83</v>
      </c>
      <c r="AV115" s="11" t="s">
        <v>83</v>
      </c>
      <c r="AW115" s="11" t="s">
        <v>37</v>
      </c>
      <c r="AX115" s="11" t="s">
        <v>73</v>
      </c>
      <c r="AY115" s="246" t="s">
        <v>155</v>
      </c>
    </row>
    <row r="116" s="12" customFormat="1">
      <c r="B116" s="247"/>
      <c r="C116" s="248"/>
      <c r="D116" s="237" t="s">
        <v>271</v>
      </c>
      <c r="E116" s="249" t="s">
        <v>21</v>
      </c>
      <c r="F116" s="250" t="s">
        <v>273</v>
      </c>
      <c r="G116" s="248"/>
      <c r="H116" s="251">
        <v>1257.0999999999999</v>
      </c>
      <c r="I116" s="252"/>
      <c r="J116" s="248"/>
      <c r="K116" s="248"/>
      <c r="L116" s="253"/>
      <c r="M116" s="254"/>
      <c r="N116" s="255"/>
      <c r="O116" s="255"/>
      <c r="P116" s="255"/>
      <c r="Q116" s="255"/>
      <c r="R116" s="255"/>
      <c r="S116" s="255"/>
      <c r="T116" s="256"/>
      <c r="AT116" s="257" t="s">
        <v>271</v>
      </c>
      <c r="AU116" s="257" t="s">
        <v>83</v>
      </c>
      <c r="AV116" s="12" t="s">
        <v>163</v>
      </c>
      <c r="AW116" s="12" t="s">
        <v>37</v>
      </c>
      <c r="AX116" s="12" t="s">
        <v>81</v>
      </c>
      <c r="AY116" s="257" t="s">
        <v>155</v>
      </c>
    </row>
    <row r="117" s="1" customFormat="1" ht="16.5" customHeight="1">
      <c r="B117" s="44"/>
      <c r="C117" s="210" t="s">
        <v>184</v>
      </c>
      <c r="D117" s="210" t="s">
        <v>156</v>
      </c>
      <c r="E117" s="211" t="s">
        <v>292</v>
      </c>
      <c r="F117" s="212" t="s">
        <v>293</v>
      </c>
      <c r="G117" s="213" t="s">
        <v>266</v>
      </c>
      <c r="H117" s="214">
        <v>251.16</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163</v>
      </c>
      <c r="AT117" s="22" t="s">
        <v>156</v>
      </c>
      <c r="AU117" s="22" t="s">
        <v>83</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163</v>
      </c>
      <c r="BM117" s="22" t="s">
        <v>194</v>
      </c>
    </row>
    <row r="118" s="11" customFormat="1">
      <c r="B118" s="235"/>
      <c r="C118" s="236"/>
      <c r="D118" s="237" t="s">
        <v>271</v>
      </c>
      <c r="E118" s="238" t="s">
        <v>21</v>
      </c>
      <c r="F118" s="239" t="s">
        <v>294</v>
      </c>
      <c r="G118" s="236"/>
      <c r="H118" s="240">
        <v>251.16</v>
      </c>
      <c r="I118" s="241"/>
      <c r="J118" s="236"/>
      <c r="K118" s="236"/>
      <c r="L118" s="242"/>
      <c r="M118" s="243"/>
      <c r="N118" s="244"/>
      <c r="O118" s="244"/>
      <c r="P118" s="244"/>
      <c r="Q118" s="244"/>
      <c r="R118" s="244"/>
      <c r="S118" s="244"/>
      <c r="T118" s="245"/>
      <c r="AT118" s="246" t="s">
        <v>271</v>
      </c>
      <c r="AU118" s="246" t="s">
        <v>83</v>
      </c>
      <c r="AV118" s="11" t="s">
        <v>83</v>
      </c>
      <c r="AW118" s="11" t="s">
        <v>37</v>
      </c>
      <c r="AX118" s="11" t="s">
        <v>73</v>
      </c>
      <c r="AY118" s="246" t="s">
        <v>155</v>
      </c>
    </row>
    <row r="119" s="12" customFormat="1">
      <c r="B119" s="247"/>
      <c r="C119" s="248"/>
      <c r="D119" s="237" t="s">
        <v>271</v>
      </c>
      <c r="E119" s="249" t="s">
        <v>21</v>
      </c>
      <c r="F119" s="250" t="s">
        <v>273</v>
      </c>
      <c r="G119" s="248"/>
      <c r="H119" s="251">
        <v>251.16</v>
      </c>
      <c r="I119" s="252"/>
      <c r="J119" s="248"/>
      <c r="K119" s="248"/>
      <c r="L119" s="253"/>
      <c r="M119" s="254"/>
      <c r="N119" s="255"/>
      <c r="O119" s="255"/>
      <c r="P119" s="255"/>
      <c r="Q119" s="255"/>
      <c r="R119" s="255"/>
      <c r="S119" s="255"/>
      <c r="T119" s="256"/>
      <c r="AT119" s="257" t="s">
        <v>271</v>
      </c>
      <c r="AU119" s="257" t="s">
        <v>83</v>
      </c>
      <c r="AV119" s="12" t="s">
        <v>163</v>
      </c>
      <c r="AW119" s="12" t="s">
        <v>37</v>
      </c>
      <c r="AX119" s="12" t="s">
        <v>81</v>
      </c>
      <c r="AY119" s="257" t="s">
        <v>155</v>
      </c>
    </row>
    <row r="120" s="1" customFormat="1" ht="16.5" customHeight="1">
      <c r="B120" s="44"/>
      <c r="C120" s="210" t="s">
        <v>173</v>
      </c>
      <c r="D120" s="210" t="s">
        <v>156</v>
      </c>
      <c r="E120" s="211" t="s">
        <v>295</v>
      </c>
      <c r="F120" s="212" t="s">
        <v>296</v>
      </c>
      <c r="G120" s="213" t="s">
        <v>266</v>
      </c>
      <c r="H120" s="214">
        <v>101.66</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163</v>
      </c>
      <c r="AT120" s="22" t="s">
        <v>156</v>
      </c>
      <c r="AU120" s="22" t="s">
        <v>83</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163</v>
      </c>
      <c r="BM120" s="22" t="s">
        <v>197</v>
      </c>
    </row>
    <row r="121" s="11" customFormat="1">
      <c r="B121" s="235"/>
      <c r="C121" s="236"/>
      <c r="D121" s="237" t="s">
        <v>271</v>
      </c>
      <c r="E121" s="238" t="s">
        <v>21</v>
      </c>
      <c r="F121" s="239" t="s">
        <v>297</v>
      </c>
      <c r="G121" s="236"/>
      <c r="H121" s="240">
        <v>101.66</v>
      </c>
      <c r="I121" s="241"/>
      <c r="J121" s="236"/>
      <c r="K121" s="236"/>
      <c r="L121" s="242"/>
      <c r="M121" s="243"/>
      <c r="N121" s="244"/>
      <c r="O121" s="244"/>
      <c r="P121" s="244"/>
      <c r="Q121" s="244"/>
      <c r="R121" s="244"/>
      <c r="S121" s="244"/>
      <c r="T121" s="245"/>
      <c r="AT121" s="246" t="s">
        <v>271</v>
      </c>
      <c r="AU121" s="246" t="s">
        <v>83</v>
      </c>
      <c r="AV121" s="11" t="s">
        <v>83</v>
      </c>
      <c r="AW121" s="11" t="s">
        <v>37</v>
      </c>
      <c r="AX121" s="11" t="s">
        <v>73</v>
      </c>
      <c r="AY121" s="246" t="s">
        <v>155</v>
      </c>
    </row>
    <row r="122" s="12" customFormat="1">
      <c r="B122" s="247"/>
      <c r="C122" s="248"/>
      <c r="D122" s="237" t="s">
        <v>271</v>
      </c>
      <c r="E122" s="249" t="s">
        <v>21</v>
      </c>
      <c r="F122" s="250" t="s">
        <v>273</v>
      </c>
      <c r="G122" s="248"/>
      <c r="H122" s="251">
        <v>101.66</v>
      </c>
      <c r="I122" s="252"/>
      <c r="J122" s="248"/>
      <c r="K122" s="248"/>
      <c r="L122" s="253"/>
      <c r="M122" s="254"/>
      <c r="N122" s="255"/>
      <c r="O122" s="255"/>
      <c r="P122" s="255"/>
      <c r="Q122" s="255"/>
      <c r="R122" s="255"/>
      <c r="S122" s="255"/>
      <c r="T122" s="256"/>
      <c r="AT122" s="257" t="s">
        <v>271</v>
      </c>
      <c r="AU122" s="257" t="s">
        <v>83</v>
      </c>
      <c r="AV122" s="12" t="s">
        <v>163</v>
      </c>
      <c r="AW122" s="12" t="s">
        <v>37</v>
      </c>
      <c r="AX122" s="12" t="s">
        <v>81</v>
      </c>
      <c r="AY122" s="257" t="s">
        <v>155</v>
      </c>
    </row>
    <row r="123" s="1" customFormat="1" ht="16.5" customHeight="1">
      <c r="B123" s="44"/>
      <c r="C123" s="258" t="s">
        <v>191</v>
      </c>
      <c r="D123" s="258" t="s">
        <v>298</v>
      </c>
      <c r="E123" s="259" t="s">
        <v>299</v>
      </c>
      <c r="F123" s="260" t="s">
        <v>300</v>
      </c>
      <c r="G123" s="261" t="s">
        <v>301</v>
      </c>
      <c r="H123" s="262">
        <v>202.80000000000001</v>
      </c>
      <c r="I123" s="263"/>
      <c r="J123" s="264">
        <f>ROUND(I123*H123,2)</f>
        <v>0</v>
      </c>
      <c r="K123" s="260" t="s">
        <v>21</v>
      </c>
      <c r="L123" s="265"/>
      <c r="M123" s="266" t="s">
        <v>21</v>
      </c>
      <c r="N123" s="267" t="s">
        <v>44</v>
      </c>
      <c r="O123" s="45"/>
      <c r="P123" s="219">
        <f>O123*H123</f>
        <v>0</v>
      </c>
      <c r="Q123" s="219">
        <v>1</v>
      </c>
      <c r="R123" s="219">
        <f>Q123*H123</f>
        <v>202.80000000000001</v>
      </c>
      <c r="S123" s="219">
        <v>0</v>
      </c>
      <c r="T123" s="220">
        <f>S123*H123</f>
        <v>0</v>
      </c>
      <c r="AR123" s="22" t="s">
        <v>169</v>
      </c>
      <c r="AT123" s="22" t="s">
        <v>298</v>
      </c>
      <c r="AU123" s="22" t="s">
        <v>83</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163</v>
      </c>
      <c r="BM123" s="22" t="s">
        <v>201</v>
      </c>
    </row>
    <row r="124" s="11" customFormat="1">
      <c r="B124" s="235"/>
      <c r="C124" s="236"/>
      <c r="D124" s="237" t="s">
        <v>271</v>
      </c>
      <c r="E124" s="238" t="s">
        <v>21</v>
      </c>
      <c r="F124" s="239" t="s">
        <v>302</v>
      </c>
      <c r="G124" s="236"/>
      <c r="H124" s="240">
        <v>202.80000000000001</v>
      </c>
      <c r="I124" s="241"/>
      <c r="J124" s="236"/>
      <c r="K124" s="236"/>
      <c r="L124" s="242"/>
      <c r="M124" s="243"/>
      <c r="N124" s="244"/>
      <c r="O124" s="244"/>
      <c r="P124" s="244"/>
      <c r="Q124" s="244"/>
      <c r="R124" s="244"/>
      <c r="S124" s="244"/>
      <c r="T124" s="245"/>
      <c r="AT124" s="246" t="s">
        <v>271</v>
      </c>
      <c r="AU124" s="246" t="s">
        <v>83</v>
      </c>
      <c r="AV124" s="11" t="s">
        <v>83</v>
      </c>
      <c r="AW124" s="11" t="s">
        <v>37</v>
      </c>
      <c r="AX124" s="11" t="s">
        <v>73</v>
      </c>
      <c r="AY124" s="246" t="s">
        <v>155</v>
      </c>
    </row>
    <row r="125" s="12" customFormat="1">
      <c r="B125" s="247"/>
      <c r="C125" s="248"/>
      <c r="D125" s="237" t="s">
        <v>271</v>
      </c>
      <c r="E125" s="249" t="s">
        <v>21</v>
      </c>
      <c r="F125" s="250" t="s">
        <v>273</v>
      </c>
      <c r="G125" s="248"/>
      <c r="H125" s="251">
        <v>202.80000000000001</v>
      </c>
      <c r="I125" s="252"/>
      <c r="J125" s="248"/>
      <c r="K125" s="248"/>
      <c r="L125" s="253"/>
      <c r="M125" s="254"/>
      <c r="N125" s="255"/>
      <c r="O125" s="255"/>
      <c r="P125" s="255"/>
      <c r="Q125" s="255"/>
      <c r="R125" s="255"/>
      <c r="S125" s="255"/>
      <c r="T125" s="256"/>
      <c r="AT125" s="257" t="s">
        <v>271</v>
      </c>
      <c r="AU125" s="257" t="s">
        <v>83</v>
      </c>
      <c r="AV125" s="12" t="s">
        <v>163</v>
      </c>
      <c r="AW125" s="12" t="s">
        <v>37</v>
      </c>
      <c r="AX125" s="12" t="s">
        <v>81</v>
      </c>
      <c r="AY125" s="257" t="s">
        <v>155</v>
      </c>
    </row>
    <row r="126" s="1" customFormat="1" ht="16.5" customHeight="1">
      <c r="B126" s="44"/>
      <c r="C126" s="210" t="s">
        <v>176</v>
      </c>
      <c r="D126" s="210" t="s">
        <v>156</v>
      </c>
      <c r="E126" s="211" t="s">
        <v>303</v>
      </c>
      <c r="F126" s="212" t="s">
        <v>304</v>
      </c>
      <c r="G126" s="213" t="s">
        <v>266</v>
      </c>
      <c r="H126" s="214">
        <v>101.66</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163</v>
      </c>
      <c r="AT126" s="22" t="s">
        <v>156</v>
      </c>
      <c r="AU126" s="22" t="s">
        <v>83</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163</v>
      </c>
      <c r="BM126" s="22" t="s">
        <v>204</v>
      </c>
    </row>
    <row r="127" s="11" customFormat="1">
      <c r="B127" s="235"/>
      <c r="C127" s="236"/>
      <c r="D127" s="237" t="s">
        <v>271</v>
      </c>
      <c r="E127" s="238" t="s">
        <v>21</v>
      </c>
      <c r="F127" s="239" t="s">
        <v>297</v>
      </c>
      <c r="G127" s="236"/>
      <c r="H127" s="240">
        <v>101.66</v>
      </c>
      <c r="I127" s="241"/>
      <c r="J127" s="236"/>
      <c r="K127" s="236"/>
      <c r="L127" s="242"/>
      <c r="M127" s="243"/>
      <c r="N127" s="244"/>
      <c r="O127" s="244"/>
      <c r="P127" s="244"/>
      <c r="Q127" s="244"/>
      <c r="R127" s="244"/>
      <c r="S127" s="244"/>
      <c r="T127" s="245"/>
      <c r="AT127" s="246" t="s">
        <v>271</v>
      </c>
      <c r="AU127" s="246" t="s">
        <v>83</v>
      </c>
      <c r="AV127" s="11" t="s">
        <v>83</v>
      </c>
      <c r="AW127" s="11" t="s">
        <v>37</v>
      </c>
      <c r="AX127" s="11" t="s">
        <v>73</v>
      </c>
      <c r="AY127" s="246" t="s">
        <v>155</v>
      </c>
    </row>
    <row r="128" s="12" customFormat="1">
      <c r="B128" s="247"/>
      <c r="C128" s="248"/>
      <c r="D128" s="237" t="s">
        <v>271</v>
      </c>
      <c r="E128" s="249" t="s">
        <v>21</v>
      </c>
      <c r="F128" s="250" t="s">
        <v>273</v>
      </c>
      <c r="G128" s="248"/>
      <c r="H128" s="251">
        <v>101.66</v>
      </c>
      <c r="I128" s="252"/>
      <c r="J128" s="248"/>
      <c r="K128" s="248"/>
      <c r="L128" s="253"/>
      <c r="M128" s="254"/>
      <c r="N128" s="255"/>
      <c r="O128" s="255"/>
      <c r="P128" s="255"/>
      <c r="Q128" s="255"/>
      <c r="R128" s="255"/>
      <c r="S128" s="255"/>
      <c r="T128" s="256"/>
      <c r="AT128" s="257" t="s">
        <v>271</v>
      </c>
      <c r="AU128" s="257" t="s">
        <v>83</v>
      </c>
      <c r="AV128" s="12" t="s">
        <v>163</v>
      </c>
      <c r="AW128" s="12" t="s">
        <v>37</v>
      </c>
      <c r="AX128" s="12" t="s">
        <v>81</v>
      </c>
      <c r="AY128" s="257" t="s">
        <v>155</v>
      </c>
    </row>
    <row r="129" s="1" customFormat="1" ht="16.5" customHeight="1">
      <c r="B129" s="44"/>
      <c r="C129" s="210" t="s">
        <v>198</v>
      </c>
      <c r="D129" s="210" t="s">
        <v>156</v>
      </c>
      <c r="E129" s="211" t="s">
        <v>305</v>
      </c>
      <c r="F129" s="212" t="s">
        <v>306</v>
      </c>
      <c r="G129" s="213" t="s">
        <v>266</v>
      </c>
      <c r="H129" s="214">
        <v>101.40000000000001</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163</v>
      </c>
      <c r="AT129" s="22" t="s">
        <v>156</v>
      </c>
      <c r="AU129" s="22" t="s">
        <v>83</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163</v>
      </c>
      <c r="BM129" s="22" t="s">
        <v>207</v>
      </c>
    </row>
    <row r="130" s="11" customFormat="1">
      <c r="B130" s="235"/>
      <c r="C130" s="236"/>
      <c r="D130" s="237" t="s">
        <v>271</v>
      </c>
      <c r="E130" s="238" t="s">
        <v>21</v>
      </c>
      <c r="F130" s="239" t="s">
        <v>276</v>
      </c>
      <c r="G130" s="236"/>
      <c r="H130" s="240">
        <v>101.40000000000001</v>
      </c>
      <c r="I130" s="241"/>
      <c r="J130" s="236"/>
      <c r="K130" s="236"/>
      <c r="L130" s="242"/>
      <c r="M130" s="243"/>
      <c r="N130" s="244"/>
      <c r="O130" s="244"/>
      <c r="P130" s="244"/>
      <c r="Q130" s="244"/>
      <c r="R130" s="244"/>
      <c r="S130" s="244"/>
      <c r="T130" s="245"/>
      <c r="AT130" s="246" t="s">
        <v>271</v>
      </c>
      <c r="AU130" s="246" t="s">
        <v>83</v>
      </c>
      <c r="AV130" s="11" t="s">
        <v>83</v>
      </c>
      <c r="AW130" s="11" t="s">
        <v>37</v>
      </c>
      <c r="AX130" s="11" t="s">
        <v>73</v>
      </c>
      <c r="AY130" s="246" t="s">
        <v>155</v>
      </c>
    </row>
    <row r="131" s="12" customFormat="1">
      <c r="B131" s="247"/>
      <c r="C131" s="248"/>
      <c r="D131" s="237" t="s">
        <v>271</v>
      </c>
      <c r="E131" s="249" t="s">
        <v>21</v>
      </c>
      <c r="F131" s="250" t="s">
        <v>273</v>
      </c>
      <c r="G131" s="248"/>
      <c r="H131" s="251">
        <v>101.40000000000001</v>
      </c>
      <c r="I131" s="252"/>
      <c r="J131" s="248"/>
      <c r="K131" s="248"/>
      <c r="L131" s="253"/>
      <c r="M131" s="254"/>
      <c r="N131" s="255"/>
      <c r="O131" s="255"/>
      <c r="P131" s="255"/>
      <c r="Q131" s="255"/>
      <c r="R131" s="255"/>
      <c r="S131" s="255"/>
      <c r="T131" s="256"/>
      <c r="AT131" s="257" t="s">
        <v>271</v>
      </c>
      <c r="AU131" s="257" t="s">
        <v>83</v>
      </c>
      <c r="AV131" s="12" t="s">
        <v>163</v>
      </c>
      <c r="AW131" s="12" t="s">
        <v>37</v>
      </c>
      <c r="AX131" s="12" t="s">
        <v>81</v>
      </c>
      <c r="AY131" s="257" t="s">
        <v>155</v>
      </c>
    </row>
    <row r="132" s="1" customFormat="1" ht="16.5" customHeight="1">
      <c r="B132" s="44"/>
      <c r="C132" s="210" t="s">
        <v>180</v>
      </c>
      <c r="D132" s="210" t="s">
        <v>156</v>
      </c>
      <c r="E132" s="211" t="s">
        <v>307</v>
      </c>
      <c r="F132" s="212" t="s">
        <v>308</v>
      </c>
      <c r="G132" s="213" t="s">
        <v>266</v>
      </c>
      <c r="H132" s="214">
        <v>507</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163</v>
      </c>
      <c r="AT132" s="22" t="s">
        <v>156</v>
      </c>
      <c r="AU132" s="22" t="s">
        <v>83</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163</v>
      </c>
      <c r="BM132" s="22" t="s">
        <v>210</v>
      </c>
    </row>
    <row r="133" s="11" customFormat="1">
      <c r="B133" s="235"/>
      <c r="C133" s="236"/>
      <c r="D133" s="237" t="s">
        <v>271</v>
      </c>
      <c r="E133" s="238" t="s">
        <v>21</v>
      </c>
      <c r="F133" s="239" t="s">
        <v>309</v>
      </c>
      <c r="G133" s="236"/>
      <c r="H133" s="240">
        <v>507</v>
      </c>
      <c r="I133" s="241"/>
      <c r="J133" s="236"/>
      <c r="K133" s="236"/>
      <c r="L133" s="242"/>
      <c r="M133" s="243"/>
      <c r="N133" s="244"/>
      <c r="O133" s="244"/>
      <c r="P133" s="244"/>
      <c r="Q133" s="244"/>
      <c r="R133" s="244"/>
      <c r="S133" s="244"/>
      <c r="T133" s="245"/>
      <c r="AT133" s="246" t="s">
        <v>271</v>
      </c>
      <c r="AU133" s="246" t="s">
        <v>83</v>
      </c>
      <c r="AV133" s="11" t="s">
        <v>83</v>
      </c>
      <c r="AW133" s="11" t="s">
        <v>37</v>
      </c>
      <c r="AX133" s="11" t="s">
        <v>73</v>
      </c>
      <c r="AY133" s="246" t="s">
        <v>155</v>
      </c>
    </row>
    <row r="134" s="12" customFormat="1">
      <c r="B134" s="247"/>
      <c r="C134" s="248"/>
      <c r="D134" s="237" t="s">
        <v>271</v>
      </c>
      <c r="E134" s="249" t="s">
        <v>21</v>
      </c>
      <c r="F134" s="250" t="s">
        <v>273</v>
      </c>
      <c r="G134" s="248"/>
      <c r="H134" s="251">
        <v>507</v>
      </c>
      <c r="I134" s="252"/>
      <c r="J134" s="248"/>
      <c r="K134" s="248"/>
      <c r="L134" s="253"/>
      <c r="M134" s="254"/>
      <c r="N134" s="255"/>
      <c r="O134" s="255"/>
      <c r="P134" s="255"/>
      <c r="Q134" s="255"/>
      <c r="R134" s="255"/>
      <c r="S134" s="255"/>
      <c r="T134" s="256"/>
      <c r="AT134" s="257" t="s">
        <v>271</v>
      </c>
      <c r="AU134" s="257" t="s">
        <v>83</v>
      </c>
      <c r="AV134" s="12" t="s">
        <v>163</v>
      </c>
      <c r="AW134" s="12" t="s">
        <v>37</v>
      </c>
      <c r="AX134" s="12" t="s">
        <v>81</v>
      </c>
      <c r="AY134" s="257" t="s">
        <v>155</v>
      </c>
    </row>
    <row r="135" s="1" customFormat="1" ht="16.5" customHeight="1">
      <c r="B135" s="44"/>
      <c r="C135" s="210" t="s">
        <v>10</v>
      </c>
      <c r="D135" s="210" t="s">
        <v>156</v>
      </c>
      <c r="E135" s="211" t="s">
        <v>310</v>
      </c>
      <c r="F135" s="212" t="s">
        <v>311</v>
      </c>
      <c r="G135" s="213" t="s">
        <v>282</v>
      </c>
      <c r="H135" s="214">
        <v>299.51999999999998</v>
      </c>
      <c r="I135" s="215"/>
      <c r="J135" s="216">
        <f>ROUND(I135*H135,2)</f>
        <v>0</v>
      </c>
      <c r="K135" s="212" t="s">
        <v>21</v>
      </c>
      <c r="L135" s="70"/>
      <c r="M135" s="217" t="s">
        <v>21</v>
      </c>
      <c r="N135" s="218" t="s">
        <v>44</v>
      </c>
      <c r="O135" s="45"/>
      <c r="P135" s="219">
        <f>O135*H135</f>
        <v>0</v>
      </c>
      <c r="Q135" s="219">
        <v>0</v>
      </c>
      <c r="R135" s="219">
        <f>Q135*H135</f>
        <v>0</v>
      </c>
      <c r="S135" s="219">
        <v>0</v>
      </c>
      <c r="T135" s="220">
        <f>S135*H135</f>
        <v>0</v>
      </c>
      <c r="AR135" s="22" t="s">
        <v>163</v>
      </c>
      <c r="AT135" s="22" t="s">
        <v>156</v>
      </c>
      <c r="AU135" s="22" t="s">
        <v>83</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163</v>
      </c>
      <c r="BM135" s="22" t="s">
        <v>214</v>
      </c>
    </row>
    <row r="136" s="11" customFormat="1">
      <c r="B136" s="235"/>
      <c r="C136" s="236"/>
      <c r="D136" s="237" t="s">
        <v>271</v>
      </c>
      <c r="E136" s="238" t="s">
        <v>21</v>
      </c>
      <c r="F136" s="239" t="s">
        <v>312</v>
      </c>
      <c r="G136" s="236"/>
      <c r="H136" s="240">
        <v>299.51999999999998</v>
      </c>
      <c r="I136" s="241"/>
      <c r="J136" s="236"/>
      <c r="K136" s="236"/>
      <c r="L136" s="242"/>
      <c r="M136" s="243"/>
      <c r="N136" s="244"/>
      <c r="O136" s="244"/>
      <c r="P136" s="244"/>
      <c r="Q136" s="244"/>
      <c r="R136" s="244"/>
      <c r="S136" s="244"/>
      <c r="T136" s="245"/>
      <c r="AT136" s="246" t="s">
        <v>271</v>
      </c>
      <c r="AU136" s="246" t="s">
        <v>83</v>
      </c>
      <c r="AV136" s="11" t="s">
        <v>83</v>
      </c>
      <c r="AW136" s="11" t="s">
        <v>37</v>
      </c>
      <c r="AX136" s="11" t="s">
        <v>73</v>
      </c>
      <c r="AY136" s="246" t="s">
        <v>155</v>
      </c>
    </row>
    <row r="137" s="12" customFormat="1">
      <c r="B137" s="247"/>
      <c r="C137" s="248"/>
      <c r="D137" s="237" t="s">
        <v>271</v>
      </c>
      <c r="E137" s="249" t="s">
        <v>21</v>
      </c>
      <c r="F137" s="250" t="s">
        <v>273</v>
      </c>
      <c r="G137" s="248"/>
      <c r="H137" s="251">
        <v>299.51999999999998</v>
      </c>
      <c r="I137" s="252"/>
      <c r="J137" s="248"/>
      <c r="K137" s="248"/>
      <c r="L137" s="253"/>
      <c r="M137" s="254"/>
      <c r="N137" s="255"/>
      <c r="O137" s="255"/>
      <c r="P137" s="255"/>
      <c r="Q137" s="255"/>
      <c r="R137" s="255"/>
      <c r="S137" s="255"/>
      <c r="T137" s="256"/>
      <c r="AT137" s="257" t="s">
        <v>271</v>
      </c>
      <c r="AU137" s="257" t="s">
        <v>83</v>
      </c>
      <c r="AV137" s="12" t="s">
        <v>163</v>
      </c>
      <c r="AW137" s="12" t="s">
        <v>37</v>
      </c>
      <c r="AX137" s="12" t="s">
        <v>81</v>
      </c>
      <c r="AY137" s="257" t="s">
        <v>155</v>
      </c>
    </row>
    <row r="138" s="1" customFormat="1" ht="16.5" customHeight="1">
      <c r="B138" s="44"/>
      <c r="C138" s="210" t="s">
        <v>183</v>
      </c>
      <c r="D138" s="210" t="s">
        <v>156</v>
      </c>
      <c r="E138" s="211" t="s">
        <v>313</v>
      </c>
      <c r="F138" s="212" t="s">
        <v>314</v>
      </c>
      <c r="G138" s="213" t="s">
        <v>298</v>
      </c>
      <c r="H138" s="214">
        <v>10.4</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163</v>
      </c>
      <c r="AT138" s="22" t="s">
        <v>156</v>
      </c>
      <c r="AU138" s="22" t="s">
        <v>83</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217</v>
      </c>
    </row>
    <row r="139" s="11" customFormat="1">
      <c r="B139" s="235"/>
      <c r="C139" s="236"/>
      <c r="D139" s="237" t="s">
        <v>271</v>
      </c>
      <c r="E139" s="238" t="s">
        <v>21</v>
      </c>
      <c r="F139" s="239" t="s">
        <v>315</v>
      </c>
      <c r="G139" s="236"/>
      <c r="H139" s="240">
        <v>10.4</v>
      </c>
      <c r="I139" s="241"/>
      <c r="J139" s="236"/>
      <c r="K139" s="236"/>
      <c r="L139" s="242"/>
      <c r="M139" s="243"/>
      <c r="N139" s="244"/>
      <c r="O139" s="244"/>
      <c r="P139" s="244"/>
      <c r="Q139" s="244"/>
      <c r="R139" s="244"/>
      <c r="S139" s="244"/>
      <c r="T139" s="245"/>
      <c r="AT139" s="246" t="s">
        <v>271</v>
      </c>
      <c r="AU139" s="246" t="s">
        <v>83</v>
      </c>
      <c r="AV139" s="11" t="s">
        <v>83</v>
      </c>
      <c r="AW139" s="11" t="s">
        <v>37</v>
      </c>
      <c r="AX139" s="11" t="s">
        <v>73</v>
      </c>
      <c r="AY139" s="246" t="s">
        <v>155</v>
      </c>
    </row>
    <row r="140" s="12" customFormat="1">
      <c r="B140" s="247"/>
      <c r="C140" s="248"/>
      <c r="D140" s="237" t="s">
        <v>271</v>
      </c>
      <c r="E140" s="249" t="s">
        <v>21</v>
      </c>
      <c r="F140" s="250" t="s">
        <v>273</v>
      </c>
      <c r="G140" s="248"/>
      <c r="H140" s="251">
        <v>10.4</v>
      </c>
      <c r="I140" s="252"/>
      <c r="J140" s="248"/>
      <c r="K140" s="248"/>
      <c r="L140" s="253"/>
      <c r="M140" s="254"/>
      <c r="N140" s="255"/>
      <c r="O140" s="255"/>
      <c r="P140" s="255"/>
      <c r="Q140" s="255"/>
      <c r="R140" s="255"/>
      <c r="S140" s="255"/>
      <c r="T140" s="256"/>
      <c r="AT140" s="257" t="s">
        <v>271</v>
      </c>
      <c r="AU140" s="257" t="s">
        <v>83</v>
      </c>
      <c r="AV140" s="12" t="s">
        <v>163</v>
      </c>
      <c r="AW140" s="12" t="s">
        <v>37</v>
      </c>
      <c r="AX140" s="12" t="s">
        <v>81</v>
      </c>
      <c r="AY140" s="257" t="s">
        <v>155</v>
      </c>
    </row>
    <row r="141" s="1" customFormat="1" ht="16.5" customHeight="1">
      <c r="B141" s="44"/>
      <c r="C141" s="210" t="s">
        <v>211</v>
      </c>
      <c r="D141" s="210" t="s">
        <v>156</v>
      </c>
      <c r="E141" s="211" t="s">
        <v>316</v>
      </c>
      <c r="F141" s="212" t="s">
        <v>317</v>
      </c>
      <c r="G141" s="213" t="s">
        <v>266</v>
      </c>
      <c r="H141" s="214">
        <v>44.200000000000003</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163</v>
      </c>
      <c r="AT141" s="22" t="s">
        <v>156</v>
      </c>
      <c r="AU141" s="22" t="s">
        <v>83</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163</v>
      </c>
      <c r="BM141" s="22" t="s">
        <v>221</v>
      </c>
    </row>
    <row r="142" s="11" customFormat="1">
      <c r="B142" s="235"/>
      <c r="C142" s="236"/>
      <c r="D142" s="237" t="s">
        <v>271</v>
      </c>
      <c r="E142" s="238" t="s">
        <v>21</v>
      </c>
      <c r="F142" s="239" t="s">
        <v>318</v>
      </c>
      <c r="G142" s="236"/>
      <c r="H142" s="240">
        <v>44.200000000000003</v>
      </c>
      <c r="I142" s="241"/>
      <c r="J142" s="236"/>
      <c r="K142" s="236"/>
      <c r="L142" s="242"/>
      <c r="M142" s="243"/>
      <c r="N142" s="244"/>
      <c r="O142" s="244"/>
      <c r="P142" s="244"/>
      <c r="Q142" s="244"/>
      <c r="R142" s="244"/>
      <c r="S142" s="244"/>
      <c r="T142" s="245"/>
      <c r="AT142" s="246" t="s">
        <v>271</v>
      </c>
      <c r="AU142" s="246" t="s">
        <v>83</v>
      </c>
      <c r="AV142" s="11" t="s">
        <v>83</v>
      </c>
      <c r="AW142" s="11" t="s">
        <v>37</v>
      </c>
      <c r="AX142" s="11" t="s">
        <v>73</v>
      </c>
      <c r="AY142" s="246" t="s">
        <v>155</v>
      </c>
    </row>
    <row r="143" s="12" customFormat="1">
      <c r="B143" s="247"/>
      <c r="C143" s="248"/>
      <c r="D143" s="237" t="s">
        <v>271</v>
      </c>
      <c r="E143" s="249" t="s">
        <v>21</v>
      </c>
      <c r="F143" s="250" t="s">
        <v>273</v>
      </c>
      <c r="G143" s="248"/>
      <c r="H143" s="251">
        <v>44.200000000000003</v>
      </c>
      <c r="I143" s="252"/>
      <c r="J143" s="248"/>
      <c r="K143" s="248"/>
      <c r="L143" s="253"/>
      <c r="M143" s="254"/>
      <c r="N143" s="255"/>
      <c r="O143" s="255"/>
      <c r="P143" s="255"/>
      <c r="Q143" s="255"/>
      <c r="R143" s="255"/>
      <c r="S143" s="255"/>
      <c r="T143" s="256"/>
      <c r="AT143" s="257" t="s">
        <v>271</v>
      </c>
      <c r="AU143" s="257" t="s">
        <v>83</v>
      </c>
      <c r="AV143" s="12" t="s">
        <v>163</v>
      </c>
      <c r="AW143" s="12" t="s">
        <v>37</v>
      </c>
      <c r="AX143" s="12" t="s">
        <v>81</v>
      </c>
      <c r="AY143" s="257" t="s">
        <v>155</v>
      </c>
    </row>
    <row r="144" s="1" customFormat="1" ht="25.5" customHeight="1">
      <c r="B144" s="44"/>
      <c r="C144" s="210" t="s">
        <v>187</v>
      </c>
      <c r="D144" s="210" t="s">
        <v>156</v>
      </c>
      <c r="E144" s="211" t="s">
        <v>319</v>
      </c>
      <c r="F144" s="212" t="s">
        <v>320</v>
      </c>
      <c r="G144" s="213" t="s">
        <v>282</v>
      </c>
      <c r="H144" s="214">
        <v>44.200000000000003</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163</v>
      </c>
      <c r="AT144" s="22" t="s">
        <v>156</v>
      </c>
      <c r="AU144" s="22" t="s">
        <v>83</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163</v>
      </c>
      <c r="BM144" s="22" t="s">
        <v>224</v>
      </c>
    </row>
    <row r="145" s="11" customFormat="1">
      <c r="B145" s="235"/>
      <c r="C145" s="236"/>
      <c r="D145" s="237" t="s">
        <v>271</v>
      </c>
      <c r="E145" s="238" t="s">
        <v>21</v>
      </c>
      <c r="F145" s="239" t="s">
        <v>318</v>
      </c>
      <c r="G145" s="236"/>
      <c r="H145" s="240">
        <v>44.200000000000003</v>
      </c>
      <c r="I145" s="241"/>
      <c r="J145" s="236"/>
      <c r="K145" s="236"/>
      <c r="L145" s="242"/>
      <c r="M145" s="243"/>
      <c r="N145" s="244"/>
      <c r="O145" s="244"/>
      <c r="P145" s="244"/>
      <c r="Q145" s="244"/>
      <c r="R145" s="244"/>
      <c r="S145" s="244"/>
      <c r="T145" s="245"/>
      <c r="AT145" s="246" t="s">
        <v>271</v>
      </c>
      <c r="AU145" s="246" t="s">
        <v>83</v>
      </c>
      <c r="AV145" s="11" t="s">
        <v>83</v>
      </c>
      <c r="AW145" s="11" t="s">
        <v>37</v>
      </c>
      <c r="AX145" s="11" t="s">
        <v>73</v>
      </c>
      <c r="AY145" s="246" t="s">
        <v>155</v>
      </c>
    </row>
    <row r="146" s="12" customFormat="1">
      <c r="B146" s="247"/>
      <c r="C146" s="248"/>
      <c r="D146" s="237" t="s">
        <v>271</v>
      </c>
      <c r="E146" s="249" t="s">
        <v>21</v>
      </c>
      <c r="F146" s="250" t="s">
        <v>273</v>
      </c>
      <c r="G146" s="248"/>
      <c r="H146" s="251">
        <v>44.200000000000003</v>
      </c>
      <c r="I146" s="252"/>
      <c r="J146" s="248"/>
      <c r="K146" s="248"/>
      <c r="L146" s="253"/>
      <c r="M146" s="254"/>
      <c r="N146" s="255"/>
      <c r="O146" s="255"/>
      <c r="P146" s="255"/>
      <c r="Q146" s="255"/>
      <c r="R146" s="255"/>
      <c r="S146" s="255"/>
      <c r="T146" s="256"/>
      <c r="AT146" s="257" t="s">
        <v>271</v>
      </c>
      <c r="AU146" s="257" t="s">
        <v>83</v>
      </c>
      <c r="AV146" s="12" t="s">
        <v>163</v>
      </c>
      <c r="AW146" s="12" t="s">
        <v>37</v>
      </c>
      <c r="AX146" s="12" t="s">
        <v>81</v>
      </c>
      <c r="AY146" s="257" t="s">
        <v>155</v>
      </c>
    </row>
    <row r="147" s="1" customFormat="1" ht="16.5" customHeight="1">
      <c r="B147" s="44"/>
      <c r="C147" s="258" t="s">
        <v>218</v>
      </c>
      <c r="D147" s="258" t="s">
        <v>298</v>
      </c>
      <c r="E147" s="259" t="s">
        <v>321</v>
      </c>
      <c r="F147" s="260" t="s">
        <v>322</v>
      </c>
      <c r="G147" s="261" t="s">
        <v>301</v>
      </c>
      <c r="H147" s="262">
        <v>23.867999999999999</v>
      </c>
      <c r="I147" s="263"/>
      <c r="J147" s="264">
        <f>ROUND(I147*H147,2)</f>
        <v>0</v>
      </c>
      <c r="K147" s="260" t="s">
        <v>21</v>
      </c>
      <c r="L147" s="265"/>
      <c r="M147" s="266" t="s">
        <v>21</v>
      </c>
      <c r="N147" s="267" t="s">
        <v>44</v>
      </c>
      <c r="O147" s="45"/>
      <c r="P147" s="219">
        <f>O147*H147</f>
        <v>0</v>
      </c>
      <c r="Q147" s="219">
        <v>1</v>
      </c>
      <c r="R147" s="219">
        <f>Q147*H147</f>
        <v>23.867999999999999</v>
      </c>
      <c r="S147" s="219">
        <v>0</v>
      </c>
      <c r="T147" s="220">
        <f>S147*H147</f>
        <v>0</v>
      </c>
      <c r="AR147" s="22" t="s">
        <v>169</v>
      </c>
      <c r="AT147" s="22" t="s">
        <v>298</v>
      </c>
      <c r="AU147" s="22" t="s">
        <v>83</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163</v>
      </c>
      <c r="BM147" s="22" t="s">
        <v>227</v>
      </c>
    </row>
    <row r="148" s="11" customFormat="1">
      <c r="B148" s="235"/>
      <c r="C148" s="236"/>
      <c r="D148" s="237" t="s">
        <v>271</v>
      </c>
      <c r="E148" s="238" t="s">
        <v>21</v>
      </c>
      <c r="F148" s="239" t="s">
        <v>323</v>
      </c>
      <c r="G148" s="236"/>
      <c r="H148" s="240">
        <v>23.867999999999999</v>
      </c>
      <c r="I148" s="241"/>
      <c r="J148" s="236"/>
      <c r="K148" s="236"/>
      <c r="L148" s="242"/>
      <c r="M148" s="243"/>
      <c r="N148" s="244"/>
      <c r="O148" s="244"/>
      <c r="P148" s="244"/>
      <c r="Q148" s="244"/>
      <c r="R148" s="244"/>
      <c r="S148" s="244"/>
      <c r="T148" s="245"/>
      <c r="AT148" s="246" t="s">
        <v>271</v>
      </c>
      <c r="AU148" s="246" t="s">
        <v>83</v>
      </c>
      <c r="AV148" s="11" t="s">
        <v>83</v>
      </c>
      <c r="AW148" s="11" t="s">
        <v>37</v>
      </c>
      <c r="AX148" s="11" t="s">
        <v>73</v>
      </c>
      <c r="AY148" s="246" t="s">
        <v>155</v>
      </c>
    </row>
    <row r="149" s="12" customFormat="1">
      <c r="B149" s="247"/>
      <c r="C149" s="248"/>
      <c r="D149" s="237" t="s">
        <v>271</v>
      </c>
      <c r="E149" s="249" t="s">
        <v>21</v>
      </c>
      <c r="F149" s="250" t="s">
        <v>273</v>
      </c>
      <c r="G149" s="248"/>
      <c r="H149" s="251">
        <v>23.867999999999999</v>
      </c>
      <c r="I149" s="252"/>
      <c r="J149" s="248"/>
      <c r="K149" s="248"/>
      <c r="L149" s="253"/>
      <c r="M149" s="254"/>
      <c r="N149" s="255"/>
      <c r="O149" s="255"/>
      <c r="P149" s="255"/>
      <c r="Q149" s="255"/>
      <c r="R149" s="255"/>
      <c r="S149" s="255"/>
      <c r="T149" s="256"/>
      <c r="AT149" s="257" t="s">
        <v>271</v>
      </c>
      <c r="AU149" s="257" t="s">
        <v>83</v>
      </c>
      <c r="AV149" s="12" t="s">
        <v>163</v>
      </c>
      <c r="AW149" s="12" t="s">
        <v>37</v>
      </c>
      <c r="AX149" s="12" t="s">
        <v>81</v>
      </c>
      <c r="AY149" s="257" t="s">
        <v>155</v>
      </c>
    </row>
    <row r="150" s="1" customFormat="1" ht="16.5" customHeight="1">
      <c r="B150" s="44"/>
      <c r="C150" s="258" t="s">
        <v>190</v>
      </c>
      <c r="D150" s="258" t="s">
        <v>298</v>
      </c>
      <c r="E150" s="259" t="s">
        <v>324</v>
      </c>
      <c r="F150" s="260" t="s">
        <v>325</v>
      </c>
      <c r="G150" s="261" t="s">
        <v>326</v>
      </c>
      <c r="H150" s="262">
        <v>78</v>
      </c>
      <c r="I150" s="263"/>
      <c r="J150" s="264">
        <f>ROUND(I150*H150,2)</f>
        <v>0</v>
      </c>
      <c r="K150" s="260" t="s">
        <v>21</v>
      </c>
      <c r="L150" s="265"/>
      <c r="M150" s="266" t="s">
        <v>21</v>
      </c>
      <c r="N150" s="267" t="s">
        <v>44</v>
      </c>
      <c r="O150" s="45"/>
      <c r="P150" s="219">
        <f>O150*H150</f>
        <v>0</v>
      </c>
      <c r="Q150" s="219">
        <v>0.001</v>
      </c>
      <c r="R150" s="219">
        <f>Q150*H150</f>
        <v>0.078</v>
      </c>
      <c r="S150" s="219">
        <v>0</v>
      </c>
      <c r="T150" s="220">
        <f>S150*H150</f>
        <v>0</v>
      </c>
      <c r="AR150" s="22" t="s">
        <v>169</v>
      </c>
      <c r="AT150" s="22" t="s">
        <v>298</v>
      </c>
      <c r="AU150" s="22" t="s">
        <v>83</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163</v>
      </c>
      <c r="BM150" s="22" t="s">
        <v>230</v>
      </c>
    </row>
    <row r="151" s="9" customFormat="1" ht="22.32" customHeight="1">
      <c r="B151" s="196"/>
      <c r="C151" s="197"/>
      <c r="D151" s="198" t="s">
        <v>72</v>
      </c>
      <c r="E151" s="233" t="s">
        <v>81</v>
      </c>
      <c r="F151" s="233" t="s">
        <v>327</v>
      </c>
      <c r="G151" s="197"/>
      <c r="H151" s="197"/>
      <c r="I151" s="200"/>
      <c r="J151" s="234">
        <f>BK151</f>
        <v>0</v>
      </c>
      <c r="K151" s="197"/>
      <c r="L151" s="202"/>
      <c r="M151" s="203"/>
      <c r="N151" s="204"/>
      <c r="O151" s="204"/>
      <c r="P151" s="205">
        <v>0</v>
      </c>
      <c r="Q151" s="204"/>
      <c r="R151" s="205">
        <v>0</v>
      </c>
      <c r="S151" s="204"/>
      <c r="T151" s="206">
        <v>0</v>
      </c>
      <c r="AR151" s="207" t="s">
        <v>81</v>
      </c>
      <c r="AT151" s="208" t="s">
        <v>72</v>
      </c>
      <c r="AU151" s="208" t="s">
        <v>83</v>
      </c>
      <c r="AY151" s="207" t="s">
        <v>155</v>
      </c>
      <c r="BK151" s="209">
        <v>0</v>
      </c>
    </row>
    <row r="152" s="9" customFormat="1" ht="19.92" customHeight="1">
      <c r="B152" s="196"/>
      <c r="C152" s="197"/>
      <c r="D152" s="198" t="s">
        <v>72</v>
      </c>
      <c r="E152" s="233" t="s">
        <v>328</v>
      </c>
      <c r="F152" s="233" t="s">
        <v>329</v>
      </c>
      <c r="G152" s="197"/>
      <c r="H152" s="197"/>
      <c r="I152" s="200"/>
      <c r="J152" s="234">
        <f>BK152</f>
        <v>0</v>
      </c>
      <c r="K152" s="197"/>
      <c r="L152" s="202"/>
      <c r="M152" s="203"/>
      <c r="N152" s="204"/>
      <c r="O152" s="204"/>
      <c r="P152" s="205">
        <f>SUM(P153:P174)</f>
        <v>0</v>
      </c>
      <c r="Q152" s="204"/>
      <c r="R152" s="205">
        <f>SUM(R153:R174)</f>
        <v>16.178575560000002</v>
      </c>
      <c r="S152" s="204"/>
      <c r="T152" s="206">
        <f>SUM(T153:T174)</f>
        <v>0</v>
      </c>
      <c r="AR152" s="207" t="s">
        <v>81</v>
      </c>
      <c r="AT152" s="208" t="s">
        <v>72</v>
      </c>
      <c r="AU152" s="208" t="s">
        <v>81</v>
      </c>
      <c r="AY152" s="207" t="s">
        <v>155</v>
      </c>
      <c r="BK152" s="209">
        <f>SUM(BK153:BK174)</f>
        <v>0</v>
      </c>
    </row>
    <row r="153" s="1" customFormat="1" ht="16.5" customHeight="1">
      <c r="B153" s="44"/>
      <c r="C153" s="210" t="s">
        <v>9</v>
      </c>
      <c r="D153" s="210" t="s">
        <v>156</v>
      </c>
      <c r="E153" s="211" t="s">
        <v>330</v>
      </c>
      <c r="F153" s="212" t="s">
        <v>331</v>
      </c>
      <c r="G153" s="213" t="s">
        <v>266</v>
      </c>
      <c r="H153" s="214">
        <v>4.2119999999999997</v>
      </c>
      <c r="I153" s="215"/>
      <c r="J153" s="216">
        <f>ROUND(I153*H153,2)</f>
        <v>0</v>
      </c>
      <c r="K153" s="212" t="s">
        <v>21</v>
      </c>
      <c r="L153" s="70"/>
      <c r="M153" s="217" t="s">
        <v>21</v>
      </c>
      <c r="N153" s="218" t="s">
        <v>44</v>
      </c>
      <c r="O153" s="45"/>
      <c r="P153" s="219">
        <f>O153*H153</f>
        <v>0</v>
      </c>
      <c r="Q153" s="219">
        <v>2.3626299999999998</v>
      </c>
      <c r="R153" s="219">
        <f>Q153*H153</f>
        <v>9.9513975599999984</v>
      </c>
      <c r="S153" s="219">
        <v>0</v>
      </c>
      <c r="T153" s="220">
        <f>S153*H153</f>
        <v>0</v>
      </c>
      <c r="AR153" s="22" t="s">
        <v>163</v>
      </c>
      <c r="AT153" s="22" t="s">
        <v>156</v>
      </c>
      <c r="AU153" s="22" t="s">
        <v>83</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163</v>
      </c>
      <c r="BM153" s="22" t="s">
        <v>234</v>
      </c>
    </row>
    <row r="154" s="11" customFormat="1">
      <c r="B154" s="235"/>
      <c r="C154" s="236"/>
      <c r="D154" s="237" t="s">
        <v>271</v>
      </c>
      <c r="E154" s="238" t="s">
        <v>21</v>
      </c>
      <c r="F154" s="239" t="s">
        <v>332</v>
      </c>
      <c r="G154" s="236"/>
      <c r="H154" s="240">
        <v>4.2119999999999997</v>
      </c>
      <c r="I154" s="241"/>
      <c r="J154" s="236"/>
      <c r="K154" s="236"/>
      <c r="L154" s="242"/>
      <c r="M154" s="243"/>
      <c r="N154" s="244"/>
      <c r="O154" s="244"/>
      <c r="P154" s="244"/>
      <c r="Q154" s="244"/>
      <c r="R154" s="244"/>
      <c r="S154" s="244"/>
      <c r="T154" s="245"/>
      <c r="AT154" s="246" t="s">
        <v>271</v>
      </c>
      <c r="AU154" s="246" t="s">
        <v>83</v>
      </c>
      <c r="AV154" s="11" t="s">
        <v>83</v>
      </c>
      <c r="AW154" s="11" t="s">
        <v>37</v>
      </c>
      <c r="AX154" s="11" t="s">
        <v>73</v>
      </c>
      <c r="AY154" s="246" t="s">
        <v>155</v>
      </c>
    </row>
    <row r="155" s="12" customFormat="1">
      <c r="B155" s="247"/>
      <c r="C155" s="248"/>
      <c r="D155" s="237" t="s">
        <v>271</v>
      </c>
      <c r="E155" s="249" t="s">
        <v>21</v>
      </c>
      <c r="F155" s="250" t="s">
        <v>273</v>
      </c>
      <c r="G155" s="248"/>
      <c r="H155" s="251">
        <v>4.2119999999999997</v>
      </c>
      <c r="I155" s="252"/>
      <c r="J155" s="248"/>
      <c r="K155" s="248"/>
      <c r="L155" s="253"/>
      <c r="M155" s="254"/>
      <c r="N155" s="255"/>
      <c r="O155" s="255"/>
      <c r="P155" s="255"/>
      <c r="Q155" s="255"/>
      <c r="R155" s="255"/>
      <c r="S155" s="255"/>
      <c r="T155" s="256"/>
      <c r="AT155" s="257" t="s">
        <v>271</v>
      </c>
      <c r="AU155" s="257" t="s">
        <v>83</v>
      </c>
      <c r="AV155" s="12" t="s">
        <v>163</v>
      </c>
      <c r="AW155" s="12" t="s">
        <v>37</v>
      </c>
      <c r="AX155" s="12" t="s">
        <v>81</v>
      </c>
      <c r="AY155" s="257" t="s">
        <v>155</v>
      </c>
    </row>
    <row r="156" s="1" customFormat="1" ht="16.5" customHeight="1">
      <c r="B156" s="44"/>
      <c r="C156" s="210" t="s">
        <v>194</v>
      </c>
      <c r="D156" s="210" t="s">
        <v>156</v>
      </c>
      <c r="E156" s="211" t="s">
        <v>333</v>
      </c>
      <c r="F156" s="212" t="s">
        <v>334</v>
      </c>
      <c r="G156" s="213" t="s">
        <v>301</v>
      </c>
      <c r="H156" s="214">
        <v>0.041000000000000002</v>
      </c>
      <c r="I156" s="215"/>
      <c r="J156" s="216">
        <f>ROUND(I156*H156,2)</f>
        <v>0</v>
      </c>
      <c r="K156" s="212" t="s">
        <v>21</v>
      </c>
      <c r="L156" s="70"/>
      <c r="M156" s="217" t="s">
        <v>21</v>
      </c>
      <c r="N156" s="218" t="s">
        <v>44</v>
      </c>
      <c r="O156" s="45"/>
      <c r="P156" s="219">
        <f>O156*H156</f>
        <v>0</v>
      </c>
      <c r="Q156" s="219">
        <v>1.03827</v>
      </c>
      <c r="R156" s="219">
        <f>Q156*H156</f>
        <v>0.042569070000000001</v>
      </c>
      <c r="S156" s="219">
        <v>0</v>
      </c>
      <c r="T156" s="220">
        <f>S156*H156</f>
        <v>0</v>
      </c>
      <c r="AR156" s="22" t="s">
        <v>163</v>
      </c>
      <c r="AT156" s="22" t="s">
        <v>156</v>
      </c>
      <c r="AU156" s="22" t="s">
        <v>83</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163</v>
      </c>
      <c r="BM156" s="22" t="s">
        <v>237</v>
      </c>
    </row>
    <row r="157" s="11" customFormat="1">
      <c r="B157" s="235"/>
      <c r="C157" s="236"/>
      <c r="D157" s="237" t="s">
        <v>271</v>
      </c>
      <c r="E157" s="238" t="s">
        <v>21</v>
      </c>
      <c r="F157" s="239" t="s">
        <v>335</v>
      </c>
      <c r="G157" s="236"/>
      <c r="H157" s="240">
        <v>0.041000000000000002</v>
      </c>
      <c r="I157" s="241"/>
      <c r="J157" s="236"/>
      <c r="K157" s="236"/>
      <c r="L157" s="242"/>
      <c r="M157" s="243"/>
      <c r="N157" s="244"/>
      <c r="O157" s="244"/>
      <c r="P157" s="244"/>
      <c r="Q157" s="244"/>
      <c r="R157" s="244"/>
      <c r="S157" s="244"/>
      <c r="T157" s="245"/>
      <c r="AT157" s="246" t="s">
        <v>271</v>
      </c>
      <c r="AU157" s="246" t="s">
        <v>83</v>
      </c>
      <c r="AV157" s="11" t="s">
        <v>83</v>
      </c>
      <c r="AW157" s="11" t="s">
        <v>37</v>
      </c>
      <c r="AX157" s="11" t="s">
        <v>73</v>
      </c>
      <c r="AY157" s="246" t="s">
        <v>155</v>
      </c>
    </row>
    <row r="158" s="12" customFormat="1">
      <c r="B158" s="247"/>
      <c r="C158" s="248"/>
      <c r="D158" s="237" t="s">
        <v>271</v>
      </c>
      <c r="E158" s="249" t="s">
        <v>21</v>
      </c>
      <c r="F158" s="250" t="s">
        <v>273</v>
      </c>
      <c r="G158" s="248"/>
      <c r="H158" s="251">
        <v>0.041000000000000002</v>
      </c>
      <c r="I158" s="252"/>
      <c r="J158" s="248"/>
      <c r="K158" s="248"/>
      <c r="L158" s="253"/>
      <c r="M158" s="254"/>
      <c r="N158" s="255"/>
      <c r="O158" s="255"/>
      <c r="P158" s="255"/>
      <c r="Q158" s="255"/>
      <c r="R158" s="255"/>
      <c r="S158" s="255"/>
      <c r="T158" s="256"/>
      <c r="AT158" s="257" t="s">
        <v>271</v>
      </c>
      <c r="AU158" s="257" t="s">
        <v>83</v>
      </c>
      <c r="AV158" s="12" t="s">
        <v>163</v>
      </c>
      <c r="AW158" s="12" t="s">
        <v>37</v>
      </c>
      <c r="AX158" s="12" t="s">
        <v>81</v>
      </c>
      <c r="AY158" s="257" t="s">
        <v>155</v>
      </c>
    </row>
    <row r="159" s="1" customFormat="1" ht="16.5" customHeight="1">
      <c r="B159" s="44"/>
      <c r="C159" s="210" t="s">
        <v>231</v>
      </c>
      <c r="D159" s="210" t="s">
        <v>156</v>
      </c>
      <c r="E159" s="211" t="s">
        <v>336</v>
      </c>
      <c r="F159" s="212" t="s">
        <v>337</v>
      </c>
      <c r="G159" s="213" t="s">
        <v>266</v>
      </c>
      <c r="H159" s="214">
        <v>2.5739999999999998</v>
      </c>
      <c r="I159" s="215"/>
      <c r="J159" s="216">
        <f>ROUND(I159*H159,2)</f>
        <v>0</v>
      </c>
      <c r="K159" s="212" t="s">
        <v>21</v>
      </c>
      <c r="L159" s="70"/>
      <c r="M159" s="217" t="s">
        <v>21</v>
      </c>
      <c r="N159" s="218" t="s">
        <v>44</v>
      </c>
      <c r="O159" s="45"/>
      <c r="P159" s="219">
        <f>O159*H159</f>
        <v>0</v>
      </c>
      <c r="Q159" s="219">
        <v>2.3574700000000002</v>
      </c>
      <c r="R159" s="219">
        <f>Q159*H159</f>
        <v>6.0681277800000002</v>
      </c>
      <c r="S159" s="219">
        <v>0</v>
      </c>
      <c r="T159" s="220">
        <f>S159*H159</f>
        <v>0</v>
      </c>
      <c r="AR159" s="22" t="s">
        <v>163</v>
      </c>
      <c r="AT159" s="22" t="s">
        <v>156</v>
      </c>
      <c r="AU159" s="22" t="s">
        <v>83</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163</v>
      </c>
      <c r="BM159" s="22" t="s">
        <v>241</v>
      </c>
    </row>
    <row r="160" s="11" customFormat="1">
      <c r="B160" s="235"/>
      <c r="C160" s="236"/>
      <c r="D160" s="237" t="s">
        <v>271</v>
      </c>
      <c r="E160" s="238" t="s">
        <v>21</v>
      </c>
      <c r="F160" s="239" t="s">
        <v>338</v>
      </c>
      <c r="G160" s="236"/>
      <c r="H160" s="240">
        <v>2.5739999999999998</v>
      </c>
      <c r="I160" s="241"/>
      <c r="J160" s="236"/>
      <c r="K160" s="236"/>
      <c r="L160" s="242"/>
      <c r="M160" s="243"/>
      <c r="N160" s="244"/>
      <c r="O160" s="244"/>
      <c r="P160" s="244"/>
      <c r="Q160" s="244"/>
      <c r="R160" s="244"/>
      <c r="S160" s="244"/>
      <c r="T160" s="245"/>
      <c r="AT160" s="246" t="s">
        <v>271</v>
      </c>
      <c r="AU160" s="246" t="s">
        <v>83</v>
      </c>
      <c r="AV160" s="11" t="s">
        <v>83</v>
      </c>
      <c r="AW160" s="11" t="s">
        <v>37</v>
      </c>
      <c r="AX160" s="11" t="s">
        <v>73</v>
      </c>
      <c r="AY160" s="246" t="s">
        <v>155</v>
      </c>
    </row>
    <row r="161" s="12" customFormat="1">
      <c r="B161" s="247"/>
      <c r="C161" s="248"/>
      <c r="D161" s="237" t="s">
        <v>271</v>
      </c>
      <c r="E161" s="249" t="s">
        <v>21</v>
      </c>
      <c r="F161" s="250" t="s">
        <v>273</v>
      </c>
      <c r="G161" s="248"/>
      <c r="H161" s="251">
        <v>2.5739999999999998</v>
      </c>
      <c r="I161" s="252"/>
      <c r="J161" s="248"/>
      <c r="K161" s="248"/>
      <c r="L161" s="253"/>
      <c r="M161" s="254"/>
      <c r="N161" s="255"/>
      <c r="O161" s="255"/>
      <c r="P161" s="255"/>
      <c r="Q161" s="255"/>
      <c r="R161" s="255"/>
      <c r="S161" s="255"/>
      <c r="T161" s="256"/>
      <c r="AT161" s="257" t="s">
        <v>271</v>
      </c>
      <c r="AU161" s="257" t="s">
        <v>83</v>
      </c>
      <c r="AV161" s="12" t="s">
        <v>163</v>
      </c>
      <c r="AW161" s="12" t="s">
        <v>37</v>
      </c>
      <c r="AX161" s="12" t="s">
        <v>81</v>
      </c>
      <c r="AY161" s="257" t="s">
        <v>155</v>
      </c>
    </row>
    <row r="162" s="1" customFormat="1" ht="16.5" customHeight="1">
      <c r="B162" s="44"/>
      <c r="C162" s="210" t="s">
        <v>197</v>
      </c>
      <c r="D162" s="210" t="s">
        <v>156</v>
      </c>
      <c r="E162" s="211" t="s">
        <v>339</v>
      </c>
      <c r="F162" s="212" t="s">
        <v>340</v>
      </c>
      <c r="G162" s="213" t="s">
        <v>282</v>
      </c>
      <c r="H162" s="214">
        <v>8.5800000000000001</v>
      </c>
      <c r="I162" s="215"/>
      <c r="J162" s="216">
        <f>ROUND(I162*H162,2)</f>
        <v>0</v>
      </c>
      <c r="K162" s="212" t="s">
        <v>21</v>
      </c>
      <c r="L162" s="70"/>
      <c r="M162" s="217" t="s">
        <v>21</v>
      </c>
      <c r="N162" s="218" t="s">
        <v>44</v>
      </c>
      <c r="O162" s="45"/>
      <c r="P162" s="219">
        <f>O162*H162</f>
        <v>0</v>
      </c>
      <c r="Q162" s="219">
        <v>0.00329</v>
      </c>
      <c r="R162" s="219">
        <f>Q162*H162</f>
        <v>0.028228199999999998</v>
      </c>
      <c r="S162" s="219">
        <v>0</v>
      </c>
      <c r="T162" s="220">
        <f>S162*H162</f>
        <v>0</v>
      </c>
      <c r="AR162" s="22" t="s">
        <v>163</v>
      </c>
      <c r="AT162" s="22" t="s">
        <v>156</v>
      </c>
      <c r="AU162" s="22" t="s">
        <v>83</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163</v>
      </c>
      <c r="BM162" s="22" t="s">
        <v>341</v>
      </c>
    </row>
    <row r="163" s="11" customFormat="1">
      <c r="B163" s="235"/>
      <c r="C163" s="236"/>
      <c r="D163" s="237" t="s">
        <v>271</v>
      </c>
      <c r="E163" s="238" t="s">
        <v>21</v>
      </c>
      <c r="F163" s="239" t="s">
        <v>342</v>
      </c>
      <c r="G163" s="236"/>
      <c r="H163" s="240">
        <v>8.5800000000000001</v>
      </c>
      <c r="I163" s="241"/>
      <c r="J163" s="236"/>
      <c r="K163" s="236"/>
      <c r="L163" s="242"/>
      <c r="M163" s="243"/>
      <c r="N163" s="244"/>
      <c r="O163" s="244"/>
      <c r="P163" s="244"/>
      <c r="Q163" s="244"/>
      <c r="R163" s="244"/>
      <c r="S163" s="244"/>
      <c r="T163" s="245"/>
      <c r="AT163" s="246" t="s">
        <v>271</v>
      </c>
      <c r="AU163" s="246" t="s">
        <v>83</v>
      </c>
      <c r="AV163" s="11" t="s">
        <v>83</v>
      </c>
      <c r="AW163" s="11" t="s">
        <v>37</v>
      </c>
      <c r="AX163" s="11" t="s">
        <v>73</v>
      </c>
      <c r="AY163" s="246" t="s">
        <v>155</v>
      </c>
    </row>
    <row r="164" s="12" customFormat="1">
      <c r="B164" s="247"/>
      <c r="C164" s="248"/>
      <c r="D164" s="237" t="s">
        <v>271</v>
      </c>
      <c r="E164" s="249" t="s">
        <v>21</v>
      </c>
      <c r="F164" s="250" t="s">
        <v>273</v>
      </c>
      <c r="G164" s="248"/>
      <c r="H164" s="251">
        <v>8.5800000000000001</v>
      </c>
      <c r="I164" s="252"/>
      <c r="J164" s="248"/>
      <c r="K164" s="248"/>
      <c r="L164" s="253"/>
      <c r="M164" s="254"/>
      <c r="N164" s="255"/>
      <c r="O164" s="255"/>
      <c r="P164" s="255"/>
      <c r="Q164" s="255"/>
      <c r="R164" s="255"/>
      <c r="S164" s="255"/>
      <c r="T164" s="256"/>
      <c r="AT164" s="257" t="s">
        <v>271</v>
      </c>
      <c r="AU164" s="257" t="s">
        <v>83</v>
      </c>
      <c r="AV164" s="12" t="s">
        <v>163</v>
      </c>
      <c r="AW164" s="12" t="s">
        <v>37</v>
      </c>
      <c r="AX164" s="12" t="s">
        <v>81</v>
      </c>
      <c r="AY164" s="257" t="s">
        <v>155</v>
      </c>
    </row>
    <row r="165" s="1" customFormat="1" ht="16.5" customHeight="1">
      <c r="B165" s="44"/>
      <c r="C165" s="210" t="s">
        <v>238</v>
      </c>
      <c r="D165" s="210" t="s">
        <v>156</v>
      </c>
      <c r="E165" s="211" t="s">
        <v>343</v>
      </c>
      <c r="F165" s="212" t="s">
        <v>344</v>
      </c>
      <c r="G165" s="213" t="s">
        <v>282</v>
      </c>
      <c r="H165" s="214">
        <v>8.5800000000000001</v>
      </c>
      <c r="I165" s="215"/>
      <c r="J165" s="216">
        <f>ROUND(I165*H165,2)</f>
        <v>0</v>
      </c>
      <c r="K165" s="212" t="s">
        <v>21</v>
      </c>
      <c r="L165" s="70"/>
      <c r="M165" s="217" t="s">
        <v>21</v>
      </c>
      <c r="N165" s="218" t="s">
        <v>44</v>
      </c>
      <c r="O165" s="45"/>
      <c r="P165" s="219">
        <f>O165*H165</f>
        <v>0</v>
      </c>
      <c r="Q165" s="219">
        <v>0</v>
      </c>
      <c r="R165" s="219">
        <f>Q165*H165</f>
        <v>0</v>
      </c>
      <c r="S165" s="219">
        <v>0</v>
      </c>
      <c r="T165" s="220">
        <f>S165*H165</f>
        <v>0</v>
      </c>
      <c r="AR165" s="22" t="s">
        <v>163</v>
      </c>
      <c r="AT165" s="22" t="s">
        <v>156</v>
      </c>
      <c r="AU165" s="22" t="s">
        <v>83</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163</v>
      </c>
      <c r="BM165" s="22" t="s">
        <v>345</v>
      </c>
    </row>
    <row r="166" s="11" customFormat="1">
      <c r="B166" s="235"/>
      <c r="C166" s="236"/>
      <c r="D166" s="237" t="s">
        <v>271</v>
      </c>
      <c r="E166" s="238" t="s">
        <v>21</v>
      </c>
      <c r="F166" s="239" t="s">
        <v>342</v>
      </c>
      <c r="G166" s="236"/>
      <c r="H166" s="240">
        <v>8.5800000000000001</v>
      </c>
      <c r="I166" s="241"/>
      <c r="J166" s="236"/>
      <c r="K166" s="236"/>
      <c r="L166" s="242"/>
      <c r="M166" s="243"/>
      <c r="N166" s="244"/>
      <c r="O166" s="244"/>
      <c r="P166" s="244"/>
      <c r="Q166" s="244"/>
      <c r="R166" s="244"/>
      <c r="S166" s="244"/>
      <c r="T166" s="245"/>
      <c r="AT166" s="246" t="s">
        <v>271</v>
      </c>
      <c r="AU166" s="246" t="s">
        <v>83</v>
      </c>
      <c r="AV166" s="11" t="s">
        <v>83</v>
      </c>
      <c r="AW166" s="11" t="s">
        <v>37</v>
      </c>
      <c r="AX166" s="11" t="s">
        <v>73</v>
      </c>
      <c r="AY166" s="246" t="s">
        <v>155</v>
      </c>
    </row>
    <row r="167" s="12" customFormat="1">
      <c r="B167" s="247"/>
      <c r="C167" s="248"/>
      <c r="D167" s="237" t="s">
        <v>271</v>
      </c>
      <c r="E167" s="249" t="s">
        <v>21</v>
      </c>
      <c r="F167" s="250" t="s">
        <v>273</v>
      </c>
      <c r="G167" s="248"/>
      <c r="H167" s="251">
        <v>8.5800000000000001</v>
      </c>
      <c r="I167" s="252"/>
      <c r="J167" s="248"/>
      <c r="K167" s="248"/>
      <c r="L167" s="253"/>
      <c r="M167" s="254"/>
      <c r="N167" s="255"/>
      <c r="O167" s="255"/>
      <c r="P167" s="255"/>
      <c r="Q167" s="255"/>
      <c r="R167" s="255"/>
      <c r="S167" s="255"/>
      <c r="T167" s="256"/>
      <c r="AT167" s="257" t="s">
        <v>271</v>
      </c>
      <c r="AU167" s="257" t="s">
        <v>83</v>
      </c>
      <c r="AV167" s="12" t="s">
        <v>163</v>
      </c>
      <c r="AW167" s="12" t="s">
        <v>37</v>
      </c>
      <c r="AX167" s="12" t="s">
        <v>81</v>
      </c>
      <c r="AY167" s="257" t="s">
        <v>155</v>
      </c>
    </row>
    <row r="168" s="1" customFormat="1" ht="16.5" customHeight="1">
      <c r="B168" s="44"/>
      <c r="C168" s="210" t="s">
        <v>201</v>
      </c>
      <c r="D168" s="210" t="s">
        <v>156</v>
      </c>
      <c r="E168" s="211" t="s">
        <v>346</v>
      </c>
      <c r="F168" s="212" t="s">
        <v>347</v>
      </c>
      <c r="G168" s="213" t="s">
        <v>301</v>
      </c>
      <c r="H168" s="214">
        <v>0.085000000000000006</v>
      </c>
      <c r="I168" s="215"/>
      <c r="J168" s="216">
        <f>ROUND(I168*H168,2)</f>
        <v>0</v>
      </c>
      <c r="K168" s="212" t="s">
        <v>21</v>
      </c>
      <c r="L168" s="70"/>
      <c r="M168" s="217" t="s">
        <v>21</v>
      </c>
      <c r="N168" s="218" t="s">
        <v>44</v>
      </c>
      <c r="O168" s="45"/>
      <c r="P168" s="219">
        <f>O168*H168</f>
        <v>0</v>
      </c>
      <c r="Q168" s="219">
        <v>1.03827</v>
      </c>
      <c r="R168" s="219">
        <f>Q168*H168</f>
        <v>0.088252950000000011</v>
      </c>
      <c r="S168" s="219">
        <v>0</v>
      </c>
      <c r="T168" s="220">
        <f>S168*H168</f>
        <v>0</v>
      </c>
      <c r="AR168" s="22" t="s">
        <v>163</v>
      </c>
      <c r="AT168" s="22" t="s">
        <v>156</v>
      </c>
      <c r="AU168" s="22" t="s">
        <v>83</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163</v>
      </c>
      <c r="BM168" s="22" t="s">
        <v>348</v>
      </c>
    </row>
    <row r="169" s="11" customFormat="1">
      <c r="B169" s="235"/>
      <c r="C169" s="236"/>
      <c r="D169" s="237" t="s">
        <v>271</v>
      </c>
      <c r="E169" s="238" t="s">
        <v>21</v>
      </c>
      <c r="F169" s="239" t="s">
        <v>349</v>
      </c>
      <c r="G169" s="236"/>
      <c r="H169" s="240">
        <v>0.085000000000000006</v>
      </c>
      <c r="I169" s="241"/>
      <c r="J169" s="236"/>
      <c r="K169" s="236"/>
      <c r="L169" s="242"/>
      <c r="M169" s="243"/>
      <c r="N169" s="244"/>
      <c r="O169" s="244"/>
      <c r="P169" s="244"/>
      <c r="Q169" s="244"/>
      <c r="R169" s="244"/>
      <c r="S169" s="244"/>
      <c r="T169" s="245"/>
      <c r="AT169" s="246" t="s">
        <v>271</v>
      </c>
      <c r="AU169" s="246" t="s">
        <v>83</v>
      </c>
      <c r="AV169" s="11" t="s">
        <v>83</v>
      </c>
      <c r="AW169" s="11" t="s">
        <v>37</v>
      </c>
      <c r="AX169" s="11" t="s">
        <v>73</v>
      </c>
      <c r="AY169" s="246" t="s">
        <v>155</v>
      </c>
    </row>
    <row r="170" s="12" customFormat="1">
      <c r="B170" s="247"/>
      <c r="C170" s="248"/>
      <c r="D170" s="237" t="s">
        <v>271</v>
      </c>
      <c r="E170" s="249" t="s">
        <v>21</v>
      </c>
      <c r="F170" s="250" t="s">
        <v>273</v>
      </c>
      <c r="G170" s="248"/>
      <c r="H170" s="251">
        <v>0.085000000000000006</v>
      </c>
      <c r="I170" s="252"/>
      <c r="J170" s="248"/>
      <c r="K170" s="248"/>
      <c r="L170" s="253"/>
      <c r="M170" s="254"/>
      <c r="N170" s="255"/>
      <c r="O170" s="255"/>
      <c r="P170" s="255"/>
      <c r="Q170" s="255"/>
      <c r="R170" s="255"/>
      <c r="S170" s="255"/>
      <c r="T170" s="256"/>
      <c r="AT170" s="257" t="s">
        <v>271</v>
      </c>
      <c r="AU170" s="257" t="s">
        <v>83</v>
      </c>
      <c r="AV170" s="12" t="s">
        <v>163</v>
      </c>
      <c r="AW170" s="12" t="s">
        <v>37</v>
      </c>
      <c r="AX170" s="12" t="s">
        <v>81</v>
      </c>
      <c r="AY170" s="257" t="s">
        <v>155</v>
      </c>
    </row>
    <row r="171" s="1" customFormat="1" ht="16.5" customHeight="1">
      <c r="B171" s="44"/>
      <c r="C171" s="210" t="s">
        <v>350</v>
      </c>
      <c r="D171" s="210" t="s">
        <v>156</v>
      </c>
      <c r="E171" s="211" t="s">
        <v>351</v>
      </c>
      <c r="F171" s="212" t="s">
        <v>352</v>
      </c>
      <c r="G171" s="213" t="s">
        <v>301</v>
      </c>
      <c r="H171" s="214">
        <v>16.178000000000001</v>
      </c>
      <c r="I171" s="215"/>
      <c r="J171" s="216">
        <f>ROUND(I171*H171,2)</f>
        <v>0</v>
      </c>
      <c r="K171" s="212" t="s">
        <v>21</v>
      </c>
      <c r="L171" s="70"/>
      <c r="M171" s="217" t="s">
        <v>21</v>
      </c>
      <c r="N171" s="218" t="s">
        <v>44</v>
      </c>
      <c r="O171" s="45"/>
      <c r="P171" s="219">
        <f>O171*H171</f>
        <v>0</v>
      </c>
      <c r="Q171" s="219">
        <v>0</v>
      </c>
      <c r="R171" s="219">
        <f>Q171*H171</f>
        <v>0</v>
      </c>
      <c r="S171" s="219">
        <v>0</v>
      </c>
      <c r="T171" s="220">
        <f>S171*H171</f>
        <v>0</v>
      </c>
      <c r="AR171" s="22" t="s">
        <v>163</v>
      </c>
      <c r="AT171" s="22" t="s">
        <v>156</v>
      </c>
      <c r="AU171" s="22" t="s">
        <v>83</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163</v>
      </c>
      <c r="BM171" s="22" t="s">
        <v>353</v>
      </c>
    </row>
    <row r="172" s="11" customFormat="1">
      <c r="B172" s="235"/>
      <c r="C172" s="236"/>
      <c r="D172" s="237" t="s">
        <v>271</v>
      </c>
      <c r="E172" s="238" t="s">
        <v>21</v>
      </c>
      <c r="F172" s="239" t="s">
        <v>354</v>
      </c>
      <c r="G172" s="236"/>
      <c r="H172" s="240">
        <v>16.178000000000001</v>
      </c>
      <c r="I172" s="241"/>
      <c r="J172" s="236"/>
      <c r="K172" s="236"/>
      <c r="L172" s="242"/>
      <c r="M172" s="243"/>
      <c r="N172" s="244"/>
      <c r="O172" s="244"/>
      <c r="P172" s="244"/>
      <c r="Q172" s="244"/>
      <c r="R172" s="244"/>
      <c r="S172" s="244"/>
      <c r="T172" s="245"/>
      <c r="AT172" s="246" t="s">
        <v>271</v>
      </c>
      <c r="AU172" s="246" t="s">
        <v>83</v>
      </c>
      <c r="AV172" s="11" t="s">
        <v>83</v>
      </c>
      <c r="AW172" s="11" t="s">
        <v>37</v>
      </c>
      <c r="AX172" s="11" t="s">
        <v>73</v>
      </c>
      <c r="AY172" s="246" t="s">
        <v>155</v>
      </c>
    </row>
    <row r="173" s="12" customFormat="1">
      <c r="B173" s="247"/>
      <c r="C173" s="248"/>
      <c r="D173" s="237" t="s">
        <v>271</v>
      </c>
      <c r="E173" s="249" t="s">
        <v>21</v>
      </c>
      <c r="F173" s="250" t="s">
        <v>273</v>
      </c>
      <c r="G173" s="248"/>
      <c r="H173" s="251">
        <v>16.178000000000001</v>
      </c>
      <c r="I173" s="252"/>
      <c r="J173" s="248"/>
      <c r="K173" s="248"/>
      <c r="L173" s="253"/>
      <c r="M173" s="254"/>
      <c r="N173" s="255"/>
      <c r="O173" s="255"/>
      <c r="P173" s="255"/>
      <c r="Q173" s="255"/>
      <c r="R173" s="255"/>
      <c r="S173" s="255"/>
      <c r="T173" s="256"/>
      <c r="AT173" s="257" t="s">
        <v>271</v>
      </c>
      <c r="AU173" s="257" t="s">
        <v>83</v>
      </c>
      <c r="AV173" s="12" t="s">
        <v>163</v>
      </c>
      <c r="AW173" s="12" t="s">
        <v>37</v>
      </c>
      <c r="AX173" s="12" t="s">
        <v>81</v>
      </c>
      <c r="AY173" s="257" t="s">
        <v>155</v>
      </c>
    </row>
    <row r="174" s="9" customFormat="1" ht="22.32" customHeight="1">
      <c r="B174" s="196"/>
      <c r="C174" s="197"/>
      <c r="D174" s="198" t="s">
        <v>72</v>
      </c>
      <c r="E174" s="233" t="s">
        <v>83</v>
      </c>
      <c r="F174" s="233" t="s">
        <v>355</v>
      </c>
      <c r="G174" s="197"/>
      <c r="H174" s="197"/>
      <c r="I174" s="200"/>
      <c r="J174" s="234">
        <f>BK174</f>
        <v>0</v>
      </c>
      <c r="K174" s="197"/>
      <c r="L174" s="202"/>
      <c r="M174" s="203"/>
      <c r="N174" s="204"/>
      <c r="O174" s="204"/>
      <c r="P174" s="205">
        <v>0</v>
      </c>
      <c r="Q174" s="204"/>
      <c r="R174" s="205">
        <v>0</v>
      </c>
      <c r="S174" s="204"/>
      <c r="T174" s="206">
        <v>0</v>
      </c>
      <c r="AR174" s="207" t="s">
        <v>81</v>
      </c>
      <c r="AT174" s="208" t="s">
        <v>72</v>
      </c>
      <c r="AU174" s="208" t="s">
        <v>83</v>
      </c>
      <c r="AY174" s="207" t="s">
        <v>155</v>
      </c>
      <c r="BK174" s="209">
        <v>0</v>
      </c>
    </row>
    <row r="175" s="9" customFormat="1" ht="19.92" customHeight="1">
      <c r="B175" s="196"/>
      <c r="C175" s="197"/>
      <c r="D175" s="198" t="s">
        <v>72</v>
      </c>
      <c r="E175" s="233" t="s">
        <v>356</v>
      </c>
      <c r="F175" s="233" t="s">
        <v>357</v>
      </c>
      <c r="G175" s="197"/>
      <c r="H175" s="197"/>
      <c r="I175" s="200"/>
      <c r="J175" s="234">
        <f>BK175</f>
        <v>0</v>
      </c>
      <c r="K175" s="197"/>
      <c r="L175" s="202"/>
      <c r="M175" s="203"/>
      <c r="N175" s="204"/>
      <c r="O175" s="204"/>
      <c r="P175" s="205">
        <f>SUM(P176:P200)</f>
        <v>0</v>
      </c>
      <c r="Q175" s="204"/>
      <c r="R175" s="205">
        <f>SUM(R176:R200)</f>
        <v>658.32810459999996</v>
      </c>
      <c r="S175" s="204"/>
      <c r="T175" s="206">
        <f>SUM(T176:T200)</f>
        <v>0</v>
      </c>
      <c r="AR175" s="207" t="s">
        <v>81</v>
      </c>
      <c r="AT175" s="208" t="s">
        <v>72</v>
      </c>
      <c r="AU175" s="208" t="s">
        <v>81</v>
      </c>
      <c r="AY175" s="207" t="s">
        <v>155</v>
      </c>
      <c r="BK175" s="209">
        <f>SUM(BK176:BK200)</f>
        <v>0</v>
      </c>
    </row>
    <row r="176" s="1" customFormat="1" ht="25.5" customHeight="1">
      <c r="B176" s="44"/>
      <c r="C176" s="210" t="s">
        <v>204</v>
      </c>
      <c r="D176" s="210" t="s">
        <v>156</v>
      </c>
      <c r="E176" s="211" t="s">
        <v>358</v>
      </c>
      <c r="F176" s="212" t="s">
        <v>359</v>
      </c>
      <c r="G176" s="213" t="s">
        <v>282</v>
      </c>
      <c r="H176" s="214">
        <v>276.12</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163</v>
      </c>
      <c r="AT176" s="22" t="s">
        <v>156</v>
      </c>
      <c r="AU176" s="22" t="s">
        <v>83</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163</v>
      </c>
      <c r="BM176" s="22" t="s">
        <v>360</v>
      </c>
    </row>
    <row r="177" s="11" customFormat="1">
      <c r="B177" s="235"/>
      <c r="C177" s="236"/>
      <c r="D177" s="237" t="s">
        <v>271</v>
      </c>
      <c r="E177" s="238" t="s">
        <v>21</v>
      </c>
      <c r="F177" s="239" t="s">
        <v>361</v>
      </c>
      <c r="G177" s="236"/>
      <c r="H177" s="240">
        <v>276.12</v>
      </c>
      <c r="I177" s="241"/>
      <c r="J177" s="236"/>
      <c r="K177" s="236"/>
      <c r="L177" s="242"/>
      <c r="M177" s="243"/>
      <c r="N177" s="244"/>
      <c r="O177" s="244"/>
      <c r="P177" s="244"/>
      <c r="Q177" s="244"/>
      <c r="R177" s="244"/>
      <c r="S177" s="244"/>
      <c r="T177" s="245"/>
      <c r="AT177" s="246" t="s">
        <v>271</v>
      </c>
      <c r="AU177" s="246" t="s">
        <v>83</v>
      </c>
      <c r="AV177" s="11" t="s">
        <v>83</v>
      </c>
      <c r="AW177" s="11" t="s">
        <v>37</v>
      </c>
      <c r="AX177" s="11" t="s">
        <v>73</v>
      </c>
      <c r="AY177" s="246" t="s">
        <v>155</v>
      </c>
    </row>
    <row r="178" s="12" customFormat="1">
      <c r="B178" s="247"/>
      <c r="C178" s="248"/>
      <c r="D178" s="237" t="s">
        <v>271</v>
      </c>
      <c r="E178" s="249" t="s">
        <v>21</v>
      </c>
      <c r="F178" s="250" t="s">
        <v>273</v>
      </c>
      <c r="G178" s="248"/>
      <c r="H178" s="251">
        <v>276.12</v>
      </c>
      <c r="I178" s="252"/>
      <c r="J178" s="248"/>
      <c r="K178" s="248"/>
      <c r="L178" s="253"/>
      <c r="M178" s="254"/>
      <c r="N178" s="255"/>
      <c r="O178" s="255"/>
      <c r="P178" s="255"/>
      <c r="Q178" s="255"/>
      <c r="R178" s="255"/>
      <c r="S178" s="255"/>
      <c r="T178" s="256"/>
      <c r="AT178" s="257" t="s">
        <v>271</v>
      </c>
      <c r="AU178" s="257" t="s">
        <v>83</v>
      </c>
      <c r="AV178" s="12" t="s">
        <v>163</v>
      </c>
      <c r="AW178" s="12" t="s">
        <v>37</v>
      </c>
      <c r="AX178" s="12" t="s">
        <v>81</v>
      </c>
      <c r="AY178" s="257" t="s">
        <v>155</v>
      </c>
    </row>
    <row r="179" s="1" customFormat="1" ht="16.5" customHeight="1">
      <c r="B179" s="44"/>
      <c r="C179" s="210" t="s">
        <v>362</v>
      </c>
      <c r="D179" s="210" t="s">
        <v>156</v>
      </c>
      <c r="E179" s="211" t="s">
        <v>363</v>
      </c>
      <c r="F179" s="212" t="s">
        <v>364</v>
      </c>
      <c r="G179" s="213" t="s">
        <v>282</v>
      </c>
      <c r="H179" s="214">
        <v>301</v>
      </c>
      <c r="I179" s="215"/>
      <c r="J179" s="216">
        <f>ROUND(I179*H179,2)</f>
        <v>0</v>
      </c>
      <c r="K179" s="212" t="s">
        <v>21</v>
      </c>
      <c r="L179" s="70"/>
      <c r="M179" s="217" t="s">
        <v>21</v>
      </c>
      <c r="N179" s="218" t="s">
        <v>44</v>
      </c>
      <c r="O179" s="45"/>
      <c r="P179" s="219">
        <f>O179*H179</f>
        <v>0</v>
      </c>
      <c r="Q179" s="219">
        <v>0.2024</v>
      </c>
      <c r="R179" s="219">
        <f>Q179*H179</f>
        <v>60.922399999999996</v>
      </c>
      <c r="S179" s="219">
        <v>0</v>
      </c>
      <c r="T179" s="220">
        <f>S179*H179</f>
        <v>0</v>
      </c>
      <c r="AR179" s="22" t="s">
        <v>163</v>
      </c>
      <c r="AT179" s="22" t="s">
        <v>156</v>
      </c>
      <c r="AU179" s="22" t="s">
        <v>83</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163</v>
      </c>
      <c r="BM179" s="22" t="s">
        <v>365</v>
      </c>
    </row>
    <row r="180" s="1" customFormat="1" ht="16.5" customHeight="1">
      <c r="B180" s="44"/>
      <c r="C180" s="210" t="s">
        <v>207</v>
      </c>
      <c r="D180" s="210" t="s">
        <v>156</v>
      </c>
      <c r="E180" s="211" t="s">
        <v>366</v>
      </c>
      <c r="F180" s="212" t="s">
        <v>367</v>
      </c>
      <c r="G180" s="213" t="s">
        <v>282</v>
      </c>
      <c r="H180" s="214">
        <v>301</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163</v>
      </c>
      <c r="AT180" s="22" t="s">
        <v>156</v>
      </c>
      <c r="AU180" s="22" t="s">
        <v>83</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163</v>
      </c>
      <c r="BM180" s="22" t="s">
        <v>160</v>
      </c>
    </row>
    <row r="181" s="1" customFormat="1" ht="16.5" customHeight="1">
      <c r="B181" s="44"/>
      <c r="C181" s="258" t="s">
        <v>368</v>
      </c>
      <c r="D181" s="258" t="s">
        <v>298</v>
      </c>
      <c r="E181" s="259" t="s">
        <v>369</v>
      </c>
      <c r="F181" s="260" t="s">
        <v>370</v>
      </c>
      <c r="G181" s="261" t="s">
        <v>301</v>
      </c>
      <c r="H181" s="262">
        <v>156</v>
      </c>
      <c r="I181" s="263"/>
      <c r="J181" s="264">
        <f>ROUND(I181*H181,2)</f>
        <v>0</v>
      </c>
      <c r="K181" s="260" t="s">
        <v>21</v>
      </c>
      <c r="L181" s="265"/>
      <c r="M181" s="266" t="s">
        <v>21</v>
      </c>
      <c r="N181" s="267" t="s">
        <v>44</v>
      </c>
      <c r="O181" s="45"/>
      <c r="P181" s="219">
        <f>O181*H181</f>
        <v>0</v>
      </c>
      <c r="Q181" s="219">
        <v>1</v>
      </c>
      <c r="R181" s="219">
        <f>Q181*H181</f>
        <v>156</v>
      </c>
      <c r="S181" s="219">
        <v>0</v>
      </c>
      <c r="T181" s="220">
        <f>S181*H181</f>
        <v>0</v>
      </c>
      <c r="AR181" s="22" t="s">
        <v>169</v>
      </c>
      <c r="AT181" s="22" t="s">
        <v>298</v>
      </c>
      <c r="AU181" s="22" t="s">
        <v>83</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163</v>
      </c>
      <c r="BM181" s="22" t="s">
        <v>371</v>
      </c>
    </row>
    <row r="182" s="1" customFormat="1" ht="16.5" customHeight="1">
      <c r="B182" s="44"/>
      <c r="C182" s="210" t="s">
        <v>210</v>
      </c>
      <c r="D182" s="210" t="s">
        <v>156</v>
      </c>
      <c r="E182" s="211" t="s">
        <v>372</v>
      </c>
      <c r="F182" s="212" t="s">
        <v>373</v>
      </c>
      <c r="G182" s="213" t="s">
        <v>282</v>
      </c>
      <c r="H182" s="214">
        <v>301</v>
      </c>
      <c r="I182" s="215"/>
      <c r="J182" s="216">
        <f>ROUND(I182*H182,2)</f>
        <v>0</v>
      </c>
      <c r="K182" s="212" t="s">
        <v>21</v>
      </c>
      <c r="L182" s="70"/>
      <c r="M182" s="217" t="s">
        <v>21</v>
      </c>
      <c r="N182" s="218" t="s">
        <v>44</v>
      </c>
      <c r="O182" s="45"/>
      <c r="P182" s="219">
        <f>O182*H182</f>
        <v>0</v>
      </c>
      <c r="Q182" s="219">
        <v>0.46166000000000001</v>
      </c>
      <c r="R182" s="219">
        <f>Q182*H182</f>
        <v>138.95966000000001</v>
      </c>
      <c r="S182" s="219">
        <v>0</v>
      </c>
      <c r="T182" s="220">
        <f>S182*H182</f>
        <v>0</v>
      </c>
      <c r="AR182" s="22" t="s">
        <v>163</v>
      </c>
      <c r="AT182" s="22" t="s">
        <v>156</v>
      </c>
      <c r="AU182" s="22" t="s">
        <v>83</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163</v>
      </c>
      <c r="BM182" s="22" t="s">
        <v>374</v>
      </c>
    </row>
    <row r="183" s="1" customFormat="1" ht="16.5" customHeight="1">
      <c r="B183" s="44"/>
      <c r="C183" s="210" t="s">
        <v>375</v>
      </c>
      <c r="D183" s="210" t="s">
        <v>156</v>
      </c>
      <c r="E183" s="211" t="s">
        <v>376</v>
      </c>
      <c r="F183" s="212" t="s">
        <v>377</v>
      </c>
      <c r="G183" s="213" t="s">
        <v>282</v>
      </c>
      <c r="H183" s="214">
        <v>301</v>
      </c>
      <c r="I183" s="215"/>
      <c r="J183" s="216">
        <f>ROUND(I183*H183,2)</f>
        <v>0</v>
      </c>
      <c r="K183" s="212" t="s">
        <v>21</v>
      </c>
      <c r="L183" s="70"/>
      <c r="M183" s="217" t="s">
        <v>21</v>
      </c>
      <c r="N183" s="218" t="s">
        <v>44</v>
      </c>
      <c r="O183" s="45"/>
      <c r="P183" s="219">
        <f>O183*H183</f>
        <v>0</v>
      </c>
      <c r="Q183" s="219">
        <v>0.36834</v>
      </c>
      <c r="R183" s="219">
        <f>Q183*H183</f>
        <v>110.87034</v>
      </c>
      <c r="S183" s="219">
        <v>0</v>
      </c>
      <c r="T183" s="220">
        <f>S183*H183</f>
        <v>0</v>
      </c>
      <c r="AR183" s="22" t="s">
        <v>163</v>
      </c>
      <c r="AT183" s="22" t="s">
        <v>156</v>
      </c>
      <c r="AU183" s="22" t="s">
        <v>83</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163</v>
      </c>
      <c r="BM183" s="22" t="s">
        <v>378</v>
      </c>
    </row>
    <row r="184" s="1" customFormat="1" ht="16.5" customHeight="1">
      <c r="B184" s="44"/>
      <c r="C184" s="210" t="s">
        <v>214</v>
      </c>
      <c r="D184" s="210" t="s">
        <v>156</v>
      </c>
      <c r="E184" s="211" t="s">
        <v>379</v>
      </c>
      <c r="F184" s="212" t="s">
        <v>380</v>
      </c>
      <c r="G184" s="213" t="s">
        <v>282</v>
      </c>
      <c r="H184" s="214">
        <v>301</v>
      </c>
      <c r="I184" s="215"/>
      <c r="J184" s="216">
        <f>ROUND(I184*H184,2)</f>
        <v>0</v>
      </c>
      <c r="K184" s="212" t="s">
        <v>21</v>
      </c>
      <c r="L184" s="70"/>
      <c r="M184" s="217" t="s">
        <v>21</v>
      </c>
      <c r="N184" s="218" t="s">
        <v>44</v>
      </c>
      <c r="O184" s="45"/>
      <c r="P184" s="219">
        <f>O184*H184</f>
        <v>0</v>
      </c>
      <c r="Q184" s="219">
        <v>0.0070699999999999999</v>
      </c>
      <c r="R184" s="219">
        <f>Q184*H184</f>
        <v>2.1280700000000001</v>
      </c>
      <c r="S184" s="219">
        <v>0</v>
      </c>
      <c r="T184" s="220">
        <f>S184*H184</f>
        <v>0</v>
      </c>
      <c r="AR184" s="22" t="s">
        <v>163</v>
      </c>
      <c r="AT184" s="22" t="s">
        <v>156</v>
      </c>
      <c r="AU184" s="22" t="s">
        <v>83</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163</v>
      </c>
      <c r="BM184" s="22" t="s">
        <v>381</v>
      </c>
    </row>
    <row r="185" s="1" customFormat="1" ht="16.5" customHeight="1">
      <c r="B185" s="44"/>
      <c r="C185" s="210" t="s">
        <v>382</v>
      </c>
      <c r="D185" s="210" t="s">
        <v>156</v>
      </c>
      <c r="E185" s="211" t="s">
        <v>383</v>
      </c>
      <c r="F185" s="212" t="s">
        <v>384</v>
      </c>
      <c r="G185" s="213" t="s">
        <v>282</v>
      </c>
      <c r="H185" s="214">
        <v>301</v>
      </c>
      <c r="I185" s="215"/>
      <c r="J185" s="216">
        <f>ROUND(I185*H185,2)</f>
        <v>0</v>
      </c>
      <c r="K185" s="212" t="s">
        <v>21</v>
      </c>
      <c r="L185" s="70"/>
      <c r="M185" s="217" t="s">
        <v>21</v>
      </c>
      <c r="N185" s="218" t="s">
        <v>44</v>
      </c>
      <c r="O185" s="45"/>
      <c r="P185" s="219">
        <f>O185*H185</f>
        <v>0</v>
      </c>
      <c r="Q185" s="219">
        <v>0.4531</v>
      </c>
      <c r="R185" s="219">
        <f>Q185*H185</f>
        <v>136.38310000000001</v>
      </c>
      <c r="S185" s="219">
        <v>0</v>
      </c>
      <c r="T185" s="220">
        <f>S185*H185</f>
        <v>0</v>
      </c>
      <c r="AR185" s="22" t="s">
        <v>163</v>
      </c>
      <c r="AT185" s="22" t="s">
        <v>156</v>
      </c>
      <c r="AU185" s="22" t="s">
        <v>83</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163</v>
      </c>
      <c r="BM185" s="22" t="s">
        <v>385</v>
      </c>
    </row>
    <row r="186" s="1" customFormat="1" ht="16.5" customHeight="1">
      <c r="B186" s="44"/>
      <c r="C186" s="210" t="s">
        <v>217</v>
      </c>
      <c r="D186" s="210" t="s">
        <v>156</v>
      </c>
      <c r="E186" s="211" t="s">
        <v>386</v>
      </c>
      <c r="F186" s="212" t="s">
        <v>387</v>
      </c>
      <c r="G186" s="213" t="s">
        <v>282</v>
      </c>
      <c r="H186" s="214">
        <v>191</v>
      </c>
      <c r="I186" s="215"/>
      <c r="J186" s="216">
        <f>ROUND(I186*H186,2)</f>
        <v>0</v>
      </c>
      <c r="K186" s="212" t="s">
        <v>21</v>
      </c>
      <c r="L186" s="70"/>
      <c r="M186" s="217" t="s">
        <v>21</v>
      </c>
      <c r="N186" s="218" t="s">
        <v>44</v>
      </c>
      <c r="O186" s="45"/>
      <c r="P186" s="219">
        <f>O186*H186</f>
        <v>0</v>
      </c>
      <c r="Q186" s="219">
        <v>0.12966</v>
      </c>
      <c r="R186" s="219">
        <f>Q186*H186</f>
        <v>24.765059999999998</v>
      </c>
      <c r="S186" s="219">
        <v>0</v>
      </c>
      <c r="T186" s="220">
        <f>S186*H186</f>
        <v>0</v>
      </c>
      <c r="AR186" s="22" t="s">
        <v>163</v>
      </c>
      <c r="AT186" s="22" t="s">
        <v>156</v>
      </c>
      <c r="AU186" s="22" t="s">
        <v>83</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163</v>
      </c>
      <c r="BM186" s="22" t="s">
        <v>388</v>
      </c>
    </row>
    <row r="187" s="1" customFormat="1" ht="16.5" customHeight="1">
      <c r="B187" s="44"/>
      <c r="C187" s="210" t="s">
        <v>389</v>
      </c>
      <c r="D187" s="210" t="s">
        <v>156</v>
      </c>
      <c r="E187" s="211" t="s">
        <v>390</v>
      </c>
      <c r="F187" s="212" t="s">
        <v>391</v>
      </c>
      <c r="G187" s="213" t="s">
        <v>301</v>
      </c>
      <c r="H187" s="214">
        <v>2.8279999999999998</v>
      </c>
      <c r="I187" s="215"/>
      <c r="J187" s="216">
        <f>ROUND(I187*H187,2)</f>
        <v>0</v>
      </c>
      <c r="K187" s="212" t="s">
        <v>21</v>
      </c>
      <c r="L187" s="70"/>
      <c r="M187" s="217" t="s">
        <v>21</v>
      </c>
      <c r="N187" s="218" t="s">
        <v>44</v>
      </c>
      <c r="O187" s="45"/>
      <c r="P187" s="219">
        <f>O187*H187</f>
        <v>0</v>
      </c>
      <c r="Q187" s="219">
        <v>1</v>
      </c>
      <c r="R187" s="219">
        <f>Q187*H187</f>
        <v>2.8279999999999998</v>
      </c>
      <c r="S187" s="219">
        <v>0</v>
      </c>
      <c r="T187" s="220">
        <f>S187*H187</f>
        <v>0</v>
      </c>
      <c r="AR187" s="22" t="s">
        <v>163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163</v>
      </c>
      <c r="BM187" s="22" t="s">
        <v>392</v>
      </c>
    </row>
    <row r="188" s="11" customFormat="1">
      <c r="B188" s="235"/>
      <c r="C188" s="236"/>
      <c r="D188" s="237" t="s">
        <v>271</v>
      </c>
      <c r="E188" s="238" t="s">
        <v>21</v>
      </c>
      <c r="F188" s="239" t="s">
        <v>393</v>
      </c>
      <c r="G188" s="236"/>
      <c r="H188" s="240">
        <v>2.8279999999999998</v>
      </c>
      <c r="I188" s="241"/>
      <c r="J188" s="236"/>
      <c r="K188" s="236"/>
      <c r="L188" s="242"/>
      <c r="M188" s="243"/>
      <c r="N188" s="244"/>
      <c r="O188" s="244"/>
      <c r="P188" s="244"/>
      <c r="Q188" s="244"/>
      <c r="R188" s="244"/>
      <c r="S188" s="244"/>
      <c r="T188" s="245"/>
      <c r="AT188" s="246" t="s">
        <v>271</v>
      </c>
      <c r="AU188" s="246" t="s">
        <v>83</v>
      </c>
      <c r="AV188" s="11" t="s">
        <v>83</v>
      </c>
      <c r="AW188" s="11" t="s">
        <v>37</v>
      </c>
      <c r="AX188" s="11" t="s">
        <v>73</v>
      </c>
      <c r="AY188" s="246" t="s">
        <v>155</v>
      </c>
    </row>
    <row r="189" s="12" customFormat="1">
      <c r="B189" s="247"/>
      <c r="C189" s="248"/>
      <c r="D189" s="237" t="s">
        <v>271</v>
      </c>
      <c r="E189" s="249" t="s">
        <v>21</v>
      </c>
      <c r="F189" s="250" t="s">
        <v>273</v>
      </c>
      <c r="G189" s="248"/>
      <c r="H189" s="251">
        <v>2.8279999999999998</v>
      </c>
      <c r="I189" s="252"/>
      <c r="J189" s="248"/>
      <c r="K189" s="248"/>
      <c r="L189" s="253"/>
      <c r="M189" s="254"/>
      <c r="N189" s="255"/>
      <c r="O189" s="255"/>
      <c r="P189" s="255"/>
      <c r="Q189" s="255"/>
      <c r="R189" s="255"/>
      <c r="S189" s="255"/>
      <c r="T189" s="256"/>
      <c r="AT189" s="257" t="s">
        <v>271</v>
      </c>
      <c r="AU189" s="257" t="s">
        <v>83</v>
      </c>
      <c r="AV189" s="12" t="s">
        <v>163</v>
      </c>
      <c r="AW189" s="12" t="s">
        <v>37</v>
      </c>
      <c r="AX189" s="12" t="s">
        <v>81</v>
      </c>
      <c r="AY189" s="257" t="s">
        <v>155</v>
      </c>
    </row>
    <row r="190" s="1" customFormat="1" ht="16.5" customHeight="1">
      <c r="B190" s="44"/>
      <c r="C190" s="210" t="s">
        <v>221</v>
      </c>
      <c r="D190" s="210" t="s">
        <v>156</v>
      </c>
      <c r="E190" s="211" t="s">
        <v>394</v>
      </c>
      <c r="F190" s="212" t="s">
        <v>395</v>
      </c>
      <c r="G190" s="213" t="s">
        <v>282</v>
      </c>
      <c r="H190" s="214">
        <v>36.399999999999999</v>
      </c>
      <c r="I190" s="215"/>
      <c r="J190" s="216">
        <f>ROUND(I190*H190,2)</f>
        <v>0</v>
      </c>
      <c r="K190" s="212" t="s">
        <v>21</v>
      </c>
      <c r="L190" s="70"/>
      <c r="M190" s="217" t="s">
        <v>21</v>
      </c>
      <c r="N190" s="218" t="s">
        <v>44</v>
      </c>
      <c r="O190" s="45"/>
      <c r="P190" s="219">
        <f>O190*H190</f>
        <v>0</v>
      </c>
      <c r="Q190" s="219">
        <v>0.070000000000000007</v>
      </c>
      <c r="R190" s="219">
        <f>Q190*H190</f>
        <v>2.548</v>
      </c>
      <c r="S190" s="219">
        <v>0</v>
      </c>
      <c r="T190" s="220">
        <f>S190*H190</f>
        <v>0</v>
      </c>
      <c r="AR190" s="22" t="s">
        <v>163</v>
      </c>
      <c r="AT190" s="22" t="s">
        <v>156</v>
      </c>
      <c r="AU190" s="22" t="s">
        <v>83</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163</v>
      </c>
      <c r="BM190" s="22" t="s">
        <v>396</v>
      </c>
    </row>
    <row r="191" s="11" customFormat="1">
      <c r="B191" s="235"/>
      <c r="C191" s="236"/>
      <c r="D191" s="237" t="s">
        <v>271</v>
      </c>
      <c r="E191" s="238" t="s">
        <v>21</v>
      </c>
      <c r="F191" s="239" t="s">
        <v>397</v>
      </c>
      <c r="G191" s="236"/>
      <c r="H191" s="240">
        <v>36.399999999999999</v>
      </c>
      <c r="I191" s="241"/>
      <c r="J191" s="236"/>
      <c r="K191" s="236"/>
      <c r="L191" s="242"/>
      <c r="M191" s="243"/>
      <c r="N191" s="244"/>
      <c r="O191" s="244"/>
      <c r="P191" s="244"/>
      <c r="Q191" s="244"/>
      <c r="R191" s="244"/>
      <c r="S191" s="244"/>
      <c r="T191" s="245"/>
      <c r="AT191" s="246" t="s">
        <v>271</v>
      </c>
      <c r="AU191" s="246" t="s">
        <v>83</v>
      </c>
      <c r="AV191" s="11" t="s">
        <v>83</v>
      </c>
      <c r="AW191" s="11" t="s">
        <v>37</v>
      </c>
      <c r="AX191" s="11" t="s">
        <v>73</v>
      </c>
      <c r="AY191" s="246" t="s">
        <v>155</v>
      </c>
    </row>
    <row r="192" s="12" customFormat="1">
      <c r="B192" s="247"/>
      <c r="C192" s="248"/>
      <c r="D192" s="237" t="s">
        <v>271</v>
      </c>
      <c r="E192" s="249" t="s">
        <v>21</v>
      </c>
      <c r="F192" s="250" t="s">
        <v>273</v>
      </c>
      <c r="G192" s="248"/>
      <c r="H192" s="251">
        <v>36.399999999999999</v>
      </c>
      <c r="I192" s="252"/>
      <c r="J192" s="248"/>
      <c r="K192" s="248"/>
      <c r="L192" s="253"/>
      <c r="M192" s="254"/>
      <c r="N192" s="255"/>
      <c r="O192" s="255"/>
      <c r="P192" s="255"/>
      <c r="Q192" s="255"/>
      <c r="R192" s="255"/>
      <c r="S192" s="255"/>
      <c r="T192" s="256"/>
      <c r="AT192" s="257" t="s">
        <v>271</v>
      </c>
      <c r="AU192" s="257" t="s">
        <v>83</v>
      </c>
      <c r="AV192" s="12" t="s">
        <v>163</v>
      </c>
      <c r="AW192" s="12" t="s">
        <v>37</v>
      </c>
      <c r="AX192" s="12" t="s">
        <v>81</v>
      </c>
      <c r="AY192" s="257" t="s">
        <v>155</v>
      </c>
    </row>
    <row r="193" s="1" customFormat="1" ht="16.5" customHeight="1">
      <c r="B193" s="44"/>
      <c r="C193" s="210" t="s">
        <v>398</v>
      </c>
      <c r="D193" s="210" t="s">
        <v>156</v>
      </c>
      <c r="E193" s="211" t="s">
        <v>399</v>
      </c>
      <c r="F193" s="212" t="s">
        <v>400</v>
      </c>
      <c r="G193" s="213" t="s">
        <v>282</v>
      </c>
      <c r="H193" s="214">
        <v>72.280000000000001</v>
      </c>
      <c r="I193" s="215"/>
      <c r="J193" s="216">
        <f>ROUND(I193*H193,2)</f>
        <v>0</v>
      </c>
      <c r="K193" s="212" t="s">
        <v>21</v>
      </c>
      <c r="L193" s="70"/>
      <c r="M193" s="217" t="s">
        <v>21</v>
      </c>
      <c r="N193" s="218" t="s">
        <v>44</v>
      </c>
      <c r="O193" s="45"/>
      <c r="P193" s="219">
        <f>O193*H193</f>
        <v>0</v>
      </c>
      <c r="Q193" s="219">
        <v>0.071099999999999997</v>
      </c>
      <c r="R193" s="219">
        <f>Q193*H193</f>
        <v>5.1391080000000002</v>
      </c>
      <c r="S193" s="219">
        <v>0</v>
      </c>
      <c r="T193" s="220">
        <f>S193*H193</f>
        <v>0</v>
      </c>
      <c r="AR193" s="22" t="s">
        <v>163</v>
      </c>
      <c r="AT193" s="22" t="s">
        <v>156</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163</v>
      </c>
      <c r="BM193" s="22" t="s">
        <v>401</v>
      </c>
    </row>
    <row r="194" s="11" customFormat="1">
      <c r="B194" s="235"/>
      <c r="C194" s="236"/>
      <c r="D194" s="237" t="s">
        <v>271</v>
      </c>
      <c r="E194" s="238" t="s">
        <v>21</v>
      </c>
      <c r="F194" s="239" t="s">
        <v>402</v>
      </c>
      <c r="G194" s="236"/>
      <c r="H194" s="240">
        <v>72.280000000000001</v>
      </c>
      <c r="I194" s="241"/>
      <c r="J194" s="236"/>
      <c r="K194" s="236"/>
      <c r="L194" s="242"/>
      <c r="M194" s="243"/>
      <c r="N194" s="244"/>
      <c r="O194" s="244"/>
      <c r="P194" s="244"/>
      <c r="Q194" s="244"/>
      <c r="R194" s="244"/>
      <c r="S194" s="244"/>
      <c r="T194" s="245"/>
      <c r="AT194" s="246" t="s">
        <v>271</v>
      </c>
      <c r="AU194" s="246" t="s">
        <v>83</v>
      </c>
      <c r="AV194" s="11" t="s">
        <v>83</v>
      </c>
      <c r="AW194" s="11" t="s">
        <v>37</v>
      </c>
      <c r="AX194" s="11" t="s">
        <v>73</v>
      </c>
      <c r="AY194" s="246" t="s">
        <v>155</v>
      </c>
    </row>
    <row r="195" s="12" customFormat="1">
      <c r="B195" s="247"/>
      <c r="C195" s="248"/>
      <c r="D195" s="237" t="s">
        <v>271</v>
      </c>
      <c r="E195" s="249" t="s">
        <v>21</v>
      </c>
      <c r="F195" s="250" t="s">
        <v>273</v>
      </c>
      <c r="G195" s="248"/>
      <c r="H195" s="251">
        <v>72.280000000000001</v>
      </c>
      <c r="I195" s="252"/>
      <c r="J195" s="248"/>
      <c r="K195" s="248"/>
      <c r="L195" s="253"/>
      <c r="M195" s="254"/>
      <c r="N195" s="255"/>
      <c r="O195" s="255"/>
      <c r="P195" s="255"/>
      <c r="Q195" s="255"/>
      <c r="R195" s="255"/>
      <c r="S195" s="255"/>
      <c r="T195" s="256"/>
      <c r="AT195" s="257" t="s">
        <v>271</v>
      </c>
      <c r="AU195" s="257" t="s">
        <v>83</v>
      </c>
      <c r="AV195" s="12" t="s">
        <v>163</v>
      </c>
      <c r="AW195" s="12" t="s">
        <v>37</v>
      </c>
      <c r="AX195" s="12" t="s">
        <v>81</v>
      </c>
      <c r="AY195" s="257" t="s">
        <v>155</v>
      </c>
    </row>
    <row r="196" s="1" customFormat="1" ht="16.5" customHeight="1">
      <c r="B196" s="44"/>
      <c r="C196" s="258" t="s">
        <v>224</v>
      </c>
      <c r="D196" s="258" t="s">
        <v>298</v>
      </c>
      <c r="E196" s="259" t="s">
        <v>403</v>
      </c>
      <c r="F196" s="260" t="s">
        <v>404</v>
      </c>
      <c r="G196" s="261" t="s">
        <v>282</v>
      </c>
      <c r="H196" s="262">
        <v>38.219999999999999</v>
      </c>
      <c r="I196" s="263"/>
      <c r="J196" s="264">
        <f>ROUND(I196*H196,2)</f>
        <v>0</v>
      </c>
      <c r="K196" s="260" t="s">
        <v>21</v>
      </c>
      <c r="L196" s="265"/>
      <c r="M196" s="266" t="s">
        <v>21</v>
      </c>
      <c r="N196" s="267" t="s">
        <v>44</v>
      </c>
      <c r="O196" s="45"/>
      <c r="P196" s="219">
        <f>O196*H196</f>
        <v>0</v>
      </c>
      <c r="Q196" s="219">
        <v>0.12</v>
      </c>
      <c r="R196" s="219">
        <f>Q196*H196</f>
        <v>4.5863999999999994</v>
      </c>
      <c r="S196" s="219">
        <v>0</v>
      </c>
      <c r="T196" s="220">
        <f>S196*H196</f>
        <v>0</v>
      </c>
      <c r="AR196" s="22" t="s">
        <v>169</v>
      </c>
      <c r="AT196" s="22" t="s">
        <v>298</v>
      </c>
      <c r="AU196" s="22" t="s">
        <v>83</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163</v>
      </c>
      <c r="BM196" s="22" t="s">
        <v>405</v>
      </c>
    </row>
    <row r="197" s="1" customFormat="1" ht="16.5" customHeight="1">
      <c r="B197" s="44"/>
      <c r="C197" s="210" t="s">
        <v>73</v>
      </c>
      <c r="D197" s="210" t="s">
        <v>156</v>
      </c>
      <c r="E197" s="211" t="s">
        <v>406</v>
      </c>
      <c r="F197" s="212" t="s">
        <v>407</v>
      </c>
      <c r="G197" s="213" t="s">
        <v>21</v>
      </c>
      <c r="H197" s="214">
        <v>0</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163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408</v>
      </c>
    </row>
    <row r="198" s="1" customFormat="1" ht="16.5" customHeight="1">
      <c r="B198" s="44"/>
      <c r="C198" s="258" t="s">
        <v>409</v>
      </c>
      <c r="D198" s="258" t="s">
        <v>298</v>
      </c>
      <c r="E198" s="259" t="s">
        <v>410</v>
      </c>
      <c r="F198" s="260" t="s">
        <v>411</v>
      </c>
      <c r="G198" s="261" t="s">
        <v>282</v>
      </c>
      <c r="H198" s="262">
        <v>75.894000000000005</v>
      </c>
      <c r="I198" s="263"/>
      <c r="J198" s="264">
        <f>ROUND(I198*H198,2)</f>
        <v>0</v>
      </c>
      <c r="K198" s="260" t="s">
        <v>21</v>
      </c>
      <c r="L198" s="265"/>
      <c r="M198" s="266" t="s">
        <v>21</v>
      </c>
      <c r="N198" s="267" t="s">
        <v>44</v>
      </c>
      <c r="O198" s="45"/>
      <c r="P198" s="219">
        <f>O198*H198</f>
        <v>0</v>
      </c>
      <c r="Q198" s="219">
        <v>0.1739</v>
      </c>
      <c r="R198" s="219">
        <f>Q198*H198</f>
        <v>13.197966600000001</v>
      </c>
      <c r="S198" s="219">
        <v>0</v>
      </c>
      <c r="T198" s="220">
        <f>S198*H198</f>
        <v>0</v>
      </c>
      <c r="AR198" s="22" t="s">
        <v>169</v>
      </c>
      <c r="AT198" s="22" t="s">
        <v>298</v>
      </c>
      <c r="AU198" s="22" t="s">
        <v>83</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163</v>
      </c>
      <c r="BM198" s="22" t="s">
        <v>412</v>
      </c>
    </row>
    <row r="199" s="1" customFormat="1" ht="16.5" customHeight="1">
      <c r="B199" s="44"/>
      <c r="C199" s="210" t="s">
        <v>73</v>
      </c>
      <c r="D199" s="210" t="s">
        <v>156</v>
      </c>
      <c r="E199" s="211" t="s">
        <v>413</v>
      </c>
      <c r="F199" s="212" t="s">
        <v>414</v>
      </c>
      <c r="G199" s="213" t="s">
        <v>21</v>
      </c>
      <c r="H199" s="214">
        <v>0</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163</v>
      </c>
      <c r="BM199" s="22" t="s">
        <v>415</v>
      </c>
    </row>
    <row r="200" s="9" customFormat="1" ht="22.32" customHeight="1">
      <c r="B200" s="196"/>
      <c r="C200" s="197"/>
      <c r="D200" s="198" t="s">
        <v>72</v>
      </c>
      <c r="E200" s="233" t="s">
        <v>170</v>
      </c>
      <c r="F200" s="233" t="s">
        <v>416</v>
      </c>
      <c r="G200" s="197"/>
      <c r="H200" s="197"/>
      <c r="I200" s="200"/>
      <c r="J200" s="234">
        <f>BK200</f>
        <v>0</v>
      </c>
      <c r="K200" s="197"/>
      <c r="L200" s="202"/>
      <c r="M200" s="203"/>
      <c r="N200" s="204"/>
      <c r="O200" s="204"/>
      <c r="P200" s="205">
        <v>0</v>
      </c>
      <c r="Q200" s="204"/>
      <c r="R200" s="205">
        <v>0</v>
      </c>
      <c r="S200" s="204"/>
      <c r="T200" s="206">
        <v>0</v>
      </c>
      <c r="AR200" s="207" t="s">
        <v>81</v>
      </c>
      <c r="AT200" s="208" t="s">
        <v>72</v>
      </c>
      <c r="AU200" s="208" t="s">
        <v>83</v>
      </c>
      <c r="AY200" s="207" t="s">
        <v>155</v>
      </c>
      <c r="BK200" s="209">
        <v>0</v>
      </c>
    </row>
    <row r="201" s="9" customFormat="1" ht="19.92" customHeight="1">
      <c r="B201" s="196"/>
      <c r="C201" s="197"/>
      <c r="D201" s="198" t="s">
        <v>72</v>
      </c>
      <c r="E201" s="233" t="s">
        <v>417</v>
      </c>
      <c r="F201" s="233" t="s">
        <v>418</v>
      </c>
      <c r="G201" s="197"/>
      <c r="H201" s="197"/>
      <c r="I201" s="200"/>
      <c r="J201" s="234">
        <f>BK201</f>
        <v>0</v>
      </c>
      <c r="K201" s="197"/>
      <c r="L201" s="202"/>
      <c r="M201" s="203"/>
      <c r="N201" s="204"/>
      <c r="O201" s="204"/>
      <c r="P201" s="205">
        <f>SUM(P202:P218)</f>
        <v>0</v>
      </c>
      <c r="Q201" s="204"/>
      <c r="R201" s="205">
        <f>SUM(R202:R218)</f>
        <v>53.882679600000003</v>
      </c>
      <c r="S201" s="204"/>
      <c r="T201" s="206">
        <f>SUM(T202:T218)</f>
        <v>0</v>
      </c>
      <c r="AR201" s="207" t="s">
        <v>81</v>
      </c>
      <c r="AT201" s="208" t="s">
        <v>72</v>
      </c>
      <c r="AU201" s="208" t="s">
        <v>81</v>
      </c>
      <c r="AY201" s="207" t="s">
        <v>155</v>
      </c>
      <c r="BK201" s="209">
        <f>SUM(BK202:BK218)</f>
        <v>0</v>
      </c>
    </row>
    <row r="202" s="1" customFormat="1" ht="16.5" customHeight="1">
      <c r="B202" s="44"/>
      <c r="C202" s="210" t="s">
        <v>419</v>
      </c>
      <c r="D202" s="210" t="s">
        <v>156</v>
      </c>
      <c r="E202" s="211" t="s">
        <v>420</v>
      </c>
      <c r="F202" s="212" t="s">
        <v>421</v>
      </c>
      <c r="G202" s="213" t="s">
        <v>422</v>
      </c>
      <c r="H202" s="214">
        <v>2</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163</v>
      </c>
      <c r="AT202" s="22" t="s">
        <v>156</v>
      </c>
      <c r="AU202" s="22" t="s">
        <v>83</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163</v>
      </c>
      <c r="BM202" s="22" t="s">
        <v>423</v>
      </c>
    </row>
    <row r="203" s="1" customFormat="1" ht="16.5" customHeight="1">
      <c r="B203" s="44"/>
      <c r="C203" s="210" t="s">
        <v>73</v>
      </c>
      <c r="D203" s="210" t="s">
        <v>156</v>
      </c>
      <c r="E203" s="211" t="s">
        <v>424</v>
      </c>
      <c r="F203" s="212" t="s">
        <v>425</v>
      </c>
      <c r="G203" s="213" t="s">
        <v>21</v>
      </c>
      <c r="H203" s="214">
        <v>0</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163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163</v>
      </c>
      <c r="BM203" s="22" t="s">
        <v>426</v>
      </c>
    </row>
    <row r="204" s="1" customFormat="1" ht="16.5" customHeight="1">
      <c r="B204" s="44"/>
      <c r="C204" s="210" t="s">
        <v>230</v>
      </c>
      <c r="D204" s="210" t="s">
        <v>156</v>
      </c>
      <c r="E204" s="211" t="s">
        <v>427</v>
      </c>
      <c r="F204" s="212" t="s">
        <v>428</v>
      </c>
      <c r="G204" s="213" t="s">
        <v>422</v>
      </c>
      <c r="H204" s="214">
        <v>2</v>
      </c>
      <c r="I204" s="215"/>
      <c r="J204" s="216">
        <f>ROUND(I204*H204,2)</f>
        <v>0</v>
      </c>
      <c r="K204" s="212" t="s">
        <v>21</v>
      </c>
      <c r="L204" s="70"/>
      <c r="M204" s="217" t="s">
        <v>21</v>
      </c>
      <c r="N204" s="218" t="s">
        <v>44</v>
      </c>
      <c r="O204" s="45"/>
      <c r="P204" s="219">
        <f>O204*H204</f>
        <v>0</v>
      </c>
      <c r="Q204" s="219">
        <v>0.01</v>
      </c>
      <c r="R204" s="219">
        <f>Q204*H204</f>
        <v>0.02</v>
      </c>
      <c r="S204" s="219">
        <v>0</v>
      </c>
      <c r="T204" s="220">
        <f>S204*H204</f>
        <v>0</v>
      </c>
      <c r="AR204" s="22" t="s">
        <v>163</v>
      </c>
      <c r="AT204" s="22" t="s">
        <v>156</v>
      </c>
      <c r="AU204" s="22" t="s">
        <v>83</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163</v>
      </c>
      <c r="BM204" s="22" t="s">
        <v>429</v>
      </c>
    </row>
    <row r="205" s="1" customFormat="1" ht="16.5" customHeight="1">
      <c r="B205" s="44"/>
      <c r="C205" s="210" t="s">
        <v>430</v>
      </c>
      <c r="D205" s="210" t="s">
        <v>156</v>
      </c>
      <c r="E205" s="211" t="s">
        <v>431</v>
      </c>
      <c r="F205" s="212" t="s">
        <v>432</v>
      </c>
      <c r="G205" s="213" t="s">
        <v>422</v>
      </c>
      <c r="H205" s="214">
        <v>1</v>
      </c>
      <c r="I205" s="215"/>
      <c r="J205" s="216">
        <f>ROUND(I205*H205,2)</f>
        <v>0</v>
      </c>
      <c r="K205" s="212" t="s">
        <v>21</v>
      </c>
      <c r="L205" s="70"/>
      <c r="M205" s="217" t="s">
        <v>21</v>
      </c>
      <c r="N205" s="218" t="s">
        <v>44</v>
      </c>
      <c r="O205" s="45"/>
      <c r="P205" s="219">
        <f>O205*H205</f>
        <v>0</v>
      </c>
      <c r="Q205" s="219">
        <v>0.0063</v>
      </c>
      <c r="R205" s="219">
        <f>Q205*H205</f>
        <v>0.0063</v>
      </c>
      <c r="S205" s="219">
        <v>0</v>
      </c>
      <c r="T205" s="220">
        <f>S205*H205</f>
        <v>0</v>
      </c>
      <c r="AR205" s="22" t="s">
        <v>163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163</v>
      </c>
      <c r="BM205" s="22" t="s">
        <v>433</v>
      </c>
    </row>
    <row r="206" s="1" customFormat="1" ht="16.5" customHeight="1">
      <c r="B206" s="44"/>
      <c r="C206" s="210" t="s">
        <v>73</v>
      </c>
      <c r="D206" s="210" t="s">
        <v>156</v>
      </c>
      <c r="E206" s="211" t="s">
        <v>434</v>
      </c>
      <c r="F206" s="212" t="s">
        <v>435</v>
      </c>
      <c r="G206" s="213" t="s">
        <v>21</v>
      </c>
      <c r="H206" s="214">
        <v>0</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163</v>
      </c>
      <c r="AT206" s="22" t="s">
        <v>156</v>
      </c>
      <c r="AU206" s="22" t="s">
        <v>83</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163</v>
      </c>
      <c r="BM206" s="22" t="s">
        <v>436</v>
      </c>
    </row>
    <row r="207" s="1" customFormat="1" ht="16.5" customHeight="1">
      <c r="B207" s="44"/>
      <c r="C207" s="210" t="s">
        <v>437</v>
      </c>
      <c r="D207" s="210" t="s">
        <v>156</v>
      </c>
      <c r="E207" s="211" t="s">
        <v>438</v>
      </c>
      <c r="F207" s="212" t="s">
        <v>439</v>
      </c>
      <c r="G207" s="213" t="s">
        <v>298</v>
      </c>
      <c r="H207" s="214">
        <v>85</v>
      </c>
      <c r="I207" s="215"/>
      <c r="J207" s="216">
        <f>ROUND(I207*H207,2)</f>
        <v>0</v>
      </c>
      <c r="K207" s="212" t="s">
        <v>21</v>
      </c>
      <c r="L207" s="70"/>
      <c r="M207" s="217" t="s">
        <v>21</v>
      </c>
      <c r="N207" s="218" t="s">
        <v>44</v>
      </c>
      <c r="O207" s="45"/>
      <c r="P207" s="219">
        <f>O207*H207</f>
        <v>0</v>
      </c>
      <c r="Q207" s="219">
        <v>0.17269999999999999</v>
      </c>
      <c r="R207" s="219">
        <f>Q207*H207</f>
        <v>14.679499999999999</v>
      </c>
      <c r="S207" s="219">
        <v>0</v>
      </c>
      <c r="T207" s="220">
        <f>S207*H207</f>
        <v>0</v>
      </c>
      <c r="AR207" s="22" t="s">
        <v>163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163</v>
      </c>
      <c r="BM207" s="22" t="s">
        <v>440</v>
      </c>
    </row>
    <row r="208" s="1" customFormat="1" ht="16.5" customHeight="1">
      <c r="B208" s="44"/>
      <c r="C208" s="210" t="s">
        <v>237</v>
      </c>
      <c r="D208" s="210" t="s">
        <v>156</v>
      </c>
      <c r="E208" s="211" t="s">
        <v>441</v>
      </c>
      <c r="F208" s="212" t="s">
        <v>442</v>
      </c>
      <c r="G208" s="213" t="s">
        <v>298</v>
      </c>
      <c r="H208" s="214">
        <v>91</v>
      </c>
      <c r="I208" s="215"/>
      <c r="J208" s="216">
        <f>ROUND(I208*H208,2)</f>
        <v>0</v>
      </c>
      <c r="K208" s="212" t="s">
        <v>21</v>
      </c>
      <c r="L208" s="70"/>
      <c r="M208" s="217" t="s">
        <v>21</v>
      </c>
      <c r="N208" s="218" t="s">
        <v>44</v>
      </c>
      <c r="O208" s="45"/>
      <c r="P208" s="219">
        <f>O208*H208</f>
        <v>0</v>
      </c>
      <c r="Q208" s="219">
        <v>0.13961000000000001</v>
      </c>
      <c r="R208" s="219">
        <f>Q208*H208</f>
        <v>12.704510000000001</v>
      </c>
      <c r="S208" s="219">
        <v>0</v>
      </c>
      <c r="T208" s="220">
        <f>S208*H208</f>
        <v>0</v>
      </c>
      <c r="AR208" s="22" t="s">
        <v>163</v>
      </c>
      <c r="AT208" s="22" t="s">
        <v>156</v>
      </c>
      <c r="AU208" s="22" t="s">
        <v>83</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163</v>
      </c>
      <c r="BM208" s="22" t="s">
        <v>443</v>
      </c>
    </row>
    <row r="209" s="1" customFormat="1" ht="16.5" customHeight="1">
      <c r="B209" s="44"/>
      <c r="C209" s="210" t="s">
        <v>444</v>
      </c>
      <c r="D209" s="210" t="s">
        <v>156</v>
      </c>
      <c r="E209" s="211" t="s">
        <v>445</v>
      </c>
      <c r="F209" s="212" t="s">
        <v>446</v>
      </c>
      <c r="G209" s="213" t="s">
        <v>298</v>
      </c>
      <c r="H209" s="214">
        <v>175</v>
      </c>
      <c r="I209" s="215"/>
      <c r="J209" s="216">
        <f>ROUND(I209*H209,2)</f>
        <v>0</v>
      </c>
      <c r="K209" s="212" t="s">
        <v>21</v>
      </c>
      <c r="L209" s="70"/>
      <c r="M209" s="217" t="s">
        <v>21</v>
      </c>
      <c r="N209" s="218" t="s">
        <v>44</v>
      </c>
      <c r="O209" s="45"/>
      <c r="P209" s="219">
        <f>O209*H209</f>
        <v>0</v>
      </c>
      <c r="Q209" s="219">
        <v>0.10199999999999999</v>
      </c>
      <c r="R209" s="219">
        <f>Q209*H209</f>
        <v>17.849999999999998</v>
      </c>
      <c r="S209" s="219">
        <v>0</v>
      </c>
      <c r="T209" s="220">
        <f>S209*H209</f>
        <v>0</v>
      </c>
      <c r="AR209" s="22" t="s">
        <v>163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163</v>
      </c>
      <c r="BM209" s="22" t="s">
        <v>447</v>
      </c>
    </row>
    <row r="210" s="1" customFormat="1" ht="16.5" customHeight="1">
      <c r="B210" s="44"/>
      <c r="C210" s="210" t="s">
        <v>241</v>
      </c>
      <c r="D210" s="210" t="s">
        <v>156</v>
      </c>
      <c r="E210" s="211" t="s">
        <v>448</v>
      </c>
      <c r="F210" s="212" t="s">
        <v>449</v>
      </c>
      <c r="G210" s="213" t="s">
        <v>298</v>
      </c>
      <c r="H210" s="214">
        <v>33.280000000000001</v>
      </c>
      <c r="I210" s="215"/>
      <c r="J210" s="216">
        <f>ROUND(I210*H210,2)</f>
        <v>0</v>
      </c>
      <c r="K210" s="212" t="s">
        <v>21</v>
      </c>
      <c r="L210" s="70"/>
      <c r="M210" s="217" t="s">
        <v>21</v>
      </c>
      <c r="N210" s="218" t="s">
        <v>44</v>
      </c>
      <c r="O210" s="45"/>
      <c r="P210" s="219">
        <f>O210*H210</f>
        <v>0</v>
      </c>
      <c r="Q210" s="219">
        <v>0.16947000000000001</v>
      </c>
      <c r="R210" s="219">
        <f>Q210*H210</f>
        <v>5.6399616000000004</v>
      </c>
      <c r="S210" s="219">
        <v>0</v>
      </c>
      <c r="T210" s="220">
        <f>S210*H210</f>
        <v>0</v>
      </c>
      <c r="AR210" s="22" t="s">
        <v>163</v>
      </c>
      <c r="AT210" s="22" t="s">
        <v>156</v>
      </c>
      <c r="AU210" s="22" t="s">
        <v>83</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163</v>
      </c>
      <c r="BM210" s="22" t="s">
        <v>450</v>
      </c>
    </row>
    <row r="211" s="11" customFormat="1">
      <c r="B211" s="235"/>
      <c r="C211" s="236"/>
      <c r="D211" s="237" t="s">
        <v>271</v>
      </c>
      <c r="E211" s="238" t="s">
        <v>21</v>
      </c>
      <c r="F211" s="239" t="s">
        <v>451</v>
      </c>
      <c r="G211" s="236"/>
      <c r="H211" s="240">
        <v>33.280000000000001</v>
      </c>
      <c r="I211" s="241"/>
      <c r="J211" s="236"/>
      <c r="K211" s="236"/>
      <c r="L211" s="242"/>
      <c r="M211" s="243"/>
      <c r="N211" s="244"/>
      <c r="O211" s="244"/>
      <c r="P211" s="244"/>
      <c r="Q211" s="244"/>
      <c r="R211" s="244"/>
      <c r="S211" s="244"/>
      <c r="T211" s="245"/>
      <c r="AT211" s="246" t="s">
        <v>271</v>
      </c>
      <c r="AU211" s="246" t="s">
        <v>83</v>
      </c>
      <c r="AV211" s="11" t="s">
        <v>83</v>
      </c>
      <c r="AW211" s="11" t="s">
        <v>37</v>
      </c>
      <c r="AX211" s="11" t="s">
        <v>73</v>
      </c>
      <c r="AY211" s="246" t="s">
        <v>155</v>
      </c>
    </row>
    <row r="212" s="12" customFormat="1">
      <c r="B212" s="247"/>
      <c r="C212" s="248"/>
      <c r="D212" s="237" t="s">
        <v>271</v>
      </c>
      <c r="E212" s="249" t="s">
        <v>21</v>
      </c>
      <c r="F212" s="250" t="s">
        <v>273</v>
      </c>
      <c r="G212" s="248"/>
      <c r="H212" s="251">
        <v>33.280000000000001</v>
      </c>
      <c r="I212" s="252"/>
      <c r="J212" s="248"/>
      <c r="K212" s="248"/>
      <c r="L212" s="253"/>
      <c r="M212" s="254"/>
      <c r="N212" s="255"/>
      <c r="O212" s="255"/>
      <c r="P212" s="255"/>
      <c r="Q212" s="255"/>
      <c r="R212" s="255"/>
      <c r="S212" s="255"/>
      <c r="T212" s="256"/>
      <c r="AT212" s="257" t="s">
        <v>271</v>
      </c>
      <c r="AU212" s="257" t="s">
        <v>83</v>
      </c>
      <c r="AV212" s="12" t="s">
        <v>163</v>
      </c>
      <c r="AW212" s="12" t="s">
        <v>37</v>
      </c>
      <c r="AX212" s="12" t="s">
        <v>81</v>
      </c>
      <c r="AY212" s="257" t="s">
        <v>155</v>
      </c>
    </row>
    <row r="213" s="1" customFormat="1" ht="16.5" customHeight="1">
      <c r="B213" s="44"/>
      <c r="C213" s="258" t="s">
        <v>452</v>
      </c>
      <c r="D213" s="258" t="s">
        <v>298</v>
      </c>
      <c r="E213" s="259" t="s">
        <v>453</v>
      </c>
      <c r="F213" s="260" t="s">
        <v>454</v>
      </c>
      <c r="G213" s="261" t="s">
        <v>298</v>
      </c>
      <c r="H213" s="262">
        <v>34.944000000000003</v>
      </c>
      <c r="I213" s="263"/>
      <c r="J213" s="264">
        <f>ROUND(I213*H213,2)</f>
        <v>0</v>
      </c>
      <c r="K213" s="260" t="s">
        <v>21</v>
      </c>
      <c r="L213" s="265"/>
      <c r="M213" s="266" t="s">
        <v>21</v>
      </c>
      <c r="N213" s="267" t="s">
        <v>44</v>
      </c>
      <c r="O213" s="45"/>
      <c r="P213" s="219">
        <f>O213*H213</f>
        <v>0</v>
      </c>
      <c r="Q213" s="219">
        <v>0.047</v>
      </c>
      <c r="R213" s="219">
        <f>Q213*H213</f>
        <v>1.6423680000000001</v>
      </c>
      <c r="S213" s="219">
        <v>0</v>
      </c>
      <c r="T213" s="220">
        <f>S213*H213</f>
        <v>0</v>
      </c>
      <c r="AR213" s="22" t="s">
        <v>169</v>
      </c>
      <c r="AT213" s="22" t="s">
        <v>298</v>
      </c>
      <c r="AU213" s="22" t="s">
        <v>83</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163</v>
      </c>
      <c r="BM213" s="22" t="s">
        <v>455</v>
      </c>
    </row>
    <row r="214" s="11" customFormat="1">
      <c r="B214" s="235"/>
      <c r="C214" s="236"/>
      <c r="D214" s="237" t="s">
        <v>271</v>
      </c>
      <c r="E214" s="238" t="s">
        <v>21</v>
      </c>
      <c r="F214" s="239" t="s">
        <v>456</v>
      </c>
      <c r="G214" s="236"/>
      <c r="H214" s="240">
        <v>34.944000000000003</v>
      </c>
      <c r="I214" s="241"/>
      <c r="J214" s="236"/>
      <c r="K214" s="236"/>
      <c r="L214" s="242"/>
      <c r="M214" s="243"/>
      <c r="N214" s="244"/>
      <c r="O214" s="244"/>
      <c r="P214" s="244"/>
      <c r="Q214" s="244"/>
      <c r="R214" s="244"/>
      <c r="S214" s="244"/>
      <c r="T214" s="245"/>
      <c r="AT214" s="246" t="s">
        <v>271</v>
      </c>
      <c r="AU214" s="246" t="s">
        <v>83</v>
      </c>
      <c r="AV214" s="11" t="s">
        <v>83</v>
      </c>
      <c r="AW214" s="11" t="s">
        <v>37</v>
      </c>
      <c r="AX214" s="11" t="s">
        <v>73</v>
      </c>
      <c r="AY214" s="246" t="s">
        <v>155</v>
      </c>
    </row>
    <row r="215" s="12" customFormat="1">
      <c r="B215" s="247"/>
      <c r="C215" s="248"/>
      <c r="D215" s="237" t="s">
        <v>271</v>
      </c>
      <c r="E215" s="249" t="s">
        <v>21</v>
      </c>
      <c r="F215" s="250" t="s">
        <v>273</v>
      </c>
      <c r="G215" s="248"/>
      <c r="H215" s="251">
        <v>34.944000000000003</v>
      </c>
      <c r="I215" s="252"/>
      <c r="J215" s="248"/>
      <c r="K215" s="248"/>
      <c r="L215" s="253"/>
      <c r="M215" s="254"/>
      <c r="N215" s="255"/>
      <c r="O215" s="255"/>
      <c r="P215" s="255"/>
      <c r="Q215" s="255"/>
      <c r="R215" s="255"/>
      <c r="S215" s="255"/>
      <c r="T215" s="256"/>
      <c r="AT215" s="257" t="s">
        <v>271</v>
      </c>
      <c r="AU215" s="257" t="s">
        <v>83</v>
      </c>
      <c r="AV215" s="12" t="s">
        <v>163</v>
      </c>
      <c r="AW215" s="12" t="s">
        <v>37</v>
      </c>
      <c r="AX215" s="12" t="s">
        <v>81</v>
      </c>
      <c r="AY215" s="257" t="s">
        <v>155</v>
      </c>
    </row>
    <row r="216" s="1" customFormat="1" ht="16.5" customHeight="1">
      <c r="B216" s="44"/>
      <c r="C216" s="210" t="s">
        <v>341</v>
      </c>
      <c r="D216" s="210" t="s">
        <v>156</v>
      </c>
      <c r="E216" s="211" t="s">
        <v>457</v>
      </c>
      <c r="F216" s="212" t="s">
        <v>458</v>
      </c>
      <c r="G216" s="213" t="s">
        <v>298</v>
      </c>
      <c r="H216" s="214">
        <v>13</v>
      </c>
      <c r="I216" s="215"/>
      <c r="J216" s="216">
        <f>ROUND(I216*H216,2)</f>
        <v>0</v>
      </c>
      <c r="K216" s="212" t="s">
        <v>21</v>
      </c>
      <c r="L216" s="70"/>
      <c r="M216" s="217" t="s">
        <v>21</v>
      </c>
      <c r="N216" s="218" t="s">
        <v>44</v>
      </c>
      <c r="O216" s="45"/>
      <c r="P216" s="219">
        <f>O216*H216</f>
        <v>0</v>
      </c>
      <c r="Q216" s="219">
        <v>0.10199999999999999</v>
      </c>
      <c r="R216" s="219">
        <f>Q216*H216</f>
        <v>1.3259999999999999</v>
      </c>
      <c r="S216" s="219">
        <v>0</v>
      </c>
      <c r="T216" s="220">
        <f>S216*H216</f>
        <v>0</v>
      </c>
      <c r="AR216" s="22" t="s">
        <v>163</v>
      </c>
      <c r="AT216" s="22" t="s">
        <v>156</v>
      </c>
      <c r="AU216" s="22" t="s">
        <v>83</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163</v>
      </c>
      <c r="BM216" s="22" t="s">
        <v>459</v>
      </c>
    </row>
    <row r="217" s="1" customFormat="1" ht="16.5" customHeight="1">
      <c r="B217" s="44"/>
      <c r="C217" s="210" t="s">
        <v>460</v>
      </c>
      <c r="D217" s="210" t="s">
        <v>156</v>
      </c>
      <c r="E217" s="211" t="s">
        <v>461</v>
      </c>
      <c r="F217" s="212" t="s">
        <v>462</v>
      </c>
      <c r="G217" s="213" t="s">
        <v>298</v>
      </c>
      <c r="H217" s="214">
        <v>78</v>
      </c>
      <c r="I217" s="215"/>
      <c r="J217" s="216">
        <f>ROUND(I217*H217,2)</f>
        <v>0</v>
      </c>
      <c r="K217" s="212" t="s">
        <v>21</v>
      </c>
      <c r="L217" s="70"/>
      <c r="M217" s="217" t="s">
        <v>21</v>
      </c>
      <c r="N217" s="218" t="s">
        <v>44</v>
      </c>
      <c r="O217" s="45"/>
      <c r="P217" s="219">
        <f>O217*H217</f>
        <v>0</v>
      </c>
      <c r="Q217" s="219">
        <v>0.00018000000000000001</v>
      </c>
      <c r="R217" s="219">
        <f>Q217*H217</f>
        <v>0.01404</v>
      </c>
      <c r="S217" s="219">
        <v>0</v>
      </c>
      <c r="T217" s="220">
        <f>S217*H217</f>
        <v>0</v>
      </c>
      <c r="AR217" s="22" t="s">
        <v>163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163</v>
      </c>
      <c r="BM217" s="22" t="s">
        <v>463</v>
      </c>
    </row>
    <row r="218" s="9" customFormat="1" ht="22.32" customHeight="1">
      <c r="B218" s="196"/>
      <c r="C218" s="197"/>
      <c r="D218" s="198" t="s">
        <v>72</v>
      </c>
      <c r="E218" s="233" t="s">
        <v>184</v>
      </c>
      <c r="F218" s="233" t="s">
        <v>464</v>
      </c>
      <c r="G218" s="197"/>
      <c r="H218" s="197"/>
      <c r="I218" s="200"/>
      <c r="J218" s="234">
        <f>BK218</f>
        <v>0</v>
      </c>
      <c r="K218" s="197"/>
      <c r="L218" s="202"/>
      <c r="M218" s="203"/>
      <c r="N218" s="204"/>
      <c r="O218" s="204"/>
      <c r="P218" s="205">
        <v>0</v>
      </c>
      <c r="Q218" s="204"/>
      <c r="R218" s="205">
        <v>0</v>
      </c>
      <c r="S218" s="204"/>
      <c r="T218" s="206">
        <v>0</v>
      </c>
      <c r="AR218" s="207" t="s">
        <v>81</v>
      </c>
      <c r="AT218" s="208" t="s">
        <v>72</v>
      </c>
      <c r="AU218" s="208" t="s">
        <v>83</v>
      </c>
      <c r="AY218" s="207" t="s">
        <v>155</v>
      </c>
      <c r="BK218" s="209">
        <v>0</v>
      </c>
    </row>
    <row r="219" s="9" customFormat="1" ht="19.92" customHeight="1">
      <c r="B219" s="196"/>
      <c r="C219" s="197"/>
      <c r="D219" s="198" t="s">
        <v>72</v>
      </c>
      <c r="E219" s="233" t="s">
        <v>465</v>
      </c>
      <c r="F219" s="233" t="s">
        <v>466</v>
      </c>
      <c r="G219" s="197"/>
      <c r="H219" s="197"/>
      <c r="I219" s="200"/>
      <c r="J219" s="234">
        <f>BK219</f>
        <v>0</v>
      </c>
      <c r="K219" s="197"/>
      <c r="L219" s="202"/>
      <c r="M219" s="203"/>
      <c r="N219" s="204"/>
      <c r="O219" s="204"/>
      <c r="P219" s="205">
        <f>SUM(P220:P225)</f>
        <v>0</v>
      </c>
      <c r="Q219" s="204"/>
      <c r="R219" s="205">
        <f>SUM(R220:R225)</f>
        <v>0</v>
      </c>
      <c r="S219" s="204"/>
      <c r="T219" s="206">
        <f>SUM(T220:T225)</f>
        <v>0</v>
      </c>
      <c r="AR219" s="207" t="s">
        <v>81</v>
      </c>
      <c r="AT219" s="208" t="s">
        <v>72</v>
      </c>
      <c r="AU219" s="208" t="s">
        <v>81</v>
      </c>
      <c r="AY219" s="207" t="s">
        <v>155</v>
      </c>
      <c r="BK219" s="209">
        <f>SUM(BK220:BK225)</f>
        <v>0</v>
      </c>
    </row>
    <row r="220" s="1" customFormat="1" ht="16.5" customHeight="1">
      <c r="B220" s="44"/>
      <c r="C220" s="210" t="s">
        <v>345</v>
      </c>
      <c r="D220" s="210" t="s">
        <v>156</v>
      </c>
      <c r="E220" s="211" t="s">
        <v>467</v>
      </c>
      <c r="F220" s="212" t="s">
        <v>468</v>
      </c>
      <c r="G220" s="213" t="s">
        <v>301</v>
      </c>
      <c r="H220" s="214">
        <v>660.375</v>
      </c>
      <c r="I220" s="215"/>
      <c r="J220" s="216">
        <f>ROUND(I220*H220,2)</f>
        <v>0</v>
      </c>
      <c r="K220" s="212" t="s">
        <v>21</v>
      </c>
      <c r="L220" s="70"/>
      <c r="M220" s="217" t="s">
        <v>21</v>
      </c>
      <c r="N220" s="218" t="s">
        <v>44</v>
      </c>
      <c r="O220" s="45"/>
      <c r="P220" s="219">
        <f>O220*H220</f>
        <v>0</v>
      </c>
      <c r="Q220" s="219">
        <v>0</v>
      </c>
      <c r="R220" s="219">
        <f>Q220*H220</f>
        <v>0</v>
      </c>
      <c r="S220" s="219">
        <v>0</v>
      </c>
      <c r="T220" s="220">
        <f>S220*H220</f>
        <v>0</v>
      </c>
      <c r="AR220" s="22" t="s">
        <v>163</v>
      </c>
      <c r="AT220" s="22" t="s">
        <v>156</v>
      </c>
      <c r="AU220" s="22" t="s">
        <v>83</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163</v>
      </c>
      <c r="BM220" s="22" t="s">
        <v>469</v>
      </c>
    </row>
    <row r="221" s="1" customFormat="1" ht="16.5" customHeight="1">
      <c r="B221" s="44"/>
      <c r="C221" s="210" t="s">
        <v>73</v>
      </c>
      <c r="D221" s="210" t="s">
        <v>156</v>
      </c>
      <c r="E221" s="211" t="s">
        <v>470</v>
      </c>
      <c r="F221" s="212" t="s">
        <v>471</v>
      </c>
      <c r="G221" s="213" t="s">
        <v>21</v>
      </c>
      <c r="H221" s="214">
        <v>0</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163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163</v>
      </c>
      <c r="BM221" s="22" t="s">
        <v>472</v>
      </c>
    </row>
    <row r="222" s="1" customFormat="1" ht="16.5" customHeight="1">
      <c r="B222" s="44"/>
      <c r="C222" s="210" t="s">
        <v>473</v>
      </c>
      <c r="D222" s="210" t="s">
        <v>156</v>
      </c>
      <c r="E222" s="211" t="s">
        <v>474</v>
      </c>
      <c r="F222" s="212" t="s">
        <v>475</v>
      </c>
      <c r="G222" s="213" t="s">
        <v>301</v>
      </c>
      <c r="H222" s="214">
        <v>660.375</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163</v>
      </c>
      <c r="AT222" s="22" t="s">
        <v>156</v>
      </c>
      <c r="AU222" s="22" t="s">
        <v>83</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163</v>
      </c>
      <c r="BM222" s="22" t="s">
        <v>476</v>
      </c>
    </row>
    <row r="223" s="11" customFormat="1">
      <c r="B223" s="235"/>
      <c r="C223" s="236"/>
      <c r="D223" s="237" t="s">
        <v>271</v>
      </c>
      <c r="E223" s="238" t="s">
        <v>21</v>
      </c>
      <c r="F223" s="239" t="s">
        <v>471</v>
      </c>
      <c r="G223" s="236"/>
      <c r="H223" s="240">
        <v>660.375</v>
      </c>
      <c r="I223" s="241"/>
      <c r="J223" s="236"/>
      <c r="K223" s="236"/>
      <c r="L223" s="242"/>
      <c r="M223" s="243"/>
      <c r="N223" s="244"/>
      <c r="O223" s="244"/>
      <c r="P223" s="244"/>
      <c r="Q223" s="244"/>
      <c r="R223" s="244"/>
      <c r="S223" s="244"/>
      <c r="T223" s="245"/>
      <c r="AT223" s="246" t="s">
        <v>271</v>
      </c>
      <c r="AU223" s="246" t="s">
        <v>83</v>
      </c>
      <c r="AV223" s="11" t="s">
        <v>83</v>
      </c>
      <c r="AW223" s="11" t="s">
        <v>37</v>
      </c>
      <c r="AX223" s="11" t="s">
        <v>73</v>
      </c>
      <c r="AY223" s="246" t="s">
        <v>155</v>
      </c>
    </row>
    <row r="224" s="12" customFormat="1">
      <c r="B224" s="247"/>
      <c r="C224" s="248"/>
      <c r="D224" s="237" t="s">
        <v>271</v>
      </c>
      <c r="E224" s="249" t="s">
        <v>21</v>
      </c>
      <c r="F224" s="250" t="s">
        <v>273</v>
      </c>
      <c r="G224" s="248"/>
      <c r="H224" s="251">
        <v>660.375</v>
      </c>
      <c r="I224" s="252"/>
      <c r="J224" s="248"/>
      <c r="K224" s="248"/>
      <c r="L224" s="253"/>
      <c r="M224" s="254"/>
      <c r="N224" s="255"/>
      <c r="O224" s="255"/>
      <c r="P224" s="255"/>
      <c r="Q224" s="255"/>
      <c r="R224" s="255"/>
      <c r="S224" s="255"/>
      <c r="T224" s="256"/>
      <c r="AT224" s="257" t="s">
        <v>271</v>
      </c>
      <c r="AU224" s="257" t="s">
        <v>83</v>
      </c>
      <c r="AV224" s="12" t="s">
        <v>163</v>
      </c>
      <c r="AW224" s="12" t="s">
        <v>37</v>
      </c>
      <c r="AX224" s="12" t="s">
        <v>81</v>
      </c>
      <c r="AY224" s="257" t="s">
        <v>155</v>
      </c>
    </row>
    <row r="225" s="9" customFormat="1" ht="22.32" customHeight="1">
      <c r="B225" s="196"/>
      <c r="C225" s="197"/>
      <c r="D225" s="198" t="s">
        <v>72</v>
      </c>
      <c r="E225" s="233" t="s">
        <v>477</v>
      </c>
      <c r="F225" s="233" t="s">
        <v>478</v>
      </c>
      <c r="G225" s="197"/>
      <c r="H225" s="197"/>
      <c r="I225" s="200"/>
      <c r="J225" s="234">
        <f>BK225</f>
        <v>0</v>
      </c>
      <c r="K225" s="197"/>
      <c r="L225" s="202"/>
      <c r="M225" s="203"/>
      <c r="N225" s="204"/>
      <c r="O225" s="204"/>
      <c r="P225" s="205">
        <v>0</v>
      </c>
      <c r="Q225" s="204"/>
      <c r="R225" s="205">
        <v>0</v>
      </c>
      <c r="S225" s="204"/>
      <c r="T225" s="206">
        <v>0</v>
      </c>
      <c r="AR225" s="207" t="s">
        <v>81</v>
      </c>
      <c r="AT225" s="208" t="s">
        <v>72</v>
      </c>
      <c r="AU225" s="208" t="s">
        <v>83</v>
      </c>
      <c r="AY225" s="207" t="s">
        <v>155</v>
      </c>
      <c r="BK225" s="209">
        <v>0</v>
      </c>
    </row>
    <row r="226" s="9" customFormat="1" ht="24.96" customHeight="1">
      <c r="B226" s="196"/>
      <c r="C226" s="197"/>
      <c r="D226" s="198" t="s">
        <v>72</v>
      </c>
      <c r="E226" s="199" t="s">
        <v>479</v>
      </c>
      <c r="F226" s="199" t="s">
        <v>480</v>
      </c>
      <c r="G226" s="197"/>
      <c r="H226" s="197"/>
      <c r="I226" s="200"/>
      <c r="J226" s="201">
        <f>BK226</f>
        <v>0</v>
      </c>
      <c r="K226" s="197"/>
      <c r="L226" s="202"/>
      <c r="M226" s="203"/>
      <c r="N226" s="204"/>
      <c r="O226" s="204"/>
      <c r="P226" s="205">
        <f>P227</f>
        <v>0</v>
      </c>
      <c r="Q226" s="204"/>
      <c r="R226" s="205">
        <f>R227</f>
        <v>0.10734568</v>
      </c>
      <c r="S226" s="204"/>
      <c r="T226" s="206">
        <f>T227</f>
        <v>0</v>
      </c>
      <c r="AR226" s="207" t="s">
        <v>83</v>
      </c>
      <c r="AT226" s="208" t="s">
        <v>72</v>
      </c>
      <c r="AU226" s="208" t="s">
        <v>73</v>
      </c>
      <c r="AY226" s="207" t="s">
        <v>155</v>
      </c>
      <c r="BK226" s="209">
        <f>BK227</f>
        <v>0</v>
      </c>
    </row>
    <row r="227" s="9" customFormat="1" ht="19.92" customHeight="1">
      <c r="B227" s="196"/>
      <c r="C227" s="197"/>
      <c r="D227" s="198" t="s">
        <v>72</v>
      </c>
      <c r="E227" s="233" t="s">
        <v>481</v>
      </c>
      <c r="F227" s="233" t="s">
        <v>482</v>
      </c>
      <c r="G227" s="197"/>
      <c r="H227" s="197"/>
      <c r="I227" s="200"/>
      <c r="J227" s="234">
        <f>BK227</f>
        <v>0</v>
      </c>
      <c r="K227" s="197"/>
      <c r="L227" s="202"/>
      <c r="M227" s="203"/>
      <c r="N227" s="204"/>
      <c r="O227" s="204"/>
      <c r="P227" s="205">
        <f>SUM(P228:P243)</f>
        <v>0</v>
      </c>
      <c r="Q227" s="204"/>
      <c r="R227" s="205">
        <f>SUM(R228:R243)</f>
        <v>0.10734568</v>
      </c>
      <c r="S227" s="204"/>
      <c r="T227" s="206">
        <f>SUM(T228:T243)</f>
        <v>0</v>
      </c>
      <c r="AR227" s="207" t="s">
        <v>83</v>
      </c>
      <c r="AT227" s="208" t="s">
        <v>72</v>
      </c>
      <c r="AU227" s="208" t="s">
        <v>81</v>
      </c>
      <c r="AY227" s="207" t="s">
        <v>155</v>
      </c>
      <c r="BK227" s="209">
        <f>SUM(BK228:BK243)</f>
        <v>0</v>
      </c>
    </row>
    <row r="228" s="1" customFormat="1" ht="16.5" customHeight="1">
      <c r="B228" s="44"/>
      <c r="C228" s="210" t="s">
        <v>348</v>
      </c>
      <c r="D228" s="210" t="s">
        <v>156</v>
      </c>
      <c r="E228" s="211" t="s">
        <v>483</v>
      </c>
      <c r="F228" s="212" t="s">
        <v>484</v>
      </c>
      <c r="G228" s="213" t="s">
        <v>282</v>
      </c>
      <c r="H228" s="214">
        <v>9.3599999999999994</v>
      </c>
      <c r="I228" s="215"/>
      <c r="J228" s="216">
        <f>ROUND(I228*H228,2)</f>
        <v>0</v>
      </c>
      <c r="K228" s="212" t="s">
        <v>21</v>
      </c>
      <c r="L228" s="70"/>
      <c r="M228" s="217" t="s">
        <v>21</v>
      </c>
      <c r="N228" s="218" t="s">
        <v>44</v>
      </c>
      <c r="O228" s="45"/>
      <c r="P228" s="219">
        <f>O228*H228</f>
        <v>0</v>
      </c>
      <c r="Q228" s="219">
        <v>0.0041700000000000001</v>
      </c>
      <c r="R228" s="219">
        <f>Q228*H228</f>
        <v>0.039031199999999995</v>
      </c>
      <c r="S228" s="219">
        <v>0</v>
      </c>
      <c r="T228" s="220">
        <f>S228*H228</f>
        <v>0</v>
      </c>
      <c r="AR228" s="22" t="s">
        <v>183</v>
      </c>
      <c r="AT228" s="22" t="s">
        <v>156</v>
      </c>
      <c r="AU228" s="22" t="s">
        <v>83</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183</v>
      </c>
      <c r="BM228" s="22" t="s">
        <v>485</v>
      </c>
    </row>
    <row r="229" s="11" customFormat="1">
      <c r="B229" s="235"/>
      <c r="C229" s="236"/>
      <c r="D229" s="237" t="s">
        <v>271</v>
      </c>
      <c r="E229" s="238" t="s">
        <v>21</v>
      </c>
      <c r="F229" s="239" t="s">
        <v>486</v>
      </c>
      <c r="G229" s="236"/>
      <c r="H229" s="240">
        <v>9.3599999999999994</v>
      </c>
      <c r="I229" s="241"/>
      <c r="J229" s="236"/>
      <c r="K229" s="236"/>
      <c r="L229" s="242"/>
      <c r="M229" s="243"/>
      <c r="N229" s="244"/>
      <c r="O229" s="244"/>
      <c r="P229" s="244"/>
      <c r="Q229" s="244"/>
      <c r="R229" s="244"/>
      <c r="S229" s="244"/>
      <c r="T229" s="245"/>
      <c r="AT229" s="246" t="s">
        <v>271</v>
      </c>
      <c r="AU229" s="246" t="s">
        <v>83</v>
      </c>
      <c r="AV229" s="11" t="s">
        <v>83</v>
      </c>
      <c r="AW229" s="11" t="s">
        <v>37</v>
      </c>
      <c r="AX229" s="11" t="s">
        <v>73</v>
      </c>
      <c r="AY229" s="246" t="s">
        <v>155</v>
      </c>
    </row>
    <row r="230" s="12" customFormat="1">
      <c r="B230" s="247"/>
      <c r="C230" s="248"/>
      <c r="D230" s="237" t="s">
        <v>271</v>
      </c>
      <c r="E230" s="249" t="s">
        <v>21</v>
      </c>
      <c r="F230" s="250" t="s">
        <v>273</v>
      </c>
      <c r="G230" s="248"/>
      <c r="H230" s="251">
        <v>9.3599999999999994</v>
      </c>
      <c r="I230" s="252"/>
      <c r="J230" s="248"/>
      <c r="K230" s="248"/>
      <c r="L230" s="253"/>
      <c r="M230" s="254"/>
      <c r="N230" s="255"/>
      <c r="O230" s="255"/>
      <c r="P230" s="255"/>
      <c r="Q230" s="255"/>
      <c r="R230" s="255"/>
      <c r="S230" s="255"/>
      <c r="T230" s="256"/>
      <c r="AT230" s="257" t="s">
        <v>271</v>
      </c>
      <c r="AU230" s="257" t="s">
        <v>83</v>
      </c>
      <c r="AV230" s="12" t="s">
        <v>163</v>
      </c>
      <c r="AW230" s="12" t="s">
        <v>37</v>
      </c>
      <c r="AX230" s="12" t="s">
        <v>81</v>
      </c>
      <c r="AY230" s="257" t="s">
        <v>155</v>
      </c>
    </row>
    <row r="231" s="1" customFormat="1" ht="16.5" customHeight="1">
      <c r="B231" s="44"/>
      <c r="C231" s="210" t="s">
        <v>487</v>
      </c>
      <c r="D231" s="210" t="s">
        <v>156</v>
      </c>
      <c r="E231" s="211" t="s">
        <v>488</v>
      </c>
      <c r="F231" s="212" t="s">
        <v>489</v>
      </c>
      <c r="G231" s="213" t="s">
        <v>282</v>
      </c>
      <c r="H231" s="214">
        <v>9.3599999999999994</v>
      </c>
      <c r="I231" s="215"/>
      <c r="J231" s="216">
        <f>ROUND(I231*H231,2)</f>
        <v>0</v>
      </c>
      <c r="K231" s="212" t="s">
        <v>21</v>
      </c>
      <c r="L231" s="70"/>
      <c r="M231" s="217" t="s">
        <v>21</v>
      </c>
      <c r="N231" s="218" t="s">
        <v>44</v>
      </c>
      <c r="O231" s="45"/>
      <c r="P231" s="219">
        <f>O231*H231</f>
        <v>0</v>
      </c>
      <c r="Q231" s="219">
        <v>0.00017000000000000001</v>
      </c>
      <c r="R231" s="219">
        <f>Q231*H231</f>
        <v>0.0015912000000000001</v>
      </c>
      <c r="S231" s="219">
        <v>0</v>
      </c>
      <c r="T231" s="220">
        <f>S231*H231</f>
        <v>0</v>
      </c>
      <c r="AR231" s="22" t="s">
        <v>183</v>
      </c>
      <c r="AT231" s="22" t="s">
        <v>156</v>
      </c>
      <c r="AU231" s="22" t="s">
        <v>83</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183</v>
      </c>
      <c r="BM231" s="22" t="s">
        <v>490</v>
      </c>
    </row>
    <row r="232" s="11" customFormat="1">
      <c r="B232" s="235"/>
      <c r="C232" s="236"/>
      <c r="D232" s="237" t="s">
        <v>271</v>
      </c>
      <c r="E232" s="238" t="s">
        <v>21</v>
      </c>
      <c r="F232" s="239" t="s">
        <v>486</v>
      </c>
      <c r="G232" s="236"/>
      <c r="H232" s="240">
        <v>9.3599999999999994</v>
      </c>
      <c r="I232" s="241"/>
      <c r="J232" s="236"/>
      <c r="K232" s="236"/>
      <c r="L232" s="242"/>
      <c r="M232" s="243"/>
      <c r="N232" s="244"/>
      <c r="O232" s="244"/>
      <c r="P232" s="244"/>
      <c r="Q232" s="244"/>
      <c r="R232" s="244"/>
      <c r="S232" s="244"/>
      <c r="T232" s="245"/>
      <c r="AT232" s="246" t="s">
        <v>271</v>
      </c>
      <c r="AU232" s="246" t="s">
        <v>83</v>
      </c>
      <c r="AV232" s="11" t="s">
        <v>83</v>
      </c>
      <c r="AW232" s="11" t="s">
        <v>37</v>
      </c>
      <c r="AX232" s="11" t="s">
        <v>73</v>
      </c>
      <c r="AY232" s="246" t="s">
        <v>155</v>
      </c>
    </row>
    <row r="233" s="12" customFormat="1">
      <c r="B233" s="247"/>
      <c r="C233" s="248"/>
      <c r="D233" s="237" t="s">
        <v>271</v>
      </c>
      <c r="E233" s="249" t="s">
        <v>21</v>
      </c>
      <c r="F233" s="250" t="s">
        <v>273</v>
      </c>
      <c r="G233" s="248"/>
      <c r="H233" s="251">
        <v>9.3599999999999994</v>
      </c>
      <c r="I233" s="252"/>
      <c r="J233" s="248"/>
      <c r="K233" s="248"/>
      <c r="L233" s="253"/>
      <c r="M233" s="254"/>
      <c r="N233" s="255"/>
      <c r="O233" s="255"/>
      <c r="P233" s="255"/>
      <c r="Q233" s="255"/>
      <c r="R233" s="255"/>
      <c r="S233" s="255"/>
      <c r="T233" s="256"/>
      <c r="AT233" s="257" t="s">
        <v>271</v>
      </c>
      <c r="AU233" s="257" t="s">
        <v>83</v>
      </c>
      <c r="AV233" s="12" t="s">
        <v>163</v>
      </c>
      <c r="AW233" s="12" t="s">
        <v>37</v>
      </c>
      <c r="AX233" s="12" t="s">
        <v>81</v>
      </c>
      <c r="AY233" s="257" t="s">
        <v>155</v>
      </c>
    </row>
    <row r="234" s="1" customFormat="1" ht="16.5" customHeight="1">
      <c r="B234" s="44"/>
      <c r="C234" s="210" t="s">
        <v>353</v>
      </c>
      <c r="D234" s="210" t="s">
        <v>156</v>
      </c>
      <c r="E234" s="211" t="s">
        <v>491</v>
      </c>
      <c r="F234" s="212" t="s">
        <v>492</v>
      </c>
      <c r="G234" s="213" t="s">
        <v>282</v>
      </c>
      <c r="H234" s="214">
        <v>10.295999999999999</v>
      </c>
      <c r="I234" s="215"/>
      <c r="J234" s="216">
        <f>ROUND(I234*H234,2)</f>
        <v>0</v>
      </c>
      <c r="K234" s="212" t="s">
        <v>21</v>
      </c>
      <c r="L234" s="70"/>
      <c r="M234" s="217" t="s">
        <v>21</v>
      </c>
      <c r="N234" s="218" t="s">
        <v>44</v>
      </c>
      <c r="O234" s="45"/>
      <c r="P234" s="219">
        <f>O234*H234</f>
        <v>0</v>
      </c>
      <c r="Q234" s="219">
        <v>0.0014300000000000001</v>
      </c>
      <c r="R234" s="219">
        <f>Q234*H234</f>
        <v>0.01472328</v>
      </c>
      <c r="S234" s="219">
        <v>0</v>
      </c>
      <c r="T234" s="220">
        <f>S234*H234</f>
        <v>0</v>
      </c>
      <c r="AR234" s="22" t="s">
        <v>183</v>
      </c>
      <c r="AT234" s="22" t="s">
        <v>156</v>
      </c>
      <c r="AU234" s="22" t="s">
        <v>83</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183</v>
      </c>
      <c r="BM234" s="22" t="s">
        <v>493</v>
      </c>
    </row>
    <row r="235" s="11" customFormat="1">
      <c r="B235" s="235"/>
      <c r="C235" s="236"/>
      <c r="D235" s="237" t="s">
        <v>271</v>
      </c>
      <c r="E235" s="238" t="s">
        <v>21</v>
      </c>
      <c r="F235" s="239" t="s">
        <v>494</v>
      </c>
      <c r="G235" s="236"/>
      <c r="H235" s="240">
        <v>10.295999999999999</v>
      </c>
      <c r="I235" s="241"/>
      <c r="J235" s="236"/>
      <c r="K235" s="236"/>
      <c r="L235" s="242"/>
      <c r="M235" s="243"/>
      <c r="N235" s="244"/>
      <c r="O235" s="244"/>
      <c r="P235" s="244"/>
      <c r="Q235" s="244"/>
      <c r="R235" s="244"/>
      <c r="S235" s="244"/>
      <c r="T235" s="245"/>
      <c r="AT235" s="246" t="s">
        <v>271</v>
      </c>
      <c r="AU235" s="246" t="s">
        <v>83</v>
      </c>
      <c r="AV235" s="11" t="s">
        <v>83</v>
      </c>
      <c r="AW235" s="11" t="s">
        <v>37</v>
      </c>
      <c r="AX235" s="11" t="s">
        <v>73</v>
      </c>
      <c r="AY235" s="246" t="s">
        <v>155</v>
      </c>
    </row>
    <row r="236" s="12" customFormat="1">
      <c r="B236" s="247"/>
      <c r="C236" s="248"/>
      <c r="D236" s="237" t="s">
        <v>271</v>
      </c>
      <c r="E236" s="249" t="s">
        <v>21</v>
      </c>
      <c r="F236" s="250" t="s">
        <v>273</v>
      </c>
      <c r="G236" s="248"/>
      <c r="H236" s="251">
        <v>10.295999999999999</v>
      </c>
      <c r="I236" s="252"/>
      <c r="J236" s="248"/>
      <c r="K236" s="248"/>
      <c r="L236" s="253"/>
      <c r="M236" s="254"/>
      <c r="N236" s="255"/>
      <c r="O236" s="255"/>
      <c r="P236" s="255"/>
      <c r="Q236" s="255"/>
      <c r="R236" s="255"/>
      <c r="S236" s="255"/>
      <c r="T236" s="256"/>
      <c r="AT236" s="257" t="s">
        <v>271</v>
      </c>
      <c r="AU236" s="257" t="s">
        <v>83</v>
      </c>
      <c r="AV236" s="12" t="s">
        <v>163</v>
      </c>
      <c r="AW236" s="12" t="s">
        <v>37</v>
      </c>
      <c r="AX236" s="12" t="s">
        <v>81</v>
      </c>
      <c r="AY236" s="257" t="s">
        <v>155</v>
      </c>
    </row>
    <row r="237" s="1" customFormat="1" ht="16.5" customHeight="1">
      <c r="B237" s="44"/>
      <c r="C237" s="210" t="s">
        <v>495</v>
      </c>
      <c r="D237" s="210" t="s">
        <v>156</v>
      </c>
      <c r="E237" s="211" t="s">
        <v>496</v>
      </c>
      <c r="F237" s="212" t="s">
        <v>497</v>
      </c>
      <c r="G237" s="213" t="s">
        <v>301</v>
      </c>
      <c r="H237" s="214">
        <v>0.051999999999999998</v>
      </c>
      <c r="I237" s="215"/>
      <c r="J237" s="216">
        <f>ROUND(I237*H237,2)</f>
        <v>0</v>
      </c>
      <c r="K237" s="212" t="s">
        <v>21</v>
      </c>
      <c r="L237" s="70"/>
      <c r="M237" s="217" t="s">
        <v>21</v>
      </c>
      <c r="N237" s="218" t="s">
        <v>44</v>
      </c>
      <c r="O237" s="45"/>
      <c r="P237" s="219">
        <f>O237*H237</f>
        <v>0</v>
      </c>
      <c r="Q237" s="219">
        <v>1</v>
      </c>
      <c r="R237" s="219">
        <f>Q237*H237</f>
        <v>0.051999999999999998</v>
      </c>
      <c r="S237" s="219">
        <v>0</v>
      </c>
      <c r="T237" s="220">
        <f>S237*H237</f>
        <v>0</v>
      </c>
      <c r="AR237" s="22" t="s">
        <v>183</v>
      </c>
      <c r="AT237" s="22" t="s">
        <v>156</v>
      </c>
      <c r="AU237" s="22" t="s">
        <v>83</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183</v>
      </c>
      <c r="BM237" s="22" t="s">
        <v>498</v>
      </c>
    </row>
    <row r="238" s="11" customFormat="1">
      <c r="B238" s="235"/>
      <c r="C238" s="236"/>
      <c r="D238" s="237" t="s">
        <v>271</v>
      </c>
      <c r="E238" s="238" t="s">
        <v>21</v>
      </c>
      <c r="F238" s="239" t="s">
        <v>499</v>
      </c>
      <c r="G238" s="236"/>
      <c r="H238" s="240">
        <v>0.051999999999999998</v>
      </c>
      <c r="I238" s="241"/>
      <c r="J238" s="236"/>
      <c r="K238" s="236"/>
      <c r="L238" s="242"/>
      <c r="M238" s="243"/>
      <c r="N238" s="244"/>
      <c r="O238" s="244"/>
      <c r="P238" s="244"/>
      <c r="Q238" s="244"/>
      <c r="R238" s="244"/>
      <c r="S238" s="244"/>
      <c r="T238" s="245"/>
      <c r="AT238" s="246" t="s">
        <v>271</v>
      </c>
      <c r="AU238" s="246" t="s">
        <v>83</v>
      </c>
      <c r="AV238" s="11" t="s">
        <v>83</v>
      </c>
      <c r="AW238" s="11" t="s">
        <v>37</v>
      </c>
      <c r="AX238" s="11" t="s">
        <v>73</v>
      </c>
      <c r="AY238" s="246" t="s">
        <v>155</v>
      </c>
    </row>
    <row r="239" s="12" customFormat="1">
      <c r="B239" s="247"/>
      <c r="C239" s="248"/>
      <c r="D239" s="237" t="s">
        <v>271</v>
      </c>
      <c r="E239" s="249" t="s">
        <v>21</v>
      </c>
      <c r="F239" s="250" t="s">
        <v>273</v>
      </c>
      <c r="G239" s="248"/>
      <c r="H239" s="251">
        <v>0.051999999999999998</v>
      </c>
      <c r="I239" s="252"/>
      <c r="J239" s="248"/>
      <c r="K239" s="248"/>
      <c r="L239" s="253"/>
      <c r="M239" s="254"/>
      <c r="N239" s="255"/>
      <c r="O239" s="255"/>
      <c r="P239" s="255"/>
      <c r="Q239" s="255"/>
      <c r="R239" s="255"/>
      <c r="S239" s="255"/>
      <c r="T239" s="256"/>
      <c r="AT239" s="257" t="s">
        <v>271</v>
      </c>
      <c r="AU239" s="257" t="s">
        <v>83</v>
      </c>
      <c r="AV239" s="12" t="s">
        <v>163</v>
      </c>
      <c r="AW239" s="12" t="s">
        <v>37</v>
      </c>
      <c r="AX239" s="12" t="s">
        <v>81</v>
      </c>
      <c r="AY239" s="257" t="s">
        <v>155</v>
      </c>
    </row>
    <row r="240" s="1" customFormat="1" ht="16.5" customHeight="1">
      <c r="B240" s="44"/>
      <c r="C240" s="210" t="s">
        <v>360</v>
      </c>
      <c r="D240" s="210" t="s">
        <v>156</v>
      </c>
      <c r="E240" s="211" t="s">
        <v>500</v>
      </c>
      <c r="F240" s="212" t="s">
        <v>501</v>
      </c>
      <c r="G240" s="213" t="s">
        <v>301</v>
      </c>
      <c r="H240" s="214">
        <v>0.107</v>
      </c>
      <c r="I240" s="215"/>
      <c r="J240" s="216">
        <f>ROUND(I240*H240,2)</f>
        <v>0</v>
      </c>
      <c r="K240" s="212" t="s">
        <v>21</v>
      </c>
      <c r="L240" s="70"/>
      <c r="M240" s="217" t="s">
        <v>21</v>
      </c>
      <c r="N240" s="218" t="s">
        <v>44</v>
      </c>
      <c r="O240" s="45"/>
      <c r="P240" s="219">
        <f>O240*H240</f>
        <v>0</v>
      </c>
      <c r="Q240" s="219">
        <v>0</v>
      </c>
      <c r="R240" s="219">
        <f>Q240*H240</f>
        <v>0</v>
      </c>
      <c r="S240" s="219">
        <v>0</v>
      </c>
      <c r="T240" s="220">
        <f>S240*H240</f>
        <v>0</v>
      </c>
      <c r="AR240" s="22" t="s">
        <v>183</v>
      </c>
      <c r="AT240" s="22" t="s">
        <v>156</v>
      </c>
      <c r="AU240" s="22" t="s">
        <v>83</v>
      </c>
      <c r="AY240" s="22" t="s">
        <v>155</v>
      </c>
      <c r="BE240" s="221">
        <f>IF(N240="základní",J240,0)</f>
        <v>0</v>
      </c>
      <c r="BF240" s="221">
        <f>IF(N240="snížená",J240,0)</f>
        <v>0</v>
      </c>
      <c r="BG240" s="221">
        <f>IF(N240="zákl. přenesená",J240,0)</f>
        <v>0</v>
      </c>
      <c r="BH240" s="221">
        <f>IF(N240="sníž. přenesená",J240,0)</f>
        <v>0</v>
      </c>
      <c r="BI240" s="221">
        <f>IF(N240="nulová",J240,0)</f>
        <v>0</v>
      </c>
      <c r="BJ240" s="22" t="s">
        <v>81</v>
      </c>
      <c r="BK240" s="221">
        <f>ROUND(I240*H240,2)</f>
        <v>0</v>
      </c>
      <c r="BL240" s="22" t="s">
        <v>183</v>
      </c>
      <c r="BM240" s="22" t="s">
        <v>502</v>
      </c>
    </row>
    <row r="241" s="11" customFormat="1">
      <c r="B241" s="235"/>
      <c r="C241" s="236"/>
      <c r="D241" s="237" t="s">
        <v>271</v>
      </c>
      <c r="E241" s="238" t="s">
        <v>21</v>
      </c>
      <c r="F241" s="239" t="s">
        <v>503</v>
      </c>
      <c r="G241" s="236"/>
      <c r="H241" s="240">
        <v>0.107</v>
      </c>
      <c r="I241" s="241"/>
      <c r="J241" s="236"/>
      <c r="K241" s="236"/>
      <c r="L241" s="242"/>
      <c r="M241" s="243"/>
      <c r="N241" s="244"/>
      <c r="O241" s="244"/>
      <c r="P241" s="244"/>
      <c r="Q241" s="244"/>
      <c r="R241" s="244"/>
      <c r="S241" s="244"/>
      <c r="T241" s="245"/>
      <c r="AT241" s="246" t="s">
        <v>271</v>
      </c>
      <c r="AU241" s="246" t="s">
        <v>83</v>
      </c>
      <c r="AV241" s="11" t="s">
        <v>83</v>
      </c>
      <c r="AW241" s="11" t="s">
        <v>37</v>
      </c>
      <c r="AX241" s="11" t="s">
        <v>73</v>
      </c>
      <c r="AY241" s="246" t="s">
        <v>155</v>
      </c>
    </row>
    <row r="242" s="12" customFormat="1">
      <c r="B242" s="247"/>
      <c r="C242" s="248"/>
      <c r="D242" s="237" t="s">
        <v>271</v>
      </c>
      <c r="E242" s="249" t="s">
        <v>21</v>
      </c>
      <c r="F242" s="250" t="s">
        <v>273</v>
      </c>
      <c r="G242" s="248"/>
      <c r="H242" s="251">
        <v>0.107</v>
      </c>
      <c r="I242" s="252"/>
      <c r="J242" s="248"/>
      <c r="K242" s="248"/>
      <c r="L242" s="253"/>
      <c r="M242" s="254"/>
      <c r="N242" s="255"/>
      <c r="O242" s="255"/>
      <c r="P242" s="255"/>
      <c r="Q242" s="255"/>
      <c r="R242" s="255"/>
      <c r="S242" s="255"/>
      <c r="T242" s="256"/>
      <c r="AT242" s="257" t="s">
        <v>271</v>
      </c>
      <c r="AU242" s="257" t="s">
        <v>83</v>
      </c>
      <c r="AV242" s="12" t="s">
        <v>163</v>
      </c>
      <c r="AW242" s="12" t="s">
        <v>37</v>
      </c>
      <c r="AX242" s="12" t="s">
        <v>81</v>
      </c>
      <c r="AY242" s="257" t="s">
        <v>155</v>
      </c>
    </row>
    <row r="243" s="9" customFormat="1" ht="22.32" customHeight="1">
      <c r="B243" s="196"/>
      <c r="C243" s="197"/>
      <c r="D243" s="198" t="s">
        <v>72</v>
      </c>
      <c r="E243" s="233" t="s">
        <v>504</v>
      </c>
      <c r="F243" s="233" t="s">
        <v>505</v>
      </c>
      <c r="G243" s="197"/>
      <c r="H243" s="197"/>
      <c r="I243" s="200"/>
      <c r="J243" s="234">
        <f>BK243</f>
        <v>0</v>
      </c>
      <c r="K243" s="197"/>
      <c r="L243" s="202"/>
      <c r="M243" s="222"/>
      <c r="N243" s="223"/>
      <c r="O243" s="223"/>
      <c r="P243" s="224">
        <v>0</v>
      </c>
      <c r="Q243" s="223"/>
      <c r="R243" s="224">
        <v>0</v>
      </c>
      <c r="S243" s="223"/>
      <c r="T243" s="225">
        <v>0</v>
      </c>
      <c r="AR243" s="207" t="s">
        <v>83</v>
      </c>
      <c r="AT243" s="208" t="s">
        <v>72</v>
      </c>
      <c r="AU243" s="208" t="s">
        <v>83</v>
      </c>
      <c r="AY243" s="207" t="s">
        <v>155</v>
      </c>
      <c r="BK243" s="209">
        <v>0</v>
      </c>
    </row>
    <row r="244" s="1" customFormat="1" ht="6.96" customHeight="1">
      <c r="B244" s="65"/>
      <c r="C244" s="66"/>
      <c r="D244" s="66"/>
      <c r="E244" s="66"/>
      <c r="F244" s="66"/>
      <c r="G244" s="66"/>
      <c r="H244" s="66"/>
      <c r="I244" s="164"/>
      <c r="J244" s="66"/>
      <c r="K244" s="66"/>
      <c r="L244" s="70"/>
    </row>
  </sheetData>
  <sheetProtection sheet="1" autoFilter="0" formatColumns="0" formatRows="0" objects="1" scenarios="1" spinCount="100000" saltValue="W/2hYd5+WdgrKhmcf/1/oz+qdk5whLDnhM2ciMWdXZHiQno2aM5V4iBo+iaJQLVmTbLCwr4N6a2ZOFnf7RGAeQ==" hashValue="hVpZCJDPJXvfHwXmcqI2ewctIu+RkApOBE/ztdwtYzrNXnhok3rYPmzjQ3HkhtwagAs5zjnEW7rLqMkWb2dtSw==" algorithmName="SHA-512" password="CC35"/>
  <autoFilter ref="C89:K243"/>
  <mergeCells count="10">
    <mergeCell ref="E7:H7"/>
    <mergeCell ref="E9:H9"/>
    <mergeCell ref="E24:H24"/>
    <mergeCell ref="E45:H45"/>
    <mergeCell ref="E47:H47"/>
    <mergeCell ref="J51:J52"/>
    <mergeCell ref="E80:H80"/>
    <mergeCell ref="E82:H82"/>
    <mergeCell ref="G1:H1"/>
    <mergeCell ref="L2:V2"/>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89</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506</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ROUND(J103,2)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ROUND(SUM(BE103:BE462), 2)</f>
        <v>0</v>
      </c>
      <c r="G30" s="45"/>
      <c r="H30" s="45"/>
      <c r="I30" s="156">
        <v>0.20999999999999999</v>
      </c>
      <c r="J30" s="155">
        <f>ROUND(ROUND((SUM(BE103:BE462)), 2)*I30, 2)</f>
        <v>0</v>
      </c>
      <c r="K30" s="49"/>
    </row>
    <row r="31" s="1" customFormat="1" ht="14.4" customHeight="1">
      <c r="B31" s="44"/>
      <c r="C31" s="45"/>
      <c r="D31" s="45"/>
      <c r="E31" s="53" t="s">
        <v>45</v>
      </c>
      <c r="F31" s="155">
        <f>ROUND(SUM(BF103:BF462), 2)</f>
        <v>0</v>
      </c>
      <c r="G31" s="45"/>
      <c r="H31" s="45"/>
      <c r="I31" s="156">
        <v>0.14999999999999999</v>
      </c>
      <c r="J31" s="155">
        <f>ROUND(ROUND((SUM(BF103:BF462)), 2)*I31, 2)</f>
        <v>0</v>
      </c>
      <c r="K31" s="49"/>
    </row>
    <row r="32" hidden="1" s="1" customFormat="1" ht="14.4" customHeight="1">
      <c r="B32" s="44"/>
      <c r="C32" s="45"/>
      <c r="D32" s="45"/>
      <c r="E32" s="53" t="s">
        <v>46</v>
      </c>
      <c r="F32" s="155">
        <f>ROUND(SUM(BG103:BG462), 2)</f>
        <v>0</v>
      </c>
      <c r="G32" s="45"/>
      <c r="H32" s="45"/>
      <c r="I32" s="156">
        <v>0.20999999999999999</v>
      </c>
      <c r="J32" s="155">
        <v>0</v>
      </c>
      <c r="K32" s="49"/>
    </row>
    <row r="33" hidden="1" s="1" customFormat="1" ht="14.4" customHeight="1">
      <c r="B33" s="44"/>
      <c r="C33" s="45"/>
      <c r="D33" s="45"/>
      <c r="E33" s="53" t="s">
        <v>47</v>
      </c>
      <c r="F33" s="155">
        <f>ROUND(SUM(BH103:BH462), 2)</f>
        <v>0</v>
      </c>
      <c r="G33" s="45"/>
      <c r="H33" s="45"/>
      <c r="I33" s="156">
        <v>0.14999999999999999</v>
      </c>
      <c r="J33" s="155">
        <v>0</v>
      </c>
      <c r="K33" s="49"/>
    </row>
    <row r="34" hidden="1" s="1" customFormat="1" ht="14.4" customHeight="1">
      <c r="B34" s="44"/>
      <c r="C34" s="45"/>
      <c r="D34" s="45"/>
      <c r="E34" s="53" t="s">
        <v>48</v>
      </c>
      <c r="F34" s="155">
        <f>ROUND(SUM(BI103:BI462),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01 - 5-OBJEKT HZ - ELEKTROINSTALACE</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J103</f>
        <v>0</v>
      </c>
      <c r="K56" s="49"/>
      <c r="AU56" s="22" t="s">
        <v>136</v>
      </c>
    </row>
    <row r="57" s="7" customFormat="1" ht="24.96" customHeight="1">
      <c r="B57" s="175"/>
      <c r="C57" s="176"/>
      <c r="D57" s="177" t="s">
        <v>507</v>
      </c>
      <c r="E57" s="178"/>
      <c r="F57" s="178"/>
      <c r="G57" s="178"/>
      <c r="H57" s="178"/>
      <c r="I57" s="179"/>
      <c r="J57" s="180">
        <f>J104</f>
        <v>0</v>
      </c>
      <c r="K57" s="181"/>
    </row>
    <row r="58" s="10" customFormat="1" ht="19.92" customHeight="1">
      <c r="B58" s="226"/>
      <c r="C58" s="227"/>
      <c r="D58" s="228" t="s">
        <v>508</v>
      </c>
      <c r="E58" s="229"/>
      <c r="F58" s="229"/>
      <c r="G58" s="229"/>
      <c r="H58" s="229"/>
      <c r="I58" s="230"/>
      <c r="J58" s="231">
        <f>J115</f>
        <v>0</v>
      </c>
      <c r="K58" s="232"/>
    </row>
    <row r="59" s="7" customFormat="1" ht="24.96" customHeight="1">
      <c r="B59" s="175"/>
      <c r="C59" s="176"/>
      <c r="D59" s="177" t="s">
        <v>509</v>
      </c>
      <c r="E59" s="178"/>
      <c r="F59" s="178"/>
      <c r="G59" s="178"/>
      <c r="H59" s="178"/>
      <c r="I59" s="179"/>
      <c r="J59" s="180">
        <f>J116</f>
        <v>0</v>
      </c>
      <c r="K59" s="181"/>
    </row>
    <row r="60" s="10" customFormat="1" ht="19.92" customHeight="1">
      <c r="B60" s="226"/>
      <c r="C60" s="227"/>
      <c r="D60" s="228" t="s">
        <v>510</v>
      </c>
      <c r="E60" s="229"/>
      <c r="F60" s="229"/>
      <c r="G60" s="229"/>
      <c r="H60" s="229"/>
      <c r="I60" s="230"/>
      <c r="J60" s="231">
        <f>J152</f>
        <v>0</v>
      </c>
      <c r="K60" s="232"/>
    </row>
    <row r="61" s="7" customFormat="1" ht="24.96" customHeight="1">
      <c r="B61" s="175"/>
      <c r="C61" s="176"/>
      <c r="D61" s="177" t="s">
        <v>511</v>
      </c>
      <c r="E61" s="178"/>
      <c r="F61" s="178"/>
      <c r="G61" s="178"/>
      <c r="H61" s="178"/>
      <c r="I61" s="179"/>
      <c r="J61" s="180">
        <f>J153</f>
        <v>0</v>
      </c>
      <c r="K61" s="181"/>
    </row>
    <row r="62" s="10" customFormat="1" ht="19.92" customHeight="1">
      <c r="B62" s="226"/>
      <c r="C62" s="227"/>
      <c r="D62" s="228" t="s">
        <v>512</v>
      </c>
      <c r="E62" s="229"/>
      <c r="F62" s="229"/>
      <c r="G62" s="229"/>
      <c r="H62" s="229"/>
      <c r="I62" s="230"/>
      <c r="J62" s="231">
        <f>J206</f>
        <v>0</v>
      </c>
      <c r="K62" s="232"/>
    </row>
    <row r="63" s="7" customFormat="1" ht="24.96" customHeight="1">
      <c r="B63" s="175"/>
      <c r="C63" s="176"/>
      <c r="D63" s="177" t="s">
        <v>513</v>
      </c>
      <c r="E63" s="178"/>
      <c r="F63" s="178"/>
      <c r="G63" s="178"/>
      <c r="H63" s="178"/>
      <c r="I63" s="179"/>
      <c r="J63" s="180">
        <f>J207</f>
        <v>0</v>
      </c>
      <c r="K63" s="181"/>
    </row>
    <row r="64" s="10" customFormat="1" ht="19.92" customHeight="1">
      <c r="B64" s="226"/>
      <c r="C64" s="227"/>
      <c r="D64" s="228" t="s">
        <v>514</v>
      </c>
      <c r="E64" s="229"/>
      <c r="F64" s="229"/>
      <c r="G64" s="229"/>
      <c r="H64" s="229"/>
      <c r="I64" s="230"/>
      <c r="J64" s="231">
        <f>J276</f>
        <v>0</v>
      </c>
      <c r="K64" s="232"/>
    </row>
    <row r="65" s="7" customFormat="1" ht="24.96" customHeight="1">
      <c r="B65" s="175"/>
      <c r="C65" s="176"/>
      <c r="D65" s="177" t="s">
        <v>515</v>
      </c>
      <c r="E65" s="178"/>
      <c r="F65" s="178"/>
      <c r="G65" s="178"/>
      <c r="H65" s="178"/>
      <c r="I65" s="179"/>
      <c r="J65" s="180">
        <f>J277</f>
        <v>0</v>
      </c>
      <c r="K65" s="181"/>
    </row>
    <row r="66" s="10" customFormat="1" ht="19.92" customHeight="1">
      <c r="B66" s="226"/>
      <c r="C66" s="227"/>
      <c r="D66" s="228" t="s">
        <v>516</v>
      </c>
      <c r="E66" s="229"/>
      <c r="F66" s="229"/>
      <c r="G66" s="229"/>
      <c r="H66" s="229"/>
      <c r="I66" s="230"/>
      <c r="J66" s="231">
        <f>J295</f>
        <v>0</v>
      </c>
      <c r="K66" s="232"/>
    </row>
    <row r="67" s="7" customFormat="1" ht="24.96" customHeight="1">
      <c r="B67" s="175"/>
      <c r="C67" s="176"/>
      <c r="D67" s="177" t="s">
        <v>517</v>
      </c>
      <c r="E67" s="178"/>
      <c r="F67" s="178"/>
      <c r="G67" s="178"/>
      <c r="H67" s="178"/>
      <c r="I67" s="179"/>
      <c r="J67" s="180">
        <f>J296</f>
        <v>0</v>
      </c>
      <c r="K67" s="181"/>
    </row>
    <row r="68" s="10" customFormat="1" ht="19.92" customHeight="1">
      <c r="B68" s="226"/>
      <c r="C68" s="227"/>
      <c r="D68" s="228" t="s">
        <v>518</v>
      </c>
      <c r="E68" s="229"/>
      <c r="F68" s="229"/>
      <c r="G68" s="229"/>
      <c r="H68" s="229"/>
      <c r="I68" s="230"/>
      <c r="J68" s="231">
        <f>J298</f>
        <v>0</v>
      </c>
      <c r="K68" s="232"/>
    </row>
    <row r="69" s="7" customFormat="1" ht="24.96" customHeight="1">
      <c r="B69" s="175"/>
      <c r="C69" s="176"/>
      <c r="D69" s="177" t="s">
        <v>519</v>
      </c>
      <c r="E69" s="178"/>
      <c r="F69" s="178"/>
      <c r="G69" s="178"/>
      <c r="H69" s="178"/>
      <c r="I69" s="179"/>
      <c r="J69" s="180">
        <f>J299</f>
        <v>0</v>
      </c>
      <c r="K69" s="181"/>
    </row>
    <row r="70" s="10" customFormat="1" ht="19.92" customHeight="1">
      <c r="B70" s="226"/>
      <c r="C70" s="227"/>
      <c r="D70" s="228" t="s">
        <v>520</v>
      </c>
      <c r="E70" s="229"/>
      <c r="F70" s="229"/>
      <c r="G70" s="229"/>
      <c r="H70" s="229"/>
      <c r="I70" s="230"/>
      <c r="J70" s="231">
        <f>J337</f>
        <v>0</v>
      </c>
      <c r="K70" s="232"/>
    </row>
    <row r="71" s="7" customFormat="1" ht="24.96" customHeight="1">
      <c r="B71" s="175"/>
      <c r="C71" s="176"/>
      <c r="D71" s="177" t="s">
        <v>521</v>
      </c>
      <c r="E71" s="178"/>
      <c r="F71" s="178"/>
      <c r="G71" s="178"/>
      <c r="H71" s="178"/>
      <c r="I71" s="179"/>
      <c r="J71" s="180">
        <f>J338</f>
        <v>0</v>
      </c>
      <c r="K71" s="181"/>
    </row>
    <row r="72" s="10" customFormat="1" ht="19.92" customHeight="1">
      <c r="B72" s="226"/>
      <c r="C72" s="227"/>
      <c r="D72" s="228" t="s">
        <v>522</v>
      </c>
      <c r="E72" s="229"/>
      <c r="F72" s="229"/>
      <c r="G72" s="229"/>
      <c r="H72" s="229"/>
      <c r="I72" s="230"/>
      <c r="J72" s="231">
        <f>J347</f>
        <v>0</v>
      </c>
      <c r="K72" s="232"/>
    </row>
    <row r="73" s="7" customFormat="1" ht="24.96" customHeight="1">
      <c r="B73" s="175"/>
      <c r="C73" s="176"/>
      <c r="D73" s="177" t="s">
        <v>523</v>
      </c>
      <c r="E73" s="178"/>
      <c r="F73" s="178"/>
      <c r="G73" s="178"/>
      <c r="H73" s="178"/>
      <c r="I73" s="179"/>
      <c r="J73" s="180">
        <f>J348</f>
        <v>0</v>
      </c>
      <c r="K73" s="181"/>
    </row>
    <row r="74" s="7" customFormat="1" ht="24.96" customHeight="1">
      <c r="B74" s="175"/>
      <c r="C74" s="176"/>
      <c r="D74" s="177" t="s">
        <v>524</v>
      </c>
      <c r="E74" s="178"/>
      <c r="F74" s="178"/>
      <c r="G74" s="178"/>
      <c r="H74" s="178"/>
      <c r="I74" s="179"/>
      <c r="J74" s="180">
        <f>J349</f>
        <v>0</v>
      </c>
      <c r="K74" s="181"/>
    </row>
    <row r="75" s="10" customFormat="1" ht="19.92" customHeight="1">
      <c r="B75" s="226"/>
      <c r="C75" s="227"/>
      <c r="D75" s="228" t="s">
        <v>525</v>
      </c>
      <c r="E75" s="229"/>
      <c r="F75" s="229"/>
      <c r="G75" s="229"/>
      <c r="H75" s="229"/>
      <c r="I75" s="230"/>
      <c r="J75" s="231">
        <f>J392</f>
        <v>0</v>
      </c>
      <c r="K75" s="232"/>
    </row>
    <row r="76" s="7" customFormat="1" ht="24.96" customHeight="1">
      <c r="B76" s="175"/>
      <c r="C76" s="176"/>
      <c r="D76" s="177" t="s">
        <v>526</v>
      </c>
      <c r="E76" s="178"/>
      <c r="F76" s="178"/>
      <c r="G76" s="178"/>
      <c r="H76" s="178"/>
      <c r="I76" s="179"/>
      <c r="J76" s="180">
        <f>J393</f>
        <v>0</v>
      </c>
      <c r="K76" s="181"/>
    </row>
    <row r="77" s="10" customFormat="1" ht="19.92" customHeight="1">
      <c r="B77" s="226"/>
      <c r="C77" s="227"/>
      <c r="D77" s="228" t="s">
        <v>527</v>
      </c>
      <c r="E77" s="229"/>
      <c r="F77" s="229"/>
      <c r="G77" s="229"/>
      <c r="H77" s="229"/>
      <c r="I77" s="230"/>
      <c r="J77" s="231">
        <f>J420</f>
        <v>0</v>
      </c>
      <c r="K77" s="232"/>
    </row>
    <row r="78" s="7" customFormat="1" ht="24.96" customHeight="1">
      <c r="B78" s="175"/>
      <c r="C78" s="176"/>
      <c r="D78" s="177" t="s">
        <v>528</v>
      </c>
      <c r="E78" s="178"/>
      <c r="F78" s="178"/>
      <c r="G78" s="178"/>
      <c r="H78" s="178"/>
      <c r="I78" s="179"/>
      <c r="J78" s="180">
        <f>J421</f>
        <v>0</v>
      </c>
      <c r="K78" s="181"/>
    </row>
    <row r="79" s="10" customFormat="1" ht="19.92" customHeight="1">
      <c r="B79" s="226"/>
      <c r="C79" s="227"/>
      <c r="D79" s="228" t="s">
        <v>529</v>
      </c>
      <c r="E79" s="229"/>
      <c r="F79" s="229"/>
      <c r="G79" s="229"/>
      <c r="H79" s="229"/>
      <c r="I79" s="230"/>
      <c r="J79" s="231">
        <f>J440</f>
        <v>0</v>
      </c>
      <c r="K79" s="232"/>
    </row>
    <row r="80" s="7" customFormat="1" ht="24.96" customHeight="1">
      <c r="B80" s="175"/>
      <c r="C80" s="176"/>
      <c r="D80" s="177" t="s">
        <v>530</v>
      </c>
      <c r="E80" s="178"/>
      <c r="F80" s="178"/>
      <c r="G80" s="178"/>
      <c r="H80" s="178"/>
      <c r="I80" s="179"/>
      <c r="J80" s="180">
        <f>J441</f>
        <v>0</v>
      </c>
      <c r="K80" s="181"/>
    </row>
    <row r="81" s="10" customFormat="1" ht="19.92" customHeight="1">
      <c r="B81" s="226"/>
      <c r="C81" s="227"/>
      <c r="D81" s="228" t="s">
        <v>531</v>
      </c>
      <c r="E81" s="229"/>
      <c r="F81" s="229"/>
      <c r="G81" s="229"/>
      <c r="H81" s="229"/>
      <c r="I81" s="230"/>
      <c r="J81" s="231">
        <f>J452</f>
        <v>0</v>
      </c>
      <c r="K81" s="232"/>
    </row>
    <row r="82" s="7" customFormat="1" ht="24.96" customHeight="1">
      <c r="B82" s="175"/>
      <c r="C82" s="176"/>
      <c r="D82" s="177" t="s">
        <v>532</v>
      </c>
      <c r="E82" s="178"/>
      <c r="F82" s="178"/>
      <c r="G82" s="178"/>
      <c r="H82" s="178"/>
      <c r="I82" s="179"/>
      <c r="J82" s="180">
        <f>J453</f>
        <v>0</v>
      </c>
      <c r="K82" s="181"/>
    </row>
    <row r="83" s="10" customFormat="1" ht="19.92" customHeight="1">
      <c r="B83" s="226"/>
      <c r="C83" s="227"/>
      <c r="D83" s="228" t="s">
        <v>533</v>
      </c>
      <c r="E83" s="229"/>
      <c r="F83" s="229"/>
      <c r="G83" s="229"/>
      <c r="H83" s="229"/>
      <c r="I83" s="230"/>
      <c r="J83" s="231">
        <f>J462</f>
        <v>0</v>
      </c>
      <c r="K83" s="232"/>
    </row>
    <row r="84" s="1" customFormat="1" ht="21.84" customHeight="1">
      <c r="B84" s="44"/>
      <c r="C84" s="45"/>
      <c r="D84" s="45"/>
      <c r="E84" s="45"/>
      <c r="F84" s="45"/>
      <c r="G84" s="45"/>
      <c r="H84" s="45"/>
      <c r="I84" s="142"/>
      <c r="J84" s="45"/>
      <c r="K84" s="49"/>
    </row>
    <row r="85" s="1" customFormat="1" ht="6.96" customHeight="1">
      <c r="B85" s="65"/>
      <c r="C85" s="66"/>
      <c r="D85" s="66"/>
      <c r="E85" s="66"/>
      <c r="F85" s="66"/>
      <c r="G85" s="66"/>
      <c r="H85" s="66"/>
      <c r="I85" s="164"/>
      <c r="J85" s="66"/>
      <c r="K85" s="67"/>
    </row>
    <row r="89" s="1" customFormat="1" ht="6.96" customHeight="1">
      <c r="B89" s="68"/>
      <c r="C89" s="69"/>
      <c r="D89" s="69"/>
      <c r="E89" s="69"/>
      <c r="F89" s="69"/>
      <c r="G89" s="69"/>
      <c r="H89" s="69"/>
      <c r="I89" s="167"/>
      <c r="J89" s="69"/>
      <c r="K89" s="69"/>
      <c r="L89" s="70"/>
    </row>
    <row r="90" s="1" customFormat="1" ht="36.96" customHeight="1">
      <c r="B90" s="44"/>
      <c r="C90" s="71" t="s">
        <v>139</v>
      </c>
      <c r="D90" s="72"/>
      <c r="E90" s="72"/>
      <c r="F90" s="72"/>
      <c r="G90" s="72"/>
      <c r="H90" s="72"/>
      <c r="I90" s="182"/>
      <c r="J90" s="72"/>
      <c r="K90" s="72"/>
      <c r="L90" s="70"/>
    </row>
    <row r="91" s="1" customFormat="1" ht="6.96" customHeight="1">
      <c r="B91" s="44"/>
      <c r="C91" s="72"/>
      <c r="D91" s="72"/>
      <c r="E91" s="72"/>
      <c r="F91" s="72"/>
      <c r="G91" s="72"/>
      <c r="H91" s="72"/>
      <c r="I91" s="182"/>
      <c r="J91" s="72"/>
      <c r="K91" s="72"/>
      <c r="L91" s="70"/>
    </row>
    <row r="92" s="1" customFormat="1" ht="14.4" customHeight="1">
      <c r="B92" s="44"/>
      <c r="C92" s="74" t="s">
        <v>18</v>
      </c>
      <c r="D92" s="72"/>
      <c r="E92" s="72"/>
      <c r="F92" s="72"/>
      <c r="G92" s="72"/>
      <c r="H92" s="72"/>
      <c r="I92" s="182"/>
      <c r="J92" s="72"/>
      <c r="K92" s="72"/>
      <c r="L92" s="70"/>
    </row>
    <row r="93" s="1" customFormat="1" ht="16.5" customHeight="1">
      <c r="B93" s="44"/>
      <c r="C93" s="72"/>
      <c r="D93" s="72"/>
      <c r="E93" s="183" t="str">
        <f>E7</f>
        <v>STAVEBNÍ ÚPRAVY HASIČSKÉ ZBROJNICE HEŘMANICE - SLEZSKÁ OSTRAVA</v>
      </c>
      <c r="F93" s="74"/>
      <c r="G93" s="74"/>
      <c r="H93" s="74"/>
      <c r="I93" s="182"/>
      <c r="J93" s="72"/>
      <c r="K93" s="72"/>
      <c r="L93" s="70"/>
    </row>
    <row r="94" s="1" customFormat="1" ht="14.4" customHeight="1">
      <c r="B94" s="44"/>
      <c r="C94" s="74" t="s">
        <v>129</v>
      </c>
      <c r="D94" s="72"/>
      <c r="E94" s="72"/>
      <c r="F94" s="72"/>
      <c r="G94" s="72"/>
      <c r="H94" s="72"/>
      <c r="I94" s="182"/>
      <c r="J94" s="72"/>
      <c r="K94" s="72"/>
      <c r="L94" s="70"/>
    </row>
    <row r="95" s="1" customFormat="1" ht="17.25" customHeight="1">
      <c r="B95" s="44"/>
      <c r="C95" s="72"/>
      <c r="D95" s="72"/>
      <c r="E95" s="80" t="str">
        <f>E9</f>
        <v>SO 01 - 5-OBJEKT HZ - ELEKTROINSTALACE</v>
      </c>
      <c r="F95" s="72"/>
      <c r="G95" s="72"/>
      <c r="H95" s="72"/>
      <c r="I95" s="182"/>
      <c r="J95" s="72"/>
      <c r="K95" s="72"/>
      <c r="L95" s="70"/>
    </row>
    <row r="96" s="1" customFormat="1" ht="6.96" customHeight="1">
      <c r="B96" s="44"/>
      <c r="C96" s="72"/>
      <c r="D96" s="72"/>
      <c r="E96" s="72"/>
      <c r="F96" s="72"/>
      <c r="G96" s="72"/>
      <c r="H96" s="72"/>
      <c r="I96" s="182"/>
      <c r="J96" s="72"/>
      <c r="K96" s="72"/>
      <c r="L96" s="70"/>
    </row>
    <row r="97" s="1" customFormat="1" ht="18" customHeight="1">
      <c r="B97" s="44"/>
      <c r="C97" s="74" t="s">
        <v>23</v>
      </c>
      <c r="D97" s="72"/>
      <c r="E97" s="72"/>
      <c r="F97" s="184" t="str">
        <f>F12</f>
        <v>SLEZSKÁ OSTRAVA</v>
      </c>
      <c r="G97" s="72"/>
      <c r="H97" s="72"/>
      <c r="I97" s="185" t="s">
        <v>25</v>
      </c>
      <c r="J97" s="83" t="str">
        <f>IF(J12="","",J12)</f>
        <v>25. 2. 2023</v>
      </c>
      <c r="K97" s="72"/>
      <c r="L97" s="70"/>
    </row>
    <row r="98" s="1" customFormat="1" ht="6.96" customHeight="1">
      <c r="B98" s="44"/>
      <c r="C98" s="72"/>
      <c r="D98" s="72"/>
      <c r="E98" s="72"/>
      <c r="F98" s="72"/>
      <c r="G98" s="72"/>
      <c r="H98" s="72"/>
      <c r="I98" s="182"/>
      <c r="J98" s="72"/>
      <c r="K98" s="72"/>
      <c r="L98" s="70"/>
    </row>
    <row r="99" s="1" customFormat="1">
      <c r="B99" s="44"/>
      <c r="C99" s="74" t="s">
        <v>27</v>
      </c>
      <c r="D99" s="72"/>
      <c r="E99" s="72"/>
      <c r="F99" s="184" t="str">
        <f>E15</f>
        <v>SMO - SLEZSKÁ OSTRAVA</v>
      </c>
      <c r="G99" s="72"/>
      <c r="H99" s="72"/>
      <c r="I99" s="185" t="s">
        <v>33</v>
      </c>
      <c r="J99" s="184" t="str">
        <f>E21</f>
        <v>SPAN</v>
      </c>
      <c r="K99" s="72"/>
      <c r="L99" s="70"/>
    </row>
    <row r="100" s="1" customFormat="1" ht="14.4" customHeight="1">
      <c r="B100" s="44"/>
      <c r="C100" s="74" t="s">
        <v>31</v>
      </c>
      <c r="D100" s="72"/>
      <c r="E100" s="72"/>
      <c r="F100" s="184" t="str">
        <f>IF(E18="","",E18)</f>
        <v/>
      </c>
      <c r="G100" s="72"/>
      <c r="H100" s="72"/>
      <c r="I100" s="182"/>
      <c r="J100" s="72"/>
      <c r="K100" s="72"/>
      <c r="L100" s="70"/>
    </row>
    <row r="101" s="1" customFormat="1" ht="10.32" customHeight="1">
      <c r="B101" s="44"/>
      <c r="C101" s="72"/>
      <c r="D101" s="72"/>
      <c r="E101" s="72"/>
      <c r="F101" s="72"/>
      <c r="G101" s="72"/>
      <c r="H101" s="72"/>
      <c r="I101" s="182"/>
      <c r="J101" s="72"/>
      <c r="K101" s="72"/>
      <c r="L101" s="70"/>
    </row>
    <row r="102" s="8" customFormat="1" ht="29.28" customHeight="1">
      <c r="B102" s="186"/>
      <c r="C102" s="187" t="s">
        <v>140</v>
      </c>
      <c r="D102" s="188" t="s">
        <v>58</v>
      </c>
      <c r="E102" s="188" t="s">
        <v>54</v>
      </c>
      <c r="F102" s="188" t="s">
        <v>141</v>
      </c>
      <c r="G102" s="188" t="s">
        <v>142</v>
      </c>
      <c r="H102" s="188" t="s">
        <v>143</v>
      </c>
      <c r="I102" s="189" t="s">
        <v>144</v>
      </c>
      <c r="J102" s="188" t="s">
        <v>134</v>
      </c>
      <c r="K102" s="190" t="s">
        <v>145</v>
      </c>
      <c r="L102" s="191"/>
      <c r="M102" s="100" t="s">
        <v>146</v>
      </c>
      <c r="N102" s="101" t="s">
        <v>43</v>
      </c>
      <c r="O102" s="101" t="s">
        <v>147</v>
      </c>
      <c r="P102" s="101" t="s">
        <v>148</v>
      </c>
      <c r="Q102" s="101" t="s">
        <v>149</v>
      </c>
      <c r="R102" s="101" t="s">
        <v>150</v>
      </c>
      <c r="S102" s="101" t="s">
        <v>151</v>
      </c>
      <c r="T102" s="102" t="s">
        <v>152</v>
      </c>
    </row>
    <row r="103" s="1" customFormat="1" ht="29.28" customHeight="1">
      <c r="B103" s="44"/>
      <c r="C103" s="106" t="s">
        <v>135</v>
      </c>
      <c r="D103" s="72"/>
      <c r="E103" s="72"/>
      <c r="F103" s="72"/>
      <c r="G103" s="72"/>
      <c r="H103" s="72"/>
      <c r="I103" s="182"/>
      <c r="J103" s="192">
        <f>BK103</f>
        <v>0</v>
      </c>
      <c r="K103" s="72"/>
      <c r="L103" s="70"/>
      <c r="M103" s="103"/>
      <c r="N103" s="104"/>
      <c r="O103" s="104"/>
      <c r="P103" s="193">
        <f>P104+P116+P153+P207+P277+P296+P299+P338+P348+P349+P393+P421+P441+P453</f>
        <v>0</v>
      </c>
      <c r="Q103" s="104"/>
      <c r="R103" s="193">
        <f>R104+R116+R153+R207+R277+R296+R299+R338+R348+R349+R393+R421+R441+R453</f>
        <v>125.72965000000001</v>
      </c>
      <c r="S103" s="104"/>
      <c r="T103" s="194">
        <f>T104+T116+T153+T207+T277+T296+T299+T338+T348+T349+T393+T421+T441+T453</f>
        <v>0</v>
      </c>
      <c r="AT103" s="22" t="s">
        <v>72</v>
      </c>
      <c r="AU103" s="22" t="s">
        <v>136</v>
      </c>
      <c r="BK103" s="195">
        <f>BK104+BK116+BK153+BK207+BK277+BK296+BK299+BK338+BK348+BK349+BK393+BK421+BK441+BK453</f>
        <v>0</v>
      </c>
    </row>
    <row r="104" s="9" customFormat="1" ht="37.44" customHeight="1">
      <c r="B104" s="196"/>
      <c r="C104" s="197"/>
      <c r="D104" s="198" t="s">
        <v>72</v>
      </c>
      <c r="E104" s="199" t="s">
        <v>479</v>
      </c>
      <c r="F104" s="199" t="s">
        <v>534</v>
      </c>
      <c r="G104" s="197"/>
      <c r="H104" s="197"/>
      <c r="I104" s="200"/>
      <c r="J104" s="201">
        <f>BK104</f>
        <v>0</v>
      </c>
      <c r="K104" s="197"/>
      <c r="L104" s="202"/>
      <c r="M104" s="203"/>
      <c r="N104" s="204"/>
      <c r="O104" s="204"/>
      <c r="P104" s="205">
        <f>SUM(P105:P115)</f>
        <v>0</v>
      </c>
      <c r="Q104" s="204"/>
      <c r="R104" s="205">
        <f>SUM(R105:R115)</f>
        <v>0</v>
      </c>
      <c r="S104" s="204"/>
      <c r="T104" s="206">
        <f>SUM(T105:T115)</f>
        <v>0</v>
      </c>
      <c r="AR104" s="207" t="s">
        <v>154</v>
      </c>
      <c r="AT104" s="208" t="s">
        <v>72</v>
      </c>
      <c r="AU104" s="208" t="s">
        <v>73</v>
      </c>
      <c r="AY104" s="207" t="s">
        <v>155</v>
      </c>
      <c r="BK104" s="209">
        <f>SUM(BK105:BK115)</f>
        <v>0</v>
      </c>
    </row>
    <row r="105" s="1" customFormat="1" ht="16.5" customHeight="1">
      <c r="B105" s="44"/>
      <c r="C105" s="210" t="s">
        <v>73</v>
      </c>
      <c r="D105" s="210" t="s">
        <v>156</v>
      </c>
      <c r="E105" s="211" t="s">
        <v>535</v>
      </c>
      <c r="F105" s="212" t="s">
        <v>536</v>
      </c>
      <c r="G105" s="213" t="s">
        <v>422</v>
      </c>
      <c r="H105" s="214">
        <v>1</v>
      </c>
      <c r="I105" s="215"/>
      <c r="J105" s="216">
        <f>ROUND(I105*H105,2)</f>
        <v>0</v>
      </c>
      <c r="K105" s="212" t="s">
        <v>21</v>
      </c>
      <c r="L105" s="70"/>
      <c r="M105" s="217" t="s">
        <v>21</v>
      </c>
      <c r="N105" s="218" t="s">
        <v>44</v>
      </c>
      <c r="O105" s="45"/>
      <c r="P105" s="219">
        <f>O105*H105</f>
        <v>0</v>
      </c>
      <c r="Q105" s="219">
        <v>0</v>
      </c>
      <c r="R105" s="219">
        <f>Q105*H105</f>
        <v>0</v>
      </c>
      <c r="S105" s="219">
        <v>0</v>
      </c>
      <c r="T105" s="220">
        <f>S105*H105</f>
        <v>0</v>
      </c>
      <c r="AR105" s="22" t="s">
        <v>160</v>
      </c>
      <c r="AT105" s="22" t="s">
        <v>156</v>
      </c>
      <c r="AU105" s="22" t="s">
        <v>81</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160</v>
      </c>
      <c r="BM105" s="22" t="s">
        <v>83</v>
      </c>
    </row>
    <row r="106" s="1" customFormat="1" ht="16.5" customHeight="1">
      <c r="B106" s="44"/>
      <c r="C106" s="258" t="s">
        <v>73</v>
      </c>
      <c r="D106" s="258" t="s">
        <v>298</v>
      </c>
      <c r="E106" s="259" t="s">
        <v>537</v>
      </c>
      <c r="F106" s="260" t="s">
        <v>536</v>
      </c>
      <c r="G106" s="261" t="s">
        <v>422</v>
      </c>
      <c r="H106" s="262">
        <v>1</v>
      </c>
      <c r="I106" s="263"/>
      <c r="J106" s="264">
        <f>ROUND(I106*H106,2)</f>
        <v>0</v>
      </c>
      <c r="K106" s="260" t="s">
        <v>21</v>
      </c>
      <c r="L106" s="265"/>
      <c r="M106" s="266" t="s">
        <v>21</v>
      </c>
      <c r="N106" s="267" t="s">
        <v>44</v>
      </c>
      <c r="O106" s="45"/>
      <c r="P106" s="219">
        <f>O106*H106</f>
        <v>0</v>
      </c>
      <c r="Q106" s="219">
        <v>0</v>
      </c>
      <c r="R106" s="219">
        <f>Q106*H106</f>
        <v>0</v>
      </c>
      <c r="S106" s="219">
        <v>0</v>
      </c>
      <c r="T106" s="220">
        <f>S106*H106</f>
        <v>0</v>
      </c>
      <c r="AR106" s="22" t="s">
        <v>538</v>
      </c>
      <c r="AT106" s="22" t="s">
        <v>298</v>
      </c>
      <c r="AU106" s="22" t="s">
        <v>81</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160</v>
      </c>
      <c r="BM106" s="22" t="s">
        <v>163</v>
      </c>
    </row>
    <row r="107" s="1" customFormat="1" ht="16.5" customHeight="1">
      <c r="B107" s="44"/>
      <c r="C107" s="210" t="s">
        <v>73</v>
      </c>
      <c r="D107" s="210" t="s">
        <v>156</v>
      </c>
      <c r="E107" s="211" t="s">
        <v>539</v>
      </c>
      <c r="F107" s="212" t="s">
        <v>540</v>
      </c>
      <c r="G107" s="213" t="s">
        <v>422</v>
      </c>
      <c r="H107" s="214">
        <v>1</v>
      </c>
      <c r="I107" s="215"/>
      <c r="J107" s="216">
        <f>ROUND(I107*H107,2)</f>
        <v>0</v>
      </c>
      <c r="K107" s="212" t="s">
        <v>21</v>
      </c>
      <c r="L107" s="70"/>
      <c r="M107" s="217" t="s">
        <v>21</v>
      </c>
      <c r="N107" s="218" t="s">
        <v>44</v>
      </c>
      <c r="O107" s="45"/>
      <c r="P107" s="219">
        <f>O107*H107</f>
        <v>0</v>
      </c>
      <c r="Q107" s="219">
        <v>0</v>
      </c>
      <c r="R107" s="219">
        <f>Q107*H107</f>
        <v>0</v>
      </c>
      <c r="S107" s="219">
        <v>0</v>
      </c>
      <c r="T107" s="220">
        <f>S107*H107</f>
        <v>0</v>
      </c>
      <c r="AR107" s="22" t="s">
        <v>160</v>
      </c>
      <c r="AT107" s="22" t="s">
        <v>156</v>
      </c>
      <c r="AU107" s="22" t="s">
        <v>81</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160</v>
      </c>
      <c r="BM107" s="22" t="s">
        <v>166</v>
      </c>
    </row>
    <row r="108" s="1" customFormat="1" ht="16.5" customHeight="1">
      <c r="B108" s="44"/>
      <c r="C108" s="258" t="s">
        <v>73</v>
      </c>
      <c r="D108" s="258" t="s">
        <v>298</v>
      </c>
      <c r="E108" s="259" t="s">
        <v>541</v>
      </c>
      <c r="F108" s="260" t="s">
        <v>540</v>
      </c>
      <c r="G108" s="261" t="s">
        <v>422</v>
      </c>
      <c r="H108" s="262">
        <v>1</v>
      </c>
      <c r="I108" s="263"/>
      <c r="J108" s="264">
        <f>ROUND(I108*H108,2)</f>
        <v>0</v>
      </c>
      <c r="K108" s="260" t="s">
        <v>21</v>
      </c>
      <c r="L108" s="265"/>
      <c r="M108" s="266" t="s">
        <v>21</v>
      </c>
      <c r="N108" s="267" t="s">
        <v>44</v>
      </c>
      <c r="O108" s="45"/>
      <c r="P108" s="219">
        <f>O108*H108</f>
        <v>0</v>
      </c>
      <c r="Q108" s="219">
        <v>0</v>
      </c>
      <c r="R108" s="219">
        <f>Q108*H108</f>
        <v>0</v>
      </c>
      <c r="S108" s="219">
        <v>0</v>
      </c>
      <c r="T108" s="220">
        <f>S108*H108</f>
        <v>0</v>
      </c>
      <c r="AR108" s="22" t="s">
        <v>538</v>
      </c>
      <c r="AT108" s="22" t="s">
        <v>298</v>
      </c>
      <c r="AU108" s="22" t="s">
        <v>81</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160</v>
      </c>
      <c r="BM108" s="22" t="s">
        <v>169</v>
      </c>
    </row>
    <row r="109" s="1" customFormat="1" ht="16.5" customHeight="1">
      <c r="B109" s="44"/>
      <c r="C109" s="210" t="s">
        <v>73</v>
      </c>
      <c r="D109" s="210" t="s">
        <v>156</v>
      </c>
      <c r="E109" s="211" t="s">
        <v>542</v>
      </c>
      <c r="F109" s="212" t="s">
        <v>543</v>
      </c>
      <c r="G109" s="213" t="s">
        <v>422</v>
      </c>
      <c r="H109" s="214">
        <v>1</v>
      </c>
      <c r="I109" s="215"/>
      <c r="J109" s="216">
        <f>ROUND(I109*H109,2)</f>
        <v>0</v>
      </c>
      <c r="K109" s="212" t="s">
        <v>21</v>
      </c>
      <c r="L109" s="70"/>
      <c r="M109" s="217" t="s">
        <v>21</v>
      </c>
      <c r="N109" s="218" t="s">
        <v>44</v>
      </c>
      <c r="O109" s="45"/>
      <c r="P109" s="219">
        <f>O109*H109</f>
        <v>0</v>
      </c>
      <c r="Q109" s="219">
        <v>0</v>
      </c>
      <c r="R109" s="219">
        <f>Q109*H109</f>
        <v>0</v>
      </c>
      <c r="S109" s="219">
        <v>0</v>
      </c>
      <c r="T109" s="220">
        <f>S109*H109</f>
        <v>0</v>
      </c>
      <c r="AR109" s="22" t="s">
        <v>160</v>
      </c>
      <c r="AT109" s="22" t="s">
        <v>156</v>
      </c>
      <c r="AU109" s="22" t="s">
        <v>81</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160</v>
      </c>
      <c r="BM109" s="22" t="s">
        <v>173</v>
      </c>
    </row>
    <row r="110" s="1" customFormat="1" ht="16.5" customHeight="1">
      <c r="B110" s="44"/>
      <c r="C110" s="258" t="s">
        <v>73</v>
      </c>
      <c r="D110" s="258" t="s">
        <v>298</v>
      </c>
      <c r="E110" s="259" t="s">
        <v>544</v>
      </c>
      <c r="F110" s="260" t="s">
        <v>543</v>
      </c>
      <c r="G110" s="261" t="s">
        <v>422</v>
      </c>
      <c r="H110" s="262">
        <v>1</v>
      </c>
      <c r="I110" s="263"/>
      <c r="J110" s="264">
        <f>ROUND(I110*H110,2)</f>
        <v>0</v>
      </c>
      <c r="K110" s="260" t="s">
        <v>21</v>
      </c>
      <c r="L110" s="265"/>
      <c r="M110" s="266" t="s">
        <v>21</v>
      </c>
      <c r="N110" s="267" t="s">
        <v>44</v>
      </c>
      <c r="O110" s="45"/>
      <c r="P110" s="219">
        <f>O110*H110</f>
        <v>0</v>
      </c>
      <c r="Q110" s="219">
        <v>0</v>
      </c>
      <c r="R110" s="219">
        <f>Q110*H110</f>
        <v>0</v>
      </c>
      <c r="S110" s="219">
        <v>0</v>
      </c>
      <c r="T110" s="220">
        <f>S110*H110</f>
        <v>0</v>
      </c>
      <c r="AR110" s="22" t="s">
        <v>538</v>
      </c>
      <c r="AT110" s="22" t="s">
        <v>298</v>
      </c>
      <c r="AU110" s="22" t="s">
        <v>81</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160</v>
      </c>
      <c r="BM110" s="22" t="s">
        <v>176</v>
      </c>
    </row>
    <row r="111" s="1" customFormat="1" ht="16.5" customHeight="1">
      <c r="B111" s="44"/>
      <c r="C111" s="210" t="s">
        <v>73</v>
      </c>
      <c r="D111" s="210" t="s">
        <v>156</v>
      </c>
      <c r="E111" s="211" t="s">
        <v>545</v>
      </c>
      <c r="F111" s="212" t="s">
        <v>543</v>
      </c>
      <c r="G111" s="213" t="s">
        <v>422</v>
      </c>
      <c r="H111" s="214">
        <v>1</v>
      </c>
      <c r="I111" s="215"/>
      <c r="J111" s="216">
        <f>ROUND(I111*H111,2)</f>
        <v>0</v>
      </c>
      <c r="K111" s="212" t="s">
        <v>21</v>
      </c>
      <c r="L111" s="70"/>
      <c r="M111" s="217" t="s">
        <v>21</v>
      </c>
      <c r="N111" s="218" t="s">
        <v>44</v>
      </c>
      <c r="O111" s="45"/>
      <c r="P111" s="219">
        <f>O111*H111</f>
        <v>0</v>
      </c>
      <c r="Q111" s="219">
        <v>0</v>
      </c>
      <c r="R111" s="219">
        <f>Q111*H111</f>
        <v>0</v>
      </c>
      <c r="S111" s="219">
        <v>0</v>
      </c>
      <c r="T111" s="220">
        <f>S111*H111</f>
        <v>0</v>
      </c>
      <c r="AR111" s="22" t="s">
        <v>160</v>
      </c>
      <c r="AT111" s="22" t="s">
        <v>156</v>
      </c>
      <c r="AU111" s="22" t="s">
        <v>81</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160</v>
      </c>
      <c r="BM111" s="22" t="s">
        <v>180</v>
      </c>
    </row>
    <row r="112" s="1" customFormat="1" ht="16.5" customHeight="1">
      <c r="B112" s="44"/>
      <c r="C112" s="258" t="s">
        <v>73</v>
      </c>
      <c r="D112" s="258" t="s">
        <v>298</v>
      </c>
      <c r="E112" s="259" t="s">
        <v>546</v>
      </c>
      <c r="F112" s="260" t="s">
        <v>543</v>
      </c>
      <c r="G112" s="261" t="s">
        <v>422</v>
      </c>
      <c r="H112" s="262">
        <v>1</v>
      </c>
      <c r="I112" s="263"/>
      <c r="J112" s="264">
        <f>ROUND(I112*H112,2)</f>
        <v>0</v>
      </c>
      <c r="K112" s="260" t="s">
        <v>21</v>
      </c>
      <c r="L112" s="265"/>
      <c r="M112" s="266" t="s">
        <v>21</v>
      </c>
      <c r="N112" s="267" t="s">
        <v>44</v>
      </c>
      <c r="O112" s="45"/>
      <c r="P112" s="219">
        <f>O112*H112</f>
        <v>0</v>
      </c>
      <c r="Q112" s="219">
        <v>0</v>
      </c>
      <c r="R112" s="219">
        <f>Q112*H112</f>
        <v>0</v>
      </c>
      <c r="S112" s="219">
        <v>0</v>
      </c>
      <c r="T112" s="220">
        <f>S112*H112</f>
        <v>0</v>
      </c>
      <c r="AR112" s="22" t="s">
        <v>538</v>
      </c>
      <c r="AT112" s="22" t="s">
        <v>298</v>
      </c>
      <c r="AU112" s="22" t="s">
        <v>81</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160</v>
      </c>
      <c r="BM112" s="22" t="s">
        <v>183</v>
      </c>
    </row>
    <row r="113" s="1" customFormat="1" ht="16.5" customHeight="1">
      <c r="B113" s="44"/>
      <c r="C113" s="210" t="s">
        <v>73</v>
      </c>
      <c r="D113" s="210" t="s">
        <v>156</v>
      </c>
      <c r="E113" s="211" t="s">
        <v>547</v>
      </c>
      <c r="F113" s="212" t="s">
        <v>548</v>
      </c>
      <c r="G113" s="213" t="s">
        <v>422</v>
      </c>
      <c r="H113" s="214">
        <v>2</v>
      </c>
      <c r="I113" s="215"/>
      <c r="J113" s="216">
        <f>ROUND(I113*H113,2)</f>
        <v>0</v>
      </c>
      <c r="K113" s="212" t="s">
        <v>21</v>
      </c>
      <c r="L113" s="70"/>
      <c r="M113" s="217" t="s">
        <v>21</v>
      </c>
      <c r="N113" s="218" t="s">
        <v>44</v>
      </c>
      <c r="O113" s="45"/>
      <c r="P113" s="219">
        <f>O113*H113</f>
        <v>0</v>
      </c>
      <c r="Q113" s="219">
        <v>0</v>
      </c>
      <c r="R113" s="219">
        <f>Q113*H113</f>
        <v>0</v>
      </c>
      <c r="S113" s="219">
        <v>0</v>
      </c>
      <c r="T113" s="220">
        <f>S113*H113</f>
        <v>0</v>
      </c>
      <c r="AR113" s="22" t="s">
        <v>160</v>
      </c>
      <c r="AT113" s="22" t="s">
        <v>156</v>
      </c>
      <c r="AU113" s="22" t="s">
        <v>81</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160</v>
      </c>
      <c r="BM113" s="22" t="s">
        <v>187</v>
      </c>
    </row>
    <row r="114" s="1" customFormat="1" ht="16.5" customHeight="1">
      <c r="B114" s="44"/>
      <c r="C114" s="258" t="s">
        <v>73</v>
      </c>
      <c r="D114" s="258" t="s">
        <v>298</v>
      </c>
      <c r="E114" s="259" t="s">
        <v>549</v>
      </c>
      <c r="F114" s="260" t="s">
        <v>548</v>
      </c>
      <c r="G114" s="261" t="s">
        <v>422</v>
      </c>
      <c r="H114" s="262">
        <v>2</v>
      </c>
      <c r="I114" s="263"/>
      <c r="J114" s="264">
        <f>ROUND(I114*H114,2)</f>
        <v>0</v>
      </c>
      <c r="K114" s="260" t="s">
        <v>21</v>
      </c>
      <c r="L114" s="265"/>
      <c r="M114" s="266" t="s">
        <v>21</v>
      </c>
      <c r="N114" s="267" t="s">
        <v>44</v>
      </c>
      <c r="O114" s="45"/>
      <c r="P114" s="219">
        <f>O114*H114</f>
        <v>0</v>
      </c>
      <c r="Q114" s="219">
        <v>0</v>
      </c>
      <c r="R114" s="219">
        <f>Q114*H114</f>
        <v>0</v>
      </c>
      <c r="S114" s="219">
        <v>0</v>
      </c>
      <c r="T114" s="220">
        <f>S114*H114</f>
        <v>0</v>
      </c>
      <c r="AR114" s="22" t="s">
        <v>538</v>
      </c>
      <c r="AT114" s="22" t="s">
        <v>298</v>
      </c>
      <c r="AU114" s="22" t="s">
        <v>81</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160</v>
      </c>
      <c r="BM114" s="22" t="s">
        <v>190</v>
      </c>
    </row>
    <row r="115" s="9" customFormat="1" ht="29.88" customHeight="1">
      <c r="B115" s="196"/>
      <c r="C115" s="197"/>
      <c r="D115" s="198" t="s">
        <v>72</v>
      </c>
      <c r="E115" s="233" t="s">
        <v>153</v>
      </c>
      <c r="F115" s="233" t="s">
        <v>550</v>
      </c>
      <c r="G115" s="197"/>
      <c r="H115" s="197"/>
      <c r="I115" s="200"/>
      <c r="J115" s="234">
        <f>BK115</f>
        <v>0</v>
      </c>
      <c r="K115" s="197"/>
      <c r="L115" s="202"/>
      <c r="M115" s="203"/>
      <c r="N115" s="204"/>
      <c r="O115" s="204"/>
      <c r="P115" s="205">
        <v>0</v>
      </c>
      <c r="Q115" s="204"/>
      <c r="R115" s="205">
        <v>0</v>
      </c>
      <c r="S115" s="204"/>
      <c r="T115" s="206">
        <v>0</v>
      </c>
      <c r="AR115" s="207" t="s">
        <v>154</v>
      </c>
      <c r="AT115" s="208" t="s">
        <v>72</v>
      </c>
      <c r="AU115" s="208" t="s">
        <v>81</v>
      </c>
      <c r="AY115" s="207" t="s">
        <v>155</v>
      </c>
      <c r="BK115" s="209">
        <v>0</v>
      </c>
    </row>
    <row r="116" s="9" customFormat="1" ht="24.96" customHeight="1">
      <c r="B116" s="196"/>
      <c r="C116" s="197"/>
      <c r="D116" s="198" t="s">
        <v>72</v>
      </c>
      <c r="E116" s="199" t="s">
        <v>551</v>
      </c>
      <c r="F116" s="199" t="s">
        <v>552</v>
      </c>
      <c r="G116" s="197"/>
      <c r="H116" s="197"/>
      <c r="I116" s="200"/>
      <c r="J116" s="201">
        <f>BK116</f>
        <v>0</v>
      </c>
      <c r="K116" s="197"/>
      <c r="L116" s="202"/>
      <c r="M116" s="203"/>
      <c r="N116" s="204"/>
      <c r="O116" s="204"/>
      <c r="P116" s="205">
        <f>SUM(P117:P152)</f>
        <v>0</v>
      </c>
      <c r="Q116" s="204"/>
      <c r="R116" s="205">
        <f>SUM(R117:R152)</f>
        <v>0</v>
      </c>
      <c r="S116" s="204"/>
      <c r="T116" s="206">
        <f>SUM(T117:T152)</f>
        <v>0</v>
      </c>
      <c r="AR116" s="207" t="s">
        <v>154</v>
      </c>
      <c r="AT116" s="208" t="s">
        <v>72</v>
      </c>
      <c r="AU116" s="208" t="s">
        <v>73</v>
      </c>
      <c r="AY116" s="207" t="s">
        <v>155</v>
      </c>
      <c r="BK116" s="209">
        <f>SUM(BK117:BK152)</f>
        <v>0</v>
      </c>
    </row>
    <row r="117" s="1" customFormat="1" ht="16.5" customHeight="1">
      <c r="B117" s="44"/>
      <c r="C117" s="210" t="s">
        <v>73</v>
      </c>
      <c r="D117" s="210" t="s">
        <v>156</v>
      </c>
      <c r="E117" s="211" t="s">
        <v>553</v>
      </c>
      <c r="F117" s="212" t="s">
        <v>554</v>
      </c>
      <c r="G117" s="213" t="s">
        <v>298</v>
      </c>
      <c r="H117" s="214">
        <v>515</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160</v>
      </c>
      <c r="AT117" s="22" t="s">
        <v>156</v>
      </c>
      <c r="AU117" s="22" t="s">
        <v>81</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160</v>
      </c>
      <c r="BM117" s="22" t="s">
        <v>194</v>
      </c>
    </row>
    <row r="118" s="1" customFormat="1" ht="16.5" customHeight="1">
      <c r="B118" s="44"/>
      <c r="C118" s="258" t="s">
        <v>73</v>
      </c>
      <c r="D118" s="258" t="s">
        <v>298</v>
      </c>
      <c r="E118" s="259" t="s">
        <v>555</v>
      </c>
      <c r="F118" s="260" t="s">
        <v>554</v>
      </c>
      <c r="G118" s="261" t="s">
        <v>298</v>
      </c>
      <c r="H118" s="262">
        <v>515</v>
      </c>
      <c r="I118" s="263"/>
      <c r="J118" s="264">
        <f>ROUND(I118*H118,2)</f>
        <v>0</v>
      </c>
      <c r="K118" s="260" t="s">
        <v>21</v>
      </c>
      <c r="L118" s="265"/>
      <c r="M118" s="266" t="s">
        <v>21</v>
      </c>
      <c r="N118" s="267" t="s">
        <v>44</v>
      </c>
      <c r="O118" s="45"/>
      <c r="P118" s="219">
        <f>O118*H118</f>
        <v>0</v>
      </c>
      <c r="Q118" s="219">
        <v>0</v>
      </c>
      <c r="R118" s="219">
        <f>Q118*H118</f>
        <v>0</v>
      </c>
      <c r="S118" s="219">
        <v>0</v>
      </c>
      <c r="T118" s="220">
        <f>S118*H118</f>
        <v>0</v>
      </c>
      <c r="AR118" s="22" t="s">
        <v>538</v>
      </c>
      <c r="AT118" s="22" t="s">
        <v>298</v>
      </c>
      <c r="AU118" s="22" t="s">
        <v>81</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160</v>
      </c>
      <c r="BM118" s="22" t="s">
        <v>197</v>
      </c>
    </row>
    <row r="119" s="1" customFormat="1" ht="16.5" customHeight="1">
      <c r="B119" s="44"/>
      <c r="C119" s="210" t="s">
        <v>73</v>
      </c>
      <c r="D119" s="210" t="s">
        <v>156</v>
      </c>
      <c r="E119" s="211" t="s">
        <v>556</v>
      </c>
      <c r="F119" s="212" t="s">
        <v>557</v>
      </c>
      <c r="G119" s="213" t="s">
        <v>298</v>
      </c>
      <c r="H119" s="214">
        <v>1650</v>
      </c>
      <c r="I119" s="215"/>
      <c r="J119" s="216">
        <f>ROUND(I119*H119,2)</f>
        <v>0</v>
      </c>
      <c r="K119" s="212" t="s">
        <v>21</v>
      </c>
      <c r="L119" s="70"/>
      <c r="M119" s="217" t="s">
        <v>21</v>
      </c>
      <c r="N119" s="218" t="s">
        <v>44</v>
      </c>
      <c r="O119" s="45"/>
      <c r="P119" s="219">
        <f>O119*H119</f>
        <v>0</v>
      </c>
      <c r="Q119" s="219">
        <v>0</v>
      </c>
      <c r="R119" s="219">
        <f>Q119*H119</f>
        <v>0</v>
      </c>
      <c r="S119" s="219">
        <v>0</v>
      </c>
      <c r="T119" s="220">
        <f>S119*H119</f>
        <v>0</v>
      </c>
      <c r="AR119" s="22" t="s">
        <v>160</v>
      </c>
      <c r="AT119" s="22" t="s">
        <v>156</v>
      </c>
      <c r="AU119" s="22" t="s">
        <v>81</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160</v>
      </c>
      <c r="BM119" s="22" t="s">
        <v>201</v>
      </c>
    </row>
    <row r="120" s="1" customFormat="1" ht="16.5" customHeight="1">
      <c r="B120" s="44"/>
      <c r="C120" s="258" t="s">
        <v>73</v>
      </c>
      <c r="D120" s="258" t="s">
        <v>298</v>
      </c>
      <c r="E120" s="259" t="s">
        <v>558</v>
      </c>
      <c r="F120" s="260" t="s">
        <v>557</v>
      </c>
      <c r="G120" s="261" t="s">
        <v>298</v>
      </c>
      <c r="H120" s="262">
        <v>1650</v>
      </c>
      <c r="I120" s="263"/>
      <c r="J120" s="264">
        <f>ROUND(I120*H120,2)</f>
        <v>0</v>
      </c>
      <c r="K120" s="260" t="s">
        <v>21</v>
      </c>
      <c r="L120" s="265"/>
      <c r="M120" s="266" t="s">
        <v>21</v>
      </c>
      <c r="N120" s="267" t="s">
        <v>44</v>
      </c>
      <c r="O120" s="45"/>
      <c r="P120" s="219">
        <f>O120*H120</f>
        <v>0</v>
      </c>
      <c r="Q120" s="219">
        <v>0</v>
      </c>
      <c r="R120" s="219">
        <f>Q120*H120</f>
        <v>0</v>
      </c>
      <c r="S120" s="219">
        <v>0</v>
      </c>
      <c r="T120" s="220">
        <f>S120*H120</f>
        <v>0</v>
      </c>
      <c r="AR120" s="22" t="s">
        <v>538</v>
      </c>
      <c r="AT120" s="22" t="s">
        <v>298</v>
      </c>
      <c r="AU120" s="22" t="s">
        <v>81</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160</v>
      </c>
      <c r="BM120" s="22" t="s">
        <v>204</v>
      </c>
    </row>
    <row r="121" s="1" customFormat="1" ht="16.5" customHeight="1">
      <c r="B121" s="44"/>
      <c r="C121" s="210" t="s">
        <v>73</v>
      </c>
      <c r="D121" s="210" t="s">
        <v>156</v>
      </c>
      <c r="E121" s="211" t="s">
        <v>559</v>
      </c>
      <c r="F121" s="212" t="s">
        <v>560</v>
      </c>
      <c r="G121" s="213" t="s">
        <v>298</v>
      </c>
      <c r="H121" s="214">
        <v>3150</v>
      </c>
      <c r="I121" s="215"/>
      <c r="J121" s="216">
        <f>ROUND(I121*H121,2)</f>
        <v>0</v>
      </c>
      <c r="K121" s="212" t="s">
        <v>21</v>
      </c>
      <c r="L121" s="70"/>
      <c r="M121" s="217" t="s">
        <v>21</v>
      </c>
      <c r="N121" s="218" t="s">
        <v>44</v>
      </c>
      <c r="O121" s="45"/>
      <c r="P121" s="219">
        <f>O121*H121</f>
        <v>0</v>
      </c>
      <c r="Q121" s="219">
        <v>0</v>
      </c>
      <c r="R121" s="219">
        <f>Q121*H121</f>
        <v>0</v>
      </c>
      <c r="S121" s="219">
        <v>0</v>
      </c>
      <c r="T121" s="220">
        <f>S121*H121</f>
        <v>0</v>
      </c>
      <c r="AR121" s="22" t="s">
        <v>160</v>
      </c>
      <c r="AT121" s="22" t="s">
        <v>156</v>
      </c>
      <c r="AU121" s="22" t="s">
        <v>81</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160</v>
      </c>
      <c r="BM121" s="22" t="s">
        <v>207</v>
      </c>
    </row>
    <row r="122" s="1" customFormat="1" ht="16.5" customHeight="1">
      <c r="B122" s="44"/>
      <c r="C122" s="258" t="s">
        <v>73</v>
      </c>
      <c r="D122" s="258" t="s">
        <v>298</v>
      </c>
      <c r="E122" s="259" t="s">
        <v>561</v>
      </c>
      <c r="F122" s="260" t="s">
        <v>560</v>
      </c>
      <c r="G122" s="261" t="s">
        <v>298</v>
      </c>
      <c r="H122" s="262">
        <v>3150</v>
      </c>
      <c r="I122" s="263"/>
      <c r="J122" s="264">
        <f>ROUND(I122*H122,2)</f>
        <v>0</v>
      </c>
      <c r="K122" s="260" t="s">
        <v>21</v>
      </c>
      <c r="L122" s="265"/>
      <c r="M122" s="266" t="s">
        <v>21</v>
      </c>
      <c r="N122" s="267" t="s">
        <v>44</v>
      </c>
      <c r="O122" s="45"/>
      <c r="P122" s="219">
        <f>O122*H122</f>
        <v>0</v>
      </c>
      <c r="Q122" s="219">
        <v>0</v>
      </c>
      <c r="R122" s="219">
        <f>Q122*H122</f>
        <v>0</v>
      </c>
      <c r="S122" s="219">
        <v>0</v>
      </c>
      <c r="T122" s="220">
        <f>S122*H122</f>
        <v>0</v>
      </c>
      <c r="AR122" s="22" t="s">
        <v>538</v>
      </c>
      <c r="AT122" s="22" t="s">
        <v>298</v>
      </c>
      <c r="AU122" s="22" t="s">
        <v>81</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160</v>
      </c>
      <c r="BM122" s="22" t="s">
        <v>210</v>
      </c>
    </row>
    <row r="123" s="1" customFormat="1" ht="16.5" customHeight="1">
      <c r="B123" s="44"/>
      <c r="C123" s="210" t="s">
        <v>73</v>
      </c>
      <c r="D123" s="210" t="s">
        <v>156</v>
      </c>
      <c r="E123" s="211" t="s">
        <v>562</v>
      </c>
      <c r="F123" s="212" t="s">
        <v>563</v>
      </c>
      <c r="G123" s="213" t="s">
        <v>298</v>
      </c>
      <c r="H123" s="214">
        <v>4400</v>
      </c>
      <c r="I123" s="215"/>
      <c r="J123" s="216">
        <f>ROUND(I123*H123,2)</f>
        <v>0</v>
      </c>
      <c r="K123" s="212" t="s">
        <v>21</v>
      </c>
      <c r="L123" s="70"/>
      <c r="M123" s="217" t="s">
        <v>21</v>
      </c>
      <c r="N123" s="218" t="s">
        <v>44</v>
      </c>
      <c r="O123" s="45"/>
      <c r="P123" s="219">
        <f>O123*H123</f>
        <v>0</v>
      </c>
      <c r="Q123" s="219">
        <v>0</v>
      </c>
      <c r="R123" s="219">
        <f>Q123*H123</f>
        <v>0</v>
      </c>
      <c r="S123" s="219">
        <v>0</v>
      </c>
      <c r="T123" s="220">
        <f>S123*H123</f>
        <v>0</v>
      </c>
      <c r="AR123" s="22" t="s">
        <v>160</v>
      </c>
      <c r="AT123" s="22" t="s">
        <v>156</v>
      </c>
      <c r="AU123" s="22" t="s">
        <v>81</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160</v>
      </c>
      <c r="BM123" s="22" t="s">
        <v>214</v>
      </c>
    </row>
    <row r="124" s="1" customFormat="1" ht="16.5" customHeight="1">
      <c r="B124" s="44"/>
      <c r="C124" s="258" t="s">
        <v>73</v>
      </c>
      <c r="D124" s="258" t="s">
        <v>298</v>
      </c>
      <c r="E124" s="259" t="s">
        <v>564</v>
      </c>
      <c r="F124" s="260" t="s">
        <v>563</v>
      </c>
      <c r="G124" s="261" t="s">
        <v>298</v>
      </c>
      <c r="H124" s="262">
        <v>4400</v>
      </c>
      <c r="I124" s="263"/>
      <c r="J124" s="264">
        <f>ROUND(I124*H124,2)</f>
        <v>0</v>
      </c>
      <c r="K124" s="260" t="s">
        <v>21</v>
      </c>
      <c r="L124" s="265"/>
      <c r="M124" s="266" t="s">
        <v>21</v>
      </c>
      <c r="N124" s="267" t="s">
        <v>44</v>
      </c>
      <c r="O124" s="45"/>
      <c r="P124" s="219">
        <f>O124*H124</f>
        <v>0</v>
      </c>
      <c r="Q124" s="219">
        <v>0</v>
      </c>
      <c r="R124" s="219">
        <f>Q124*H124</f>
        <v>0</v>
      </c>
      <c r="S124" s="219">
        <v>0</v>
      </c>
      <c r="T124" s="220">
        <f>S124*H124</f>
        <v>0</v>
      </c>
      <c r="AR124" s="22" t="s">
        <v>538</v>
      </c>
      <c r="AT124" s="22" t="s">
        <v>298</v>
      </c>
      <c r="AU124" s="22" t="s">
        <v>81</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160</v>
      </c>
      <c r="BM124" s="22" t="s">
        <v>217</v>
      </c>
    </row>
    <row r="125" s="1" customFormat="1" ht="16.5" customHeight="1">
      <c r="B125" s="44"/>
      <c r="C125" s="210" t="s">
        <v>73</v>
      </c>
      <c r="D125" s="210" t="s">
        <v>156</v>
      </c>
      <c r="E125" s="211" t="s">
        <v>565</v>
      </c>
      <c r="F125" s="212" t="s">
        <v>566</v>
      </c>
      <c r="G125" s="213" t="s">
        <v>298</v>
      </c>
      <c r="H125" s="214">
        <v>310</v>
      </c>
      <c r="I125" s="215"/>
      <c r="J125" s="216">
        <f>ROUND(I125*H125,2)</f>
        <v>0</v>
      </c>
      <c r="K125" s="212" t="s">
        <v>21</v>
      </c>
      <c r="L125" s="70"/>
      <c r="M125" s="217" t="s">
        <v>21</v>
      </c>
      <c r="N125" s="218" t="s">
        <v>44</v>
      </c>
      <c r="O125" s="45"/>
      <c r="P125" s="219">
        <f>O125*H125</f>
        <v>0</v>
      </c>
      <c r="Q125" s="219">
        <v>0</v>
      </c>
      <c r="R125" s="219">
        <f>Q125*H125</f>
        <v>0</v>
      </c>
      <c r="S125" s="219">
        <v>0</v>
      </c>
      <c r="T125" s="220">
        <f>S125*H125</f>
        <v>0</v>
      </c>
      <c r="AR125" s="22" t="s">
        <v>160</v>
      </c>
      <c r="AT125" s="22" t="s">
        <v>156</v>
      </c>
      <c r="AU125" s="22" t="s">
        <v>81</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160</v>
      </c>
      <c r="BM125" s="22" t="s">
        <v>221</v>
      </c>
    </row>
    <row r="126" s="1" customFormat="1" ht="16.5" customHeight="1">
      <c r="B126" s="44"/>
      <c r="C126" s="258" t="s">
        <v>73</v>
      </c>
      <c r="D126" s="258" t="s">
        <v>298</v>
      </c>
      <c r="E126" s="259" t="s">
        <v>567</v>
      </c>
      <c r="F126" s="260" t="s">
        <v>566</v>
      </c>
      <c r="G126" s="261" t="s">
        <v>298</v>
      </c>
      <c r="H126" s="262">
        <v>310</v>
      </c>
      <c r="I126" s="263"/>
      <c r="J126" s="264">
        <f>ROUND(I126*H126,2)</f>
        <v>0</v>
      </c>
      <c r="K126" s="260" t="s">
        <v>21</v>
      </c>
      <c r="L126" s="265"/>
      <c r="M126" s="266" t="s">
        <v>21</v>
      </c>
      <c r="N126" s="267" t="s">
        <v>44</v>
      </c>
      <c r="O126" s="45"/>
      <c r="P126" s="219">
        <f>O126*H126</f>
        <v>0</v>
      </c>
      <c r="Q126" s="219">
        <v>0</v>
      </c>
      <c r="R126" s="219">
        <f>Q126*H126</f>
        <v>0</v>
      </c>
      <c r="S126" s="219">
        <v>0</v>
      </c>
      <c r="T126" s="220">
        <f>S126*H126</f>
        <v>0</v>
      </c>
      <c r="AR126" s="22" t="s">
        <v>538</v>
      </c>
      <c r="AT126" s="22" t="s">
        <v>298</v>
      </c>
      <c r="AU126" s="22" t="s">
        <v>81</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160</v>
      </c>
      <c r="BM126" s="22" t="s">
        <v>224</v>
      </c>
    </row>
    <row r="127" s="1" customFormat="1" ht="16.5" customHeight="1">
      <c r="B127" s="44"/>
      <c r="C127" s="210" t="s">
        <v>73</v>
      </c>
      <c r="D127" s="210" t="s">
        <v>156</v>
      </c>
      <c r="E127" s="211" t="s">
        <v>568</v>
      </c>
      <c r="F127" s="212" t="s">
        <v>569</v>
      </c>
      <c r="G127" s="213" t="s">
        <v>298</v>
      </c>
      <c r="H127" s="214">
        <v>370</v>
      </c>
      <c r="I127" s="215"/>
      <c r="J127" s="216">
        <f>ROUND(I127*H127,2)</f>
        <v>0</v>
      </c>
      <c r="K127" s="212" t="s">
        <v>21</v>
      </c>
      <c r="L127" s="70"/>
      <c r="M127" s="217" t="s">
        <v>21</v>
      </c>
      <c r="N127" s="218" t="s">
        <v>44</v>
      </c>
      <c r="O127" s="45"/>
      <c r="P127" s="219">
        <f>O127*H127</f>
        <v>0</v>
      </c>
      <c r="Q127" s="219">
        <v>0</v>
      </c>
      <c r="R127" s="219">
        <f>Q127*H127</f>
        <v>0</v>
      </c>
      <c r="S127" s="219">
        <v>0</v>
      </c>
      <c r="T127" s="220">
        <f>S127*H127</f>
        <v>0</v>
      </c>
      <c r="AR127" s="22" t="s">
        <v>160</v>
      </c>
      <c r="AT127" s="22" t="s">
        <v>156</v>
      </c>
      <c r="AU127" s="22" t="s">
        <v>81</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160</v>
      </c>
      <c r="BM127" s="22" t="s">
        <v>227</v>
      </c>
    </row>
    <row r="128" s="1" customFormat="1" ht="16.5" customHeight="1">
      <c r="B128" s="44"/>
      <c r="C128" s="258" t="s">
        <v>73</v>
      </c>
      <c r="D128" s="258" t="s">
        <v>298</v>
      </c>
      <c r="E128" s="259" t="s">
        <v>570</v>
      </c>
      <c r="F128" s="260" t="s">
        <v>569</v>
      </c>
      <c r="G128" s="261" t="s">
        <v>298</v>
      </c>
      <c r="H128" s="262">
        <v>370</v>
      </c>
      <c r="I128" s="263"/>
      <c r="J128" s="264">
        <f>ROUND(I128*H128,2)</f>
        <v>0</v>
      </c>
      <c r="K128" s="260" t="s">
        <v>21</v>
      </c>
      <c r="L128" s="265"/>
      <c r="M128" s="266" t="s">
        <v>21</v>
      </c>
      <c r="N128" s="267" t="s">
        <v>44</v>
      </c>
      <c r="O128" s="45"/>
      <c r="P128" s="219">
        <f>O128*H128</f>
        <v>0</v>
      </c>
      <c r="Q128" s="219">
        <v>0</v>
      </c>
      <c r="R128" s="219">
        <f>Q128*H128</f>
        <v>0</v>
      </c>
      <c r="S128" s="219">
        <v>0</v>
      </c>
      <c r="T128" s="220">
        <f>S128*H128</f>
        <v>0</v>
      </c>
      <c r="AR128" s="22" t="s">
        <v>538</v>
      </c>
      <c r="AT128" s="22" t="s">
        <v>298</v>
      </c>
      <c r="AU128" s="22" t="s">
        <v>81</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160</v>
      </c>
      <c r="BM128" s="22" t="s">
        <v>230</v>
      </c>
    </row>
    <row r="129" s="1" customFormat="1" ht="16.5" customHeight="1">
      <c r="B129" s="44"/>
      <c r="C129" s="210" t="s">
        <v>73</v>
      </c>
      <c r="D129" s="210" t="s">
        <v>156</v>
      </c>
      <c r="E129" s="211" t="s">
        <v>571</v>
      </c>
      <c r="F129" s="212" t="s">
        <v>572</v>
      </c>
      <c r="G129" s="213" t="s">
        <v>298</v>
      </c>
      <c r="H129" s="214">
        <v>2750</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160</v>
      </c>
      <c r="AT129" s="22" t="s">
        <v>156</v>
      </c>
      <c r="AU129" s="22" t="s">
        <v>81</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160</v>
      </c>
      <c r="BM129" s="22" t="s">
        <v>234</v>
      </c>
    </row>
    <row r="130" s="1" customFormat="1" ht="16.5" customHeight="1">
      <c r="B130" s="44"/>
      <c r="C130" s="258" t="s">
        <v>73</v>
      </c>
      <c r="D130" s="258" t="s">
        <v>298</v>
      </c>
      <c r="E130" s="259" t="s">
        <v>573</v>
      </c>
      <c r="F130" s="260" t="s">
        <v>572</v>
      </c>
      <c r="G130" s="261" t="s">
        <v>298</v>
      </c>
      <c r="H130" s="262">
        <v>2750</v>
      </c>
      <c r="I130" s="263"/>
      <c r="J130" s="264">
        <f>ROUND(I130*H130,2)</f>
        <v>0</v>
      </c>
      <c r="K130" s="260" t="s">
        <v>21</v>
      </c>
      <c r="L130" s="265"/>
      <c r="M130" s="266" t="s">
        <v>21</v>
      </c>
      <c r="N130" s="267" t="s">
        <v>44</v>
      </c>
      <c r="O130" s="45"/>
      <c r="P130" s="219">
        <f>O130*H130</f>
        <v>0</v>
      </c>
      <c r="Q130" s="219">
        <v>0</v>
      </c>
      <c r="R130" s="219">
        <f>Q130*H130</f>
        <v>0</v>
      </c>
      <c r="S130" s="219">
        <v>0</v>
      </c>
      <c r="T130" s="220">
        <f>S130*H130</f>
        <v>0</v>
      </c>
      <c r="AR130" s="22" t="s">
        <v>538</v>
      </c>
      <c r="AT130" s="22" t="s">
        <v>298</v>
      </c>
      <c r="AU130" s="22" t="s">
        <v>81</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160</v>
      </c>
      <c r="BM130" s="22" t="s">
        <v>237</v>
      </c>
    </row>
    <row r="131" s="1" customFormat="1" ht="16.5" customHeight="1">
      <c r="B131" s="44"/>
      <c r="C131" s="210" t="s">
        <v>73</v>
      </c>
      <c r="D131" s="210" t="s">
        <v>156</v>
      </c>
      <c r="E131" s="211" t="s">
        <v>574</v>
      </c>
      <c r="F131" s="212" t="s">
        <v>575</v>
      </c>
      <c r="G131" s="213" t="s">
        <v>298</v>
      </c>
      <c r="H131" s="214">
        <v>1050</v>
      </c>
      <c r="I131" s="215"/>
      <c r="J131" s="216">
        <f>ROUND(I131*H131,2)</f>
        <v>0</v>
      </c>
      <c r="K131" s="212" t="s">
        <v>21</v>
      </c>
      <c r="L131" s="70"/>
      <c r="M131" s="217" t="s">
        <v>21</v>
      </c>
      <c r="N131" s="218" t="s">
        <v>44</v>
      </c>
      <c r="O131" s="45"/>
      <c r="P131" s="219">
        <f>O131*H131</f>
        <v>0</v>
      </c>
      <c r="Q131" s="219">
        <v>0</v>
      </c>
      <c r="R131" s="219">
        <f>Q131*H131</f>
        <v>0</v>
      </c>
      <c r="S131" s="219">
        <v>0</v>
      </c>
      <c r="T131" s="220">
        <f>S131*H131</f>
        <v>0</v>
      </c>
      <c r="AR131" s="22" t="s">
        <v>160</v>
      </c>
      <c r="AT131" s="22" t="s">
        <v>156</v>
      </c>
      <c r="AU131" s="22" t="s">
        <v>81</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160</v>
      </c>
      <c r="BM131" s="22" t="s">
        <v>241</v>
      </c>
    </row>
    <row r="132" s="1" customFormat="1" ht="16.5" customHeight="1">
      <c r="B132" s="44"/>
      <c r="C132" s="258" t="s">
        <v>73</v>
      </c>
      <c r="D132" s="258" t="s">
        <v>298</v>
      </c>
      <c r="E132" s="259" t="s">
        <v>576</v>
      </c>
      <c r="F132" s="260" t="s">
        <v>575</v>
      </c>
      <c r="G132" s="261" t="s">
        <v>298</v>
      </c>
      <c r="H132" s="262">
        <v>1050</v>
      </c>
      <c r="I132" s="263"/>
      <c r="J132" s="264">
        <f>ROUND(I132*H132,2)</f>
        <v>0</v>
      </c>
      <c r="K132" s="260" t="s">
        <v>21</v>
      </c>
      <c r="L132" s="265"/>
      <c r="M132" s="266" t="s">
        <v>21</v>
      </c>
      <c r="N132" s="267" t="s">
        <v>44</v>
      </c>
      <c r="O132" s="45"/>
      <c r="P132" s="219">
        <f>O132*H132</f>
        <v>0</v>
      </c>
      <c r="Q132" s="219">
        <v>0</v>
      </c>
      <c r="R132" s="219">
        <f>Q132*H132</f>
        <v>0</v>
      </c>
      <c r="S132" s="219">
        <v>0</v>
      </c>
      <c r="T132" s="220">
        <f>S132*H132</f>
        <v>0</v>
      </c>
      <c r="AR132" s="22" t="s">
        <v>538</v>
      </c>
      <c r="AT132" s="22" t="s">
        <v>298</v>
      </c>
      <c r="AU132" s="22" t="s">
        <v>81</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160</v>
      </c>
      <c r="BM132" s="22" t="s">
        <v>341</v>
      </c>
    </row>
    <row r="133" s="1" customFormat="1" ht="16.5" customHeight="1">
      <c r="B133" s="44"/>
      <c r="C133" s="210" t="s">
        <v>73</v>
      </c>
      <c r="D133" s="210" t="s">
        <v>156</v>
      </c>
      <c r="E133" s="211" t="s">
        <v>577</v>
      </c>
      <c r="F133" s="212" t="s">
        <v>578</v>
      </c>
      <c r="G133" s="213" t="s">
        <v>298</v>
      </c>
      <c r="H133" s="214">
        <v>295</v>
      </c>
      <c r="I133" s="215"/>
      <c r="J133" s="216">
        <f>ROUND(I133*H133,2)</f>
        <v>0</v>
      </c>
      <c r="K133" s="212" t="s">
        <v>21</v>
      </c>
      <c r="L133" s="70"/>
      <c r="M133" s="217" t="s">
        <v>21</v>
      </c>
      <c r="N133" s="218" t="s">
        <v>44</v>
      </c>
      <c r="O133" s="45"/>
      <c r="P133" s="219">
        <f>O133*H133</f>
        <v>0</v>
      </c>
      <c r="Q133" s="219">
        <v>0</v>
      </c>
      <c r="R133" s="219">
        <f>Q133*H133</f>
        <v>0</v>
      </c>
      <c r="S133" s="219">
        <v>0</v>
      </c>
      <c r="T133" s="220">
        <f>S133*H133</f>
        <v>0</v>
      </c>
      <c r="AR133" s="22" t="s">
        <v>160</v>
      </c>
      <c r="AT133" s="22" t="s">
        <v>156</v>
      </c>
      <c r="AU133" s="22" t="s">
        <v>81</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160</v>
      </c>
      <c r="BM133" s="22" t="s">
        <v>345</v>
      </c>
    </row>
    <row r="134" s="1" customFormat="1" ht="16.5" customHeight="1">
      <c r="B134" s="44"/>
      <c r="C134" s="258" t="s">
        <v>73</v>
      </c>
      <c r="D134" s="258" t="s">
        <v>298</v>
      </c>
      <c r="E134" s="259" t="s">
        <v>579</v>
      </c>
      <c r="F134" s="260" t="s">
        <v>578</v>
      </c>
      <c r="G134" s="261" t="s">
        <v>298</v>
      </c>
      <c r="H134" s="262">
        <v>295</v>
      </c>
      <c r="I134" s="263"/>
      <c r="J134" s="264">
        <f>ROUND(I134*H134,2)</f>
        <v>0</v>
      </c>
      <c r="K134" s="260" t="s">
        <v>21</v>
      </c>
      <c r="L134" s="265"/>
      <c r="M134" s="266" t="s">
        <v>21</v>
      </c>
      <c r="N134" s="267" t="s">
        <v>44</v>
      </c>
      <c r="O134" s="45"/>
      <c r="P134" s="219">
        <f>O134*H134</f>
        <v>0</v>
      </c>
      <c r="Q134" s="219">
        <v>0</v>
      </c>
      <c r="R134" s="219">
        <f>Q134*H134</f>
        <v>0</v>
      </c>
      <c r="S134" s="219">
        <v>0</v>
      </c>
      <c r="T134" s="220">
        <f>S134*H134</f>
        <v>0</v>
      </c>
      <c r="AR134" s="22" t="s">
        <v>538</v>
      </c>
      <c r="AT134" s="22" t="s">
        <v>298</v>
      </c>
      <c r="AU134" s="22" t="s">
        <v>81</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160</v>
      </c>
      <c r="BM134" s="22" t="s">
        <v>348</v>
      </c>
    </row>
    <row r="135" s="1" customFormat="1" ht="16.5" customHeight="1">
      <c r="B135" s="44"/>
      <c r="C135" s="210" t="s">
        <v>73</v>
      </c>
      <c r="D135" s="210" t="s">
        <v>156</v>
      </c>
      <c r="E135" s="211" t="s">
        <v>580</v>
      </c>
      <c r="F135" s="212" t="s">
        <v>581</v>
      </c>
      <c r="G135" s="213" t="s">
        <v>298</v>
      </c>
      <c r="H135" s="214">
        <v>85</v>
      </c>
      <c r="I135" s="215"/>
      <c r="J135" s="216">
        <f>ROUND(I135*H135,2)</f>
        <v>0</v>
      </c>
      <c r="K135" s="212" t="s">
        <v>21</v>
      </c>
      <c r="L135" s="70"/>
      <c r="M135" s="217" t="s">
        <v>21</v>
      </c>
      <c r="N135" s="218" t="s">
        <v>44</v>
      </c>
      <c r="O135" s="45"/>
      <c r="P135" s="219">
        <f>O135*H135</f>
        <v>0</v>
      </c>
      <c r="Q135" s="219">
        <v>0</v>
      </c>
      <c r="R135" s="219">
        <f>Q135*H135</f>
        <v>0</v>
      </c>
      <c r="S135" s="219">
        <v>0</v>
      </c>
      <c r="T135" s="220">
        <f>S135*H135</f>
        <v>0</v>
      </c>
      <c r="AR135" s="22" t="s">
        <v>160</v>
      </c>
      <c r="AT135" s="22" t="s">
        <v>156</v>
      </c>
      <c r="AU135" s="22" t="s">
        <v>81</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160</v>
      </c>
      <c r="BM135" s="22" t="s">
        <v>353</v>
      </c>
    </row>
    <row r="136" s="1" customFormat="1" ht="16.5" customHeight="1">
      <c r="B136" s="44"/>
      <c r="C136" s="258" t="s">
        <v>73</v>
      </c>
      <c r="D136" s="258" t="s">
        <v>298</v>
      </c>
      <c r="E136" s="259" t="s">
        <v>582</v>
      </c>
      <c r="F136" s="260" t="s">
        <v>581</v>
      </c>
      <c r="G136" s="261" t="s">
        <v>298</v>
      </c>
      <c r="H136" s="262">
        <v>85</v>
      </c>
      <c r="I136" s="263"/>
      <c r="J136" s="264">
        <f>ROUND(I136*H136,2)</f>
        <v>0</v>
      </c>
      <c r="K136" s="260" t="s">
        <v>21</v>
      </c>
      <c r="L136" s="265"/>
      <c r="M136" s="266" t="s">
        <v>21</v>
      </c>
      <c r="N136" s="267" t="s">
        <v>44</v>
      </c>
      <c r="O136" s="45"/>
      <c r="P136" s="219">
        <f>O136*H136</f>
        <v>0</v>
      </c>
      <c r="Q136" s="219">
        <v>0</v>
      </c>
      <c r="R136" s="219">
        <f>Q136*H136</f>
        <v>0</v>
      </c>
      <c r="S136" s="219">
        <v>0</v>
      </c>
      <c r="T136" s="220">
        <f>S136*H136</f>
        <v>0</v>
      </c>
      <c r="AR136" s="22" t="s">
        <v>538</v>
      </c>
      <c r="AT136" s="22" t="s">
        <v>298</v>
      </c>
      <c r="AU136" s="22" t="s">
        <v>81</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160</v>
      </c>
      <c r="BM136" s="22" t="s">
        <v>360</v>
      </c>
    </row>
    <row r="137" s="1" customFormat="1" ht="16.5" customHeight="1">
      <c r="B137" s="44"/>
      <c r="C137" s="210" t="s">
        <v>73</v>
      </c>
      <c r="D137" s="210" t="s">
        <v>156</v>
      </c>
      <c r="E137" s="211" t="s">
        <v>583</v>
      </c>
      <c r="F137" s="212" t="s">
        <v>584</v>
      </c>
      <c r="G137" s="213" t="s">
        <v>298</v>
      </c>
      <c r="H137" s="214">
        <v>650</v>
      </c>
      <c r="I137" s="215"/>
      <c r="J137" s="216">
        <f>ROUND(I137*H137,2)</f>
        <v>0</v>
      </c>
      <c r="K137" s="212" t="s">
        <v>21</v>
      </c>
      <c r="L137" s="70"/>
      <c r="M137" s="217" t="s">
        <v>21</v>
      </c>
      <c r="N137" s="218" t="s">
        <v>44</v>
      </c>
      <c r="O137" s="45"/>
      <c r="P137" s="219">
        <f>O137*H137</f>
        <v>0</v>
      </c>
      <c r="Q137" s="219">
        <v>0</v>
      </c>
      <c r="R137" s="219">
        <f>Q137*H137</f>
        <v>0</v>
      </c>
      <c r="S137" s="219">
        <v>0</v>
      </c>
      <c r="T137" s="220">
        <f>S137*H137</f>
        <v>0</v>
      </c>
      <c r="AR137" s="22" t="s">
        <v>160</v>
      </c>
      <c r="AT137" s="22" t="s">
        <v>156</v>
      </c>
      <c r="AU137" s="22" t="s">
        <v>81</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160</v>
      </c>
      <c r="BM137" s="22" t="s">
        <v>365</v>
      </c>
    </row>
    <row r="138" s="1" customFormat="1" ht="16.5" customHeight="1">
      <c r="B138" s="44"/>
      <c r="C138" s="258" t="s">
        <v>73</v>
      </c>
      <c r="D138" s="258" t="s">
        <v>298</v>
      </c>
      <c r="E138" s="259" t="s">
        <v>585</v>
      </c>
      <c r="F138" s="260" t="s">
        <v>584</v>
      </c>
      <c r="G138" s="261" t="s">
        <v>298</v>
      </c>
      <c r="H138" s="262">
        <v>650</v>
      </c>
      <c r="I138" s="263"/>
      <c r="J138" s="264">
        <f>ROUND(I138*H138,2)</f>
        <v>0</v>
      </c>
      <c r="K138" s="260" t="s">
        <v>21</v>
      </c>
      <c r="L138" s="265"/>
      <c r="M138" s="266" t="s">
        <v>21</v>
      </c>
      <c r="N138" s="267" t="s">
        <v>44</v>
      </c>
      <c r="O138" s="45"/>
      <c r="P138" s="219">
        <f>O138*H138</f>
        <v>0</v>
      </c>
      <c r="Q138" s="219">
        <v>0</v>
      </c>
      <c r="R138" s="219">
        <f>Q138*H138</f>
        <v>0</v>
      </c>
      <c r="S138" s="219">
        <v>0</v>
      </c>
      <c r="T138" s="220">
        <f>S138*H138</f>
        <v>0</v>
      </c>
      <c r="AR138" s="22" t="s">
        <v>538</v>
      </c>
      <c r="AT138" s="22" t="s">
        <v>298</v>
      </c>
      <c r="AU138" s="22" t="s">
        <v>81</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160</v>
      </c>
      <c r="BM138" s="22" t="s">
        <v>160</v>
      </c>
    </row>
    <row r="139" s="1" customFormat="1" ht="16.5" customHeight="1">
      <c r="B139" s="44"/>
      <c r="C139" s="210" t="s">
        <v>73</v>
      </c>
      <c r="D139" s="210" t="s">
        <v>156</v>
      </c>
      <c r="E139" s="211" t="s">
        <v>586</v>
      </c>
      <c r="F139" s="212" t="s">
        <v>587</v>
      </c>
      <c r="G139" s="213" t="s">
        <v>298</v>
      </c>
      <c r="H139" s="214">
        <v>180</v>
      </c>
      <c r="I139" s="215"/>
      <c r="J139" s="216">
        <f>ROUND(I139*H139,2)</f>
        <v>0</v>
      </c>
      <c r="K139" s="212" t="s">
        <v>21</v>
      </c>
      <c r="L139" s="70"/>
      <c r="M139" s="217" t="s">
        <v>21</v>
      </c>
      <c r="N139" s="218" t="s">
        <v>44</v>
      </c>
      <c r="O139" s="45"/>
      <c r="P139" s="219">
        <f>O139*H139</f>
        <v>0</v>
      </c>
      <c r="Q139" s="219">
        <v>0</v>
      </c>
      <c r="R139" s="219">
        <f>Q139*H139</f>
        <v>0</v>
      </c>
      <c r="S139" s="219">
        <v>0</v>
      </c>
      <c r="T139" s="220">
        <f>S139*H139</f>
        <v>0</v>
      </c>
      <c r="AR139" s="22" t="s">
        <v>160</v>
      </c>
      <c r="AT139" s="22" t="s">
        <v>156</v>
      </c>
      <c r="AU139" s="22" t="s">
        <v>81</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160</v>
      </c>
      <c r="BM139" s="22" t="s">
        <v>371</v>
      </c>
    </row>
    <row r="140" s="1" customFormat="1" ht="16.5" customHeight="1">
      <c r="B140" s="44"/>
      <c r="C140" s="258" t="s">
        <v>73</v>
      </c>
      <c r="D140" s="258" t="s">
        <v>298</v>
      </c>
      <c r="E140" s="259" t="s">
        <v>588</v>
      </c>
      <c r="F140" s="260" t="s">
        <v>587</v>
      </c>
      <c r="G140" s="261" t="s">
        <v>298</v>
      </c>
      <c r="H140" s="262">
        <v>180</v>
      </c>
      <c r="I140" s="263"/>
      <c r="J140" s="264">
        <f>ROUND(I140*H140,2)</f>
        <v>0</v>
      </c>
      <c r="K140" s="260" t="s">
        <v>21</v>
      </c>
      <c r="L140" s="265"/>
      <c r="M140" s="266" t="s">
        <v>21</v>
      </c>
      <c r="N140" s="267" t="s">
        <v>44</v>
      </c>
      <c r="O140" s="45"/>
      <c r="P140" s="219">
        <f>O140*H140</f>
        <v>0</v>
      </c>
      <c r="Q140" s="219">
        <v>0</v>
      </c>
      <c r="R140" s="219">
        <f>Q140*H140</f>
        <v>0</v>
      </c>
      <c r="S140" s="219">
        <v>0</v>
      </c>
      <c r="T140" s="220">
        <f>S140*H140</f>
        <v>0</v>
      </c>
      <c r="AR140" s="22" t="s">
        <v>538</v>
      </c>
      <c r="AT140" s="22" t="s">
        <v>298</v>
      </c>
      <c r="AU140" s="22" t="s">
        <v>81</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160</v>
      </c>
      <c r="BM140" s="22" t="s">
        <v>374</v>
      </c>
    </row>
    <row r="141" s="1" customFormat="1" ht="16.5" customHeight="1">
      <c r="B141" s="44"/>
      <c r="C141" s="210" t="s">
        <v>73</v>
      </c>
      <c r="D141" s="210" t="s">
        <v>156</v>
      </c>
      <c r="E141" s="211" t="s">
        <v>589</v>
      </c>
      <c r="F141" s="212" t="s">
        <v>590</v>
      </c>
      <c r="G141" s="213" t="s">
        <v>298</v>
      </c>
      <c r="H141" s="214">
        <v>420</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160</v>
      </c>
      <c r="AT141" s="22" t="s">
        <v>156</v>
      </c>
      <c r="AU141" s="22" t="s">
        <v>81</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160</v>
      </c>
      <c r="BM141" s="22" t="s">
        <v>378</v>
      </c>
    </row>
    <row r="142" s="1" customFormat="1" ht="16.5" customHeight="1">
      <c r="B142" s="44"/>
      <c r="C142" s="258" t="s">
        <v>73</v>
      </c>
      <c r="D142" s="258" t="s">
        <v>298</v>
      </c>
      <c r="E142" s="259" t="s">
        <v>591</v>
      </c>
      <c r="F142" s="260" t="s">
        <v>590</v>
      </c>
      <c r="G142" s="261" t="s">
        <v>298</v>
      </c>
      <c r="H142" s="262">
        <v>420</v>
      </c>
      <c r="I142" s="263"/>
      <c r="J142" s="264">
        <f>ROUND(I142*H142,2)</f>
        <v>0</v>
      </c>
      <c r="K142" s="260" t="s">
        <v>21</v>
      </c>
      <c r="L142" s="265"/>
      <c r="M142" s="266" t="s">
        <v>21</v>
      </c>
      <c r="N142" s="267" t="s">
        <v>44</v>
      </c>
      <c r="O142" s="45"/>
      <c r="P142" s="219">
        <f>O142*H142</f>
        <v>0</v>
      </c>
      <c r="Q142" s="219">
        <v>0</v>
      </c>
      <c r="R142" s="219">
        <f>Q142*H142</f>
        <v>0</v>
      </c>
      <c r="S142" s="219">
        <v>0</v>
      </c>
      <c r="T142" s="220">
        <f>S142*H142</f>
        <v>0</v>
      </c>
      <c r="AR142" s="22" t="s">
        <v>538</v>
      </c>
      <c r="AT142" s="22" t="s">
        <v>298</v>
      </c>
      <c r="AU142" s="22" t="s">
        <v>81</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160</v>
      </c>
      <c r="BM142" s="22" t="s">
        <v>381</v>
      </c>
    </row>
    <row r="143" s="1" customFormat="1" ht="16.5" customHeight="1">
      <c r="B143" s="44"/>
      <c r="C143" s="210" t="s">
        <v>73</v>
      </c>
      <c r="D143" s="210" t="s">
        <v>156</v>
      </c>
      <c r="E143" s="211" t="s">
        <v>592</v>
      </c>
      <c r="F143" s="212" t="s">
        <v>593</v>
      </c>
      <c r="G143" s="213" t="s">
        <v>298</v>
      </c>
      <c r="H143" s="214">
        <v>85</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160</v>
      </c>
      <c r="AT143" s="22" t="s">
        <v>156</v>
      </c>
      <c r="AU143" s="22" t="s">
        <v>81</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160</v>
      </c>
      <c r="BM143" s="22" t="s">
        <v>385</v>
      </c>
    </row>
    <row r="144" s="1" customFormat="1" ht="16.5" customHeight="1">
      <c r="B144" s="44"/>
      <c r="C144" s="258" t="s">
        <v>73</v>
      </c>
      <c r="D144" s="258" t="s">
        <v>298</v>
      </c>
      <c r="E144" s="259" t="s">
        <v>594</v>
      </c>
      <c r="F144" s="260" t="s">
        <v>593</v>
      </c>
      <c r="G144" s="261" t="s">
        <v>298</v>
      </c>
      <c r="H144" s="262">
        <v>85</v>
      </c>
      <c r="I144" s="263"/>
      <c r="J144" s="264">
        <f>ROUND(I144*H144,2)</f>
        <v>0</v>
      </c>
      <c r="K144" s="260" t="s">
        <v>21</v>
      </c>
      <c r="L144" s="265"/>
      <c r="M144" s="266" t="s">
        <v>21</v>
      </c>
      <c r="N144" s="267" t="s">
        <v>44</v>
      </c>
      <c r="O144" s="45"/>
      <c r="P144" s="219">
        <f>O144*H144</f>
        <v>0</v>
      </c>
      <c r="Q144" s="219">
        <v>0</v>
      </c>
      <c r="R144" s="219">
        <f>Q144*H144</f>
        <v>0</v>
      </c>
      <c r="S144" s="219">
        <v>0</v>
      </c>
      <c r="T144" s="220">
        <f>S144*H144</f>
        <v>0</v>
      </c>
      <c r="AR144" s="22" t="s">
        <v>538</v>
      </c>
      <c r="AT144" s="22" t="s">
        <v>298</v>
      </c>
      <c r="AU144" s="22" t="s">
        <v>81</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160</v>
      </c>
      <c r="BM144" s="22" t="s">
        <v>388</v>
      </c>
    </row>
    <row r="145" s="1" customFormat="1" ht="16.5" customHeight="1">
      <c r="B145" s="44"/>
      <c r="C145" s="210" t="s">
        <v>73</v>
      </c>
      <c r="D145" s="210" t="s">
        <v>156</v>
      </c>
      <c r="E145" s="211" t="s">
        <v>595</v>
      </c>
      <c r="F145" s="212" t="s">
        <v>596</v>
      </c>
      <c r="G145" s="213" t="s">
        <v>298</v>
      </c>
      <c r="H145" s="214">
        <v>55</v>
      </c>
      <c r="I145" s="215"/>
      <c r="J145" s="216">
        <f>ROUND(I145*H145,2)</f>
        <v>0</v>
      </c>
      <c r="K145" s="212" t="s">
        <v>21</v>
      </c>
      <c r="L145" s="70"/>
      <c r="M145" s="217" t="s">
        <v>21</v>
      </c>
      <c r="N145" s="218" t="s">
        <v>44</v>
      </c>
      <c r="O145" s="45"/>
      <c r="P145" s="219">
        <f>O145*H145</f>
        <v>0</v>
      </c>
      <c r="Q145" s="219">
        <v>0</v>
      </c>
      <c r="R145" s="219">
        <f>Q145*H145</f>
        <v>0</v>
      </c>
      <c r="S145" s="219">
        <v>0</v>
      </c>
      <c r="T145" s="220">
        <f>S145*H145</f>
        <v>0</v>
      </c>
      <c r="AR145" s="22" t="s">
        <v>160</v>
      </c>
      <c r="AT145" s="22" t="s">
        <v>156</v>
      </c>
      <c r="AU145" s="22" t="s">
        <v>81</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160</v>
      </c>
      <c r="BM145" s="22" t="s">
        <v>392</v>
      </c>
    </row>
    <row r="146" s="1" customFormat="1" ht="16.5" customHeight="1">
      <c r="B146" s="44"/>
      <c r="C146" s="258" t="s">
        <v>73</v>
      </c>
      <c r="D146" s="258" t="s">
        <v>298</v>
      </c>
      <c r="E146" s="259" t="s">
        <v>597</v>
      </c>
      <c r="F146" s="260" t="s">
        <v>596</v>
      </c>
      <c r="G146" s="261" t="s">
        <v>298</v>
      </c>
      <c r="H146" s="262">
        <v>55</v>
      </c>
      <c r="I146" s="263"/>
      <c r="J146" s="264">
        <f>ROUND(I146*H146,2)</f>
        <v>0</v>
      </c>
      <c r="K146" s="260" t="s">
        <v>21</v>
      </c>
      <c r="L146" s="265"/>
      <c r="M146" s="266" t="s">
        <v>21</v>
      </c>
      <c r="N146" s="267" t="s">
        <v>44</v>
      </c>
      <c r="O146" s="45"/>
      <c r="P146" s="219">
        <f>O146*H146</f>
        <v>0</v>
      </c>
      <c r="Q146" s="219">
        <v>0</v>
      </c>
      <c r="R146" s="219">
        <f>Q146*H146</f>
        <v>0</v>
      </c>
      <c r="S146" s="219">
        <v>0</v>
      </c>
      <c r="T146" s="220">
        <f>S146*H146</f>
        <v>0</v>
      </c>
      <c r="AR146" s="22" t="s">
        <v>538</v>
      </c>
      <c r="AT146" s="22" t="s">
        <v>298</v>
      </c>
      <c r="AU146" s="22" t="s">
        <v>81</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160</v>
      </c>
      <c r="BM146" s="22" t="s">
        <v>396</v>
      </c>
    </row>
    <row r="147" s="1" customFormat="1" ht="16.5" customHeight="1">
      <c r="B147" s="44"/>
      <c r="C147" s="210" t="s">
        <v>73</v>
      </c>
      <c r="D147" s="210" t="s">
        <v>156</v>
      </c>
      <c r="E147" s="211" t="s">
        <v>598</v>
      </c>
      <c r="F147" s="212" t="s">
        <v>599</v>
      </c>
      <c r="G147" s="213" t="s">
        <v>422</v>
      </c>
      <c r="H147" s="214">
        <v>295</v>
      </c>
      <c r="I147" s="215"/>
      <c r="J147" s="216">
        <f>ROUND(I147*H147,2)</f>
        <v>0</v>
      </c>
      <c r="K147" s="212" t="s">
        <v>21</v>
      </c>
      <c r="L147" s="70"/>
      <c r="M147" s="217" t="s">
        <v>21</v>
      </c>
      <c r="N147" s="218" t="s">
        <v>44</v>
      </c>
      <c r="O147" s="45"/>
      <c r="P147" s="219">
        <f>O147*H147</f>
        <v>0</v>
      </c>
      <c r="Q147" s="219">
        <v>0</v>
      </c>
      <c r="R147" s="219">
        <f>Q147*H147</f>
        <v>0</v>
      </c>
      <c r="S147" s="219">
        <v>0</v>
      </c>
      <c r="T147" s="220">
        <f>S147*H147</f>
        <v>0</v>
      </c>
      <c r="AR147" s="22" t="s">
        <v>160</v>
      </c>
      <c r="AT147" s="22" t="s">
        <v>156</v>
      </c>
      <c r="AU147" s="22" t="s">
        <v>81</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160</v>
      </c>
      <c r="BM147" s="22" t="s">
        <v>401</v>
      </c>
    </row>
    <row r="148" s="1" customFormat="1" ht="16.5" customHeight="1">
      <c r="B148" s="44"/>
      <c r="C148" s="210" t="s">
        <v>73</v>
      </c>
      <c r="D148" s="210" t="s">
        <v>156</v>
      </c>
      <c r="E148" s="211" t="s">
        <v>600</v>
      </c>
      <c r="F148" s="212" t="s">
        <v>601</v>
      </c>
      <c r="G148" s="213" t="s">
        <v>422</v>
      </c>
      <c r="H148" s="214">
        <v>65</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160</v>
      </c>
      <c r="AT148" s="22" t="s">
        <v>156</v>
      </c>
      <c r="AU148" s="22" t="s">
        <v>81</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160</v>
      </c>
      <c r="BM148" s="22" t="s">
        <v>405</v>
      </c>
    </row>
    <row r="149" s="1" customFormat="1" ht="16.5" customHeight="1">
      <c r="B149" s="44"/>
      <c r="C149" s="210" t="s">
        <v>73</v>
      </c>
      <c r="D149" s="210" t="s">
        <v>156</v>
      </c>
      <c r="E149" s="211" t="s">
        <v>602</v>
      </c>
      <c r="F149" s="212" t="s">
        <v>603</v>
      </c>
      <c r="G149" s="213" t="s">
        <v>422</v>
      </c>
      <c r="H149" s="214">
        <v>85</v>
      </c>
      <c r="I149" s="215"/>
      <c r="J149" s="216">
        <f>ROUND(I149*H149,2)</f>
        <v>0</v>
      </c>
      <c r="K149" s="212" t="s">
        <v>21</v>
      </c>
      <c r="L149" s="70"/>
      <c r="M149" s="217" t="s">
        <v>21</v>
      </c>
      <c r="N149" s="218" t="s">
        <v>44</v>
      </c>
      <c r="O149" s="45"/>
      <c r="P149" s="219">
        <f>O149*H149</f>
        <v>0</v>
      </c>
      <c r="Q149" s="219">
        <v>0</v>
      </c>
      <c r="R149" s="219">
        <f>Q149*H149</f>
        <v>0</v>
      </c>
      <c r="S149" s="219">
        <v>0</v>
      </c>
      <c r="T149" s="220">
        <f>S149*H149</f>
        <v>0</v>
      </c>
      <c r="AR149" s="22" t="s">
        <v>160</v>
      </c>
      <c r="AT149" s="22" t="s">
        <v>156</v>
      </c>
      <c r="AU149" s="22" t="s">
        <v>81</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160</v>
      </c>
      <c r="BM149" s="22" t="s">
        <v>408</v>
      </c>
    </row>
    <row r="150" s="1" customFormat="1" ht="16.5" customHeight="1">
      <c r="B150" s="44"/>
      <c r="C150" s="210" t="s">
        <v>73</v>
      </c>
      <c r="D150" s="210" t="s">
        <v>156</v>
      </c>
      <c r="E150" s="211" t="s">
        <v>604</v>
      </c>
      <c r="F150" s="212" t="s">
        <v>605</v>
      </c>
      <c r="G150" s="213" t="s">
        <v>422</v>
      </c>
      <c r="H150" s="214">
        <v>10</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160</v>
      </c>
      <c r="AT150" s="22" t="s">
        <v>156</v>
      </c>
      <c r="AU150" s="22" t="s">
        <v>81</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160</v>
      </c>
      <c r="BM150" s="22" t="s">
        <v>412</v>
      </c>
    </row>
    <row r="151" s="1" customFormat="1" ht="16.5" customHeight="1">
      <c r="B151" s="44"/>
      <c r="C151" s="210" t="s">
        <v>73</v>
      </c>
      <c r="D151" s="210" t="s">
        <v>156</v>
      </c>
      <c r="E151" s="211" t="s">
        <v>606</v>
      </c>
      <c r="F151" s="212" t="s">
        <v>607</v>
      </c>
      <c r="G151" s="213" t="s">
        <v>422</v>
      </c>
      <c r="H151" s="214">
        <v>2</v>
      </c>
      <c r="I151" s="215"/>
      <c r="J151" s="216">
        <f>ROUND(I151*H151,2)</f>
        <v>0</v>
      </c>
      <c r="K151" s="212" t="s">
        <v>21</v>
      </c>
      <c r="L151" s="70"/>
      <c r="M151" s="217" t="s">
        <v>21</v>
      </c>
      <c r="N151" s="218" t="s">
        <v>44</v>
      </c>
      <c r="O151" s="45"/>
      <c r="P151" s="219">
        <f>O151*H151</f>
        <v>0</v>
      </c>
      <c r="Q151" s="219">
        <v>0</v>
      </c>
      <c r="R151" s="219">
        <f>Q151*H151</f>
        <v>0</v>
      </c>
      <c r="S151" s="219">
        <v>0</v>
      </c>
      <c r="T151" s="220">
        <f>S151*H151</f>
        <v>0</v>
      </c>
      <c r="AR151" s="22" t="s">
        <v>160</v>
      </c>
      <c r="AT151" s="22" t="s">
        <v>156</v>
      </c>
      <c r="AU151" s="22" t="s">
        <v>81</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160</v>
      </c>
      <c r="BM151" s="22" t="s">
        <v>415</v>
      </c>
    </row>
    <row r="152" s="9" customFormat="1" ht="29.88" customHeight="1">
      <c r="B152" s="196"/>
      <c r="C152" s="197"/>
      <c r="D152" s="198" t="s">
        <v>72</v>
      </c>
      <c r="E152" s="233" t="s">
        <v>608</v>
      </c>
      <c r="F152" s="233" t="s">
        <v>609</v>
      </c>
      <c r="G152" s="197"/>
      <c r="H152" s="197"/>
      <c r="I152" s="200"/>
      <c r="J152" s="234">
        <f>BK152</f>
        <v>0</v>
      </c>
      <c r="K152" s="197"/>
      <c r="L152" s="202"/>
      <c r="M152" s="203"/>
      <c r="N152" s="204"/>
      <c r="O152" s="204"/>
      <c r="P152" s="205">
        <v>0</v>
      </c>
      <c r="Q152" s="204"/>
      <c r="R152" s="205">
        <v>0</v>
      </c>
      <c r="S152" s="204"/>
      <c r="T152" s="206">
        <v>0</v>
      </c>
      <c r="AR152" s="207" t="s">
        <v>81</v>
      </c>
      <c r="AT152" s="208" t="s">
        <v>72</v>
      </c>
      <c r="AU152" s="208" t="s">
        <v>81</v>
      </c>
      <c r="AY152" s="207" t="s">
        <v>155</v>
      </c>
      <c r="BK152" s="209">
        <v>0</v>
      </c>
    </row>
    <row r="153" s="9" customFormat="1" ht="24.96" customHeight="1">
      <c r="B153" s="196"/>
      <c r="C153" s="197"/>
      <c r="D153" s="198" t="s">
        <v>72</v>
      </c>
      <c r="E153" s="199" t="s">
        <v>610</v>
      </c>
      <c r="F153" s="199" t="s">
        <v>611</v>
      </c>
      <c r="G153" s="197"/>
      <c r="H153" s="197"/>
      <c r="I153" s="200"/>
      <c r="J153" s="201">
        <f>BK153</f>
        <v>0</v>
      </c>
      <c r="K153" s="197"/>
      <c r="L153" s="202"/>
      <c r="M153" s="203"/>
      <c r="N153" s="204"/>
      <c r="O153" s="204"/>
      <c r="P153" s="205">
        <f>SUM(P154:P206)</f>
        <v>0</v>
      </c>
      <c r="Q153" s="204"/>
      <c r="R153" s="205">
        <f>SUM(R154:R206)</f>
        <v>0</v>
      </c>
      <c r="S153" s="204"/>
      <c r="T153" s="206">
        <f>SUM(T154:T206)</f>
        <v>0</v>
      </c>
      <c r="AR153" s="207" t="s">
        <v>81</v>
      </c>
      <c r="AT153" s="208" t="s">
        <v>72</v>
      </c>
      <c r="AU153" s="208" t="s">
        <v>73</v>
      </c>
      <c r="AY153" s="207" t="s">
        <v>155</v>
      </c>
      <c r="BK153" s="209">
        <f>SUM(BK154:BK206)</f>
        <v>0</v>
      </c>
    </row>
    <row r="154" s="1" customFormat="1" ht="16.5" customHeight="1">
      <c r="B154" s="44"/>
      <c r="C154" s="210" t="s">
        <v>73</v>
      </c>
      <c r="D154" s="210" t="s">
        <v>156</v>
      </c>
      <c r="E154" s="211" t="s">
        <v>612</v>
      </c>
      <c r="F154" s="212" t="s">
        <v>613</v>
      </c>
      <c r="G154" s="213" t="s">
        <v>422</v>
      </c>
      <c r="H154" s="214">
        <v>18</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160</v>
      </c>
      <c r="AT154" s="22" t="s">
        <v>156</v>
      </c>
      <c r="AU154" s="22" t="s">
        <v>81</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160</v>
      </c>
      <c r="BM154" s="22" t="s">
        <v>423</v>
      </c>
    </row>
    <row r="155" s="1" customFormat="1" ht="16.5" customHeight="1">
      <c r="B155" s="44"/>
      <c r="C155" s="258" t="s">
        <v>73</v>
      </c>
      <c r="D155" s="258" t="s">
        <v>298</v>
      </c>
      <c r="E155" s="259" t="s">
        <v>614</v>
      </c>
      <c r="F155" s="260" t="s">
        <v>613</v>
      </c>
      <c r="G155" s="261" t="s">
        <v>422</v>
      </c>
      <c r="H155" s="262">
        <v>18</v>
      </c>
      <c r="I155" s="263"/>
      <c r="J155" s="264">
        <f>ROUND(I155*H155,2)</f>
        <v>0</v>
      </c>
      <c r="K155" s="260" t="s">
        <v>21</v>
      </c>
      <c r="L155" s="265"/>
      <c r="M155" s="266" t="s">
        <v>21</v>
      </c>
      <c r="N155" s="267" t="s">
        <v>44</v>
      </c>
      <c r="O155" s="45"/>
      <c r="P155" s="219">
        <f>O155*H155</f>
        <v>0</v>
      </c>
      <c r="Q155" s="219">
        <v>0</v>
      </c>
      <c r="R155" s="219">
        <f>Q155*H155</f>
        <v>0</v>
      </c>
      <c r="S155" s="219">
        <v>0</v>
      </c>
      <c r="T155" s="220">
        <f>S155*H155</f>
        <v>0</v>
      </c>
      <c r="AR155" s="22" t="s">
        <v>538</v>
      </c>
      <c r="AT155" s="22" t="s">
        <v>298</v>
      </c>
      <c r="AU155" s="22" t="s">
        <v>81</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160</v>
      </c>
      <c r="BM155" s="22" t="s">
        <v>426</v>
      </c>
    </row>
    <row r="156" s="1" customFormat="1">
      <c r="B156" s="44"/>
      <c r="C156" s="72"/>
      <c r="D156" s="237" t="s">
        <v>615</v>
      </c>
      <c r="E156" s="72"/>
      <c r="F156" s="268" t="s">
        <v>616</v>
      </c>
      <c r="G156" s="72"/>
      <c r="H156" s="72"/>
      <c r="I156" s="182"/>
      <c r="J156" s="72"/>
      <c r="K156" s="72"/>
      <c r="L156" s="70"/>
      <c r="M156" s="269"/>
      <c r="N156" s="45"/>
      <c r="O156" s="45"/>
      <c r="P156" s="45"/>
      <c r="Q156" s="45"/>
      <c r="R156" s="45"/>
      <c r="S156" s="45"/>
      <c r="T156" s="93"/>
      <c r="AT156" s="22" t="s">
        <v>615</v>
      </c>
      <c r="AU156" s="22" t="s">
        <v>81</v>
      </c>
    </row>
    <row r="157" s="1" customFormat="1" ht="16.5" customHeight="1">
      <c r="B157" s="44"/>
      <c r="C157" s="210" t="s">
        <v>73</v>
      </c>
      <c r="D157" s="210" t="s">
        <v>156</v>
      </c>
      <c r="E157" s="211" t="s">
        <v>617</v>
      </c>
      <c r="F157" s="212" t="s">
        <v>618</v>
      </c>
      <c r="G157" s="213" t="s">
        <v>422</v>
      </c>
      <c r="H157" s="214">
        <v>10</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160</v>
      </c>
      <c r="AT157" s="22" t="s">
        <v>156</v>
      </c>
      <c r="AU157" s="22" t="s">
        <v>81</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160</v>
      </c>
      <c r="BM157" s="22" t="s">
        <v>429</v>
      </c>
    </row>
    <row r="158" s="1" customFormat="1" ht="16.5" customHeight="1">
      <c r="B158" s="44"/>
      <c r="C158" s="258" t="s">
        <v>73</v>
      </c>
      <c r="D158" s="258" t="s">
        <v>298</v>
      </c>
      <c r="E158" s="259" t="s">
        <v>619</v>
      </c>
      <c r="F158" s="260" t="s">
        <v>618</v>
      </c>
      <c r="G158" s="261" t="s">
        <v>422</v>
      </c>
      <c r="H158" s="262">
        <v>10</v>
      </c>
      <c r="I158" s="263"/>
      <c r="J158" s="264">
        <f>ROUND(I158*H158,2)</f>
        <v>0</v>
      </c>
      <c r="K158" s="260" t="s">
        <v>21</v>
      </c>
      <c r="L158" s="265"/>
      <c r="M158" s="266" t="s">
        <v>21</v>
      </c>
      <c r="N158" s="267" t="s">
        <v>44</v>
      </c>
      <c r="O158" s="45"/>
      <c r="P158" s="219">
        <f>O158*H158</f>
        <v>0</v>
      </c>
      <c r="Q158" s="219">
        <v>0</v>
      </c>
      <c r="R158" s="219">
        <f>Q158*H158</f>
        <v>0</v>
      </c>
      <c r="S158" s="219">
        <v>0</v>
      </c>
      <c r="T158" s="220">
        <f>S158*H158</f>
        <v>0</v>
      </c>
      <c r="AR158" s="22" t="s">
        <v>538</v>
      </c>
      <c r="AT158" s="22" t="s">
        <v>298</v>
      </c>
      <c r="AU158" s="22" t="s">
        <v>81</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160</v>
      </c>
      <c r="BM158" s="22" t="s">
        <v>433</v>
      </c>
    </row>
    <row r="159" s="1" customFormat="1">
      <c r="B159" s="44"/>
      <c r="C159" s="72"/>
      <c r="D159" s="237" t="s">
        <v>615</v>
      </c>
      <c r="E159" s="72"/>
      <c r="F159" s="268" t="s">
        <v>620</v>
      </c>
      <c r="G159" s="72"/>
      <c r="H159" s="72"/>
      <c r="I159" s="182"/>
      <c r="J159" s="72"/>
      <c r="K159" s="72"/>
      <c r="L159" s="70"/>
      <c r="M159" s="269"/>
      <c r="N159" s="45"/>
      <c r="O159" s="45"/>
      <c r="P159" s="45"/>
      <c r="Q159" s="45"/>
      <c r="R159" s="45"/>
      <c r="S159" s="45"/>
      <c r="T159" s="93"/>
      <c r="AT159" s="22" t="s">
        <v>615</v>
      </c>
      <c r="AU159" s="22" t="s">
        <v>81</v>
      </c>
    </row>
    <row r="160" s="1" customFormat="1" ht="16.5" customHeight="1">
      <c r="B160" s="44"/>
      <c r="C160" s="210" t="s">
        <v>73</v>
      </c>
      <c r="D160" s="210" t="s">
        <v>156</v>
      </c>
      <c r="E160" s="211" t="s">
        <v>621</v>
      </c>
      <c r="F160" s="212" t="s">
        <v>622</v>
      </c>
      <c r="G160" s="213" t="s">
        <v>422</v>
      </c>
      <c r="H160" s="214">
        <v>4</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160</v>
      </c>
      <c r="AT160" s="22" t="s">
        <v>156</v>
      </c>
      <c r="AU160" s="22" t="s">
        <v>81</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160</v>
      </c>
      <c r="BM160" s="22" t="s">
        <v>436</v>
      </c>
    </row>
    <row r="161" s="1" customFormat="1" ht="16.5" customHeight="1">
      <c r="B161" s="44"/>
      <c r="C161" s="258" t="s">
        <v>73</v>
      </c>
      <c r="D161" s="258" t="s">
        <v>298</v>
      </c>
      <c r="E161" s="259" t="s">
        <v>623</v>
      </c>
      <c r="F161" s="260" t="s">
        <v>622</v>
      </c>
      <c r="G161" s="261" t="s">
        <v>422</v>
      </c>
      <c r="H161" s="262">
        <v>4</v>
      </c>
      <c r="I161" s="263"/>
      <c r="J161" s="264">
        <f>ROUND(I161*H161,2)</f>
        <v>0</v>
      </c>
      <c r="K161" s="260" t="s">
        <v>21</v>
      </c>
      <c r="L161" s="265"/>
      <c r="M161" s="266" t="s">
        <v>21</v>
      </c>
      <c r="N161" s="267" t="s">
        <v>44</v>
      </c>
      <c r="O161" s="45"/>
      <c r="P161" s="219">
        <f>O161*H161</f>
        <v>0</v>
      </c>
      <c r="Q161" s="219">
        <v>0</v>
      </c>
      <c r="R161" s="219">
        <f>Q161*H161</f>
        <v>0</v>
      </c>
      <c r="S161" s="219">
        <v>0</v>
      </c>
      <c r="T161" s="220">
        <f>S161*H161</f>
        <v>0</v>
      </c>
      <c r="AR161" s="22" t="s">
        <v>538</v>
      </c>
      <c r="AT161" s="22" t="s">
        <v>298</v>
      </c>
      <c r="AU161" s="22" t="s">
        <v>81</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160</v>
      </c>
      <c r="BM161" s="22" t="s">
        <v>440</v>
      </c>
    </row>
    <row r="162" s="1" customFormat="1">
      <c r="B162" s="44"/>
      <c r="C162" s="72"/>
      <c r="D162" s="237" t="s">
        <v>615</v>
      </c>
      <c r="E162" s="72"/>
      <c r="F162" s="268" t="s">
        <v>624</v>
      </c>
      <c r="G162" s="72"/>
      <c r="H162" s="72"/>
      <c r="I162" s="182"/>
      <c r="J162" s="72"/>
      <c r="K162" s="72"/>
      <c r="L162" s="70"/>
      <c r="M162" s="269"/>
      <c r="N162" s="45"/>
      <c r="O162" s="45"/>
      <c r="P162" s="45"/>
      <c r="Q162" s="45"/>
      <c r="R162" s="45"/>
      <c r="S162" s="45"/>
      <c r="T162" s="93"/>
      <c r="AT162" s="22" t="s">
        <v>615</v>
      </c>
      <c r="AU162" s="22" t="s">
        <v>81</v>
      </c>
    </row>
    <row r="163" s="1" customFormat="1" ht="16.5" customHeight="1">
      <c r="B163" s="44"/>
      <c r="C163" s="210" t="s">
        <v>73</v>
      </c>
      <c r="D163" s="210" t="s">
        <v>156</v>
      </c>
      <c r="E163" s="211" t="s">
        <v>625</v>
      </c>
      <c r="F163" s="212" t="s">
        <v>626</v>
      </c>
      <c r="G163" s="213" t="s">
        <v>422</v>
      </c>
      <c r="H163" s="214">
        <v>8</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160</v>
      </c>
      <c r="AT163" s="22" t="s">
        <v>156</v>
      </c>
      <c r="AU163" s="22" t="s">
        <v>81</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160</v>
      </c>
      <c r="BM163" s="22" t="s">
        <v>443</v>
      </c>
    </row>
    <row r="164" s="1" customFormat="1" ht="16.5" customHeight="1">
      <c r="B164" s="44"/>
      <c r="C164" s="258" t="s">
        <v>73</v>
      </c>
      <c r="D164" s="258" t="s">
        <v>298</v>
      </c>
      <c r="E164" s="259" t="s">
        <v>627</v>
      </c>
      <c r="F164" s="260" t="s">
        <v>626</v>
      </c>
      <c r="G164" s="261" t="s">
        <v>422</v>
      </c>
      <c r="H164" s="262">
        <v>8</v>
      </c>
      <c r="I164" s="263"/>
      <c r="J164" s="264">
        <f>ROUND(I164*H164,2)</f>
        <v>0</v>
      </c>
      <c r="K164" s="260" t="s">
        <v>21</v>
      </c>
      <c r="L164" s="265"/>
      <c r="M164" s="266" t="s">
        <v>21</v>
      </c>
      <c r="N164" s="267" t="s">
        <v>44</v>
      </c>
      <c r="O164" s="45"/>
      <c r="P164" s="219">
        <f>O164*H164</f>
        <v>0</v>
      </c>
      <c r="Q164" s="219">
        <v>0</v>
      </c>
      <c r="R164" s="219">
        <f>Q164*H164</f>
        <v>0</v>
      </c>
      <c r="S164" s="219">
        <v>0</v>
      </c>
      <c r="T164" s="220">
        <f>S164*H164</f>
        <v>0</v>
      </c>
      <c r="AR164" s="22" t="s">
        <v>538</v>
      </c>
      <c r="AT164" s="22" t="s">
        <v>298</v>
      </c>
      <c r="AU164" s="22" t="s">
        <v>81</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160</v>
      </c>
      <c r="BM164" s="22" t="s">
        <v>447</v>
      </c>
    </row>
    <row r="165" s="1" customFormat="1">
      <c r="B165" s="44"/>
      <c r="C165" s="72"/>
      <c r="D165" s="237" t="s">
        <v>615</v>
      </c>
      <c r="E165" s="72"/>
      <c r="F165" s="268" t="s">
        <v>628</v>
      </c>
      <c r="G165" s="72"/>
      <c r="H165" s="72"/>
      <c r="I165" s="182"/>
      <c r="J165" s="72"/>
      <c r="K165" s="72"/>
      <c r="L165" s="70"/>
      <c r="M165" s="269"/>
      <c r="N165" s="45"/>
      <c r="O165" s="45"/>
      <c r="P165" s="45"/>
      <c r="Q165" s="45"/>
      <c r="R165" s="45"/>
      <c r="S165" s="45"/>
      <c r="T165" s="93"/>
      <c r="AT165" s="22" t="s">
        <v>615</v>
      </c>
      <c r="AU165" s="22" t="s">
        <v>81</v>
      </c>
    </row>
    <row r="166" s="1" customFormat="1" ht="16.5" customHeight="1">
      <c r="B166" s="44"/>
      <c r="C166" s="210" t="s">
        <v>73</v>
      </c>
      <c r="D166" s="210" t="s">
        <v>156</v>
      </c>
      <c r="E166" s="211" t="s">
        <v>629</v>
      </c>
      <c r="F166" s="212" t="s">
        <v>630</v>
      </c>
      <c r="G166" s="213" t="s">
        <v>422</v>
      </c>
      <c r="H166" s="214">
        <v>11</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160</v>
      </c>
      <c r="AT166" s="22" t="s">
        <v>156</v>
      </c>
      <c r="AU166" s="22" t="s">
        <v>81</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160</v>
      </c>
      <c r="BM166" s="22" t="s">
        <v>450</v>
      </c>
    </row>
    <row r="167" s="1" customFormat="1" ht="16.5" customHeight="1">
      <c r="B167" s="44"/>
      <c r="C167" s="258" t="s">
        <v>73</v>
      </c>
      <c r="D167" s="258" t="s">
        <v>298</v>
      </c>
      <c r="E167" s="259" t="s">
        <v>631</v>
      </c>
      <c r="F167" s="260" t="s">
        <v>630</v>
      </c>
      <c r="G167" s="261" t="s">
        <v>422</v>
      </c>
      <c r="H167" s="262">
        <v>11</v>
      </c>
      <c r="I167" s="263"/>
      <c r="J167" s="264">
        <f>ROUND(I167*H167,2)</f>
        <v>0</v>
      </c>
      <c r="K167" s="260" t="s">
        <v>21</v>
      </c>
      <c r="L167" s="265"/>
      <c r="M167" s="266" t="s">
        <v>21</v>
      </c>
      <c r="N167" s="267" t="s">
        <v>44</v>
      </c>
      <c r="O167" s="45"/>
      <c r="P167" s="219">
        <f>O167*H167</f>
        <v>0</v>
      </c>
      <c r="Q167" s="219">
        <v>0</v>
      </c>
      <c r="R167" s="219">
        <f>Q167*H167</f>
        <v>0</v>
      </c>
      <c r="S167" s="219">
        <v>0</v>
      </c>
      <c r="T167" s="220">
        <f>S167*H167</f>
        <v>0</v>
      </c>
      <c r="AR167" s="22" t="s">
        <v>538</v>
      </c>
      <c r="AT167" s="22" t="s">
        <v>298</v>
      </c>
      <c r="AU167" s="22" t="s">
        <v>81</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160</v>
      </c>
      <c r="BM167" s="22" t="s">
        <v>455</v>
      </c>
    </row>
    <row r="168" s="1" customFormat="1">
      <c r="B168" s="44"/>
      <c r="C168" s="72"/>
      <c r="D168" s="237" t="s">
        <v>615</v>
      </c>
      <c r="E168" s="72"/>
      <c r="F168" s="268" t="s">
        <v>632</v>
      </c>
      <c r="G168" s="72"/>
      <c r="H168" s="72"/>
      <c r="I168" s="182"/>
      <c r="J168" s="72"/>
      <c r="K168" s="72"/>
      <c r="L168" s="70"/>
      <c r="M168" s="269"/>
      <c r="N168" s="45"/>
      <c r="O168" s="45"/>
      <c r="P168" s="45"/>
      <c r="Q168" s="45"/>
      <c r="R168" s="45"/>
      <c r="S168" s="45"/>
      <c r="T168" s="93"/>
      <c r="AT168" s="22" t="s">
        <v>615</v>
      </c>
      <c r="AU168" s="22" t="s">
        <v>81</v>
      </c>
    </row>
    <row r="169" s="1" customFormat="1" ht="16.5" customHeight="1">
      <c r="B169" s="44"/>
      <c r="C169" s="210" t="s">
        <v>73</v>
      </c>
      <c r="D169" s="210" t="s">
        <v>156</v>
      </c>
      <c r="E169" s="211" t="s">
        <v>633</v>
      </c>
      <c r="F169" s="212" t="s">
        <v>634</v>
      </c>
      <c r="G169" s="213" t="s">
        <v>422</v>
      </c>
      <c r="H169" s="214">
        <v>7</v>
      </c>
      <c r="I169" s="215"/>
      <c r="J169" s="216">
        <f>ROUND(I169*H169,2)</f>
        <v>0</v>
      </c>
      <c r="K169" s="212" t="s">
        <v>21</v>
      </c>
      <c r="L169" s="70"/>
      <c r="M169" s="217" t="s">
        <v>21</v>
      </c>
      <c r="N169" s="218" t="s">
        <v>44</v>
      </c>
      <c r="O169" s="45"/>
      <c r="P169" s="219">
        <f>O169*H169</f>
        <v>0</v>
      </c>
      <c r="Q169" s="219">
        <v>0</v>
      </c>
      <c r="R169" s="219">
        <f>Q169*H169</f>
        <v>0</v>
      </c>
      <c r="S169" s="219">
        <v>0</v>
      </c>
      <c r="T169" s="220">
        <f>S169*H169</f>
        <v>0</v>
      </c>
      <c r="AR169" s="22" t="s">
        <v>160</v>
      </c>
      <c r="AT169" s="22" t="s">
        <v>156</v>
      </c>
      <c r="AU169" s="22" t="s">
        <v>81</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160</v>
      </c>
      <c r="BM169" s="22" t="s">
        <v>459</v>
      </c>
    </row>
    <row r="170" s="1" customFormat="1" ht="16.5" customHeight="1">
      <c r="B170" s="44"/>
      <c r="C170" s="258" t="s">
        <v>73</v>
      </c>
      <c r="D170" s="258" t="s">
        <v>298</v>
      </c>
      <c r="E170" s="259" t="s">
        <v>635</v>
      </c>
      <c r="F170" s="260" t="s">
        <v>634</v>
      </c>
      <c r="G170" s="261" t="s">
        <v>422</v>
      </c>
      <c r="H170" s="262">
        <v>7</v>
      </c>
      <c r="I170" s="263"/>
      <c r="J170" s="264">
        <f>ROUND(I170*H170,2)</f>
        <v>0</v>
      </c>
      <c r="K170" s="260" t="s">
        <v>21</v>
      </c>
      <c r="L170" s="265"/>
      <c r="M170" s="266" t="s">
        <v>21</v>
      </c>
      <c r="N170" s="267" t="s">
        <v>44</v>
      </c>
      <c r="O170" s="45"/>
      <c r="P170" s="219">
        <f>O170*H170</f>
        <v>0</v>
      </c>
      <c r="Q170" s="219">
        <v>0</v>
      </c>
      <c r="R170" s="219">
        <f>Q170*H170</f>
        <v>0</v>
      </c>
      <c r="S170" s="219">
        <v>0</v>
      </c>
      <c r="T170" s="220">
        <f>S170*H170</f>
        <v>0</v>
      </c>
      <c r="AR170" s="22" t="s">
        <v>538</v>
      </c>
      <c r="AT170" s="22" t="s">
        <v>298</v>
      </c>
      <c r="AU170" s="22" t="s">
        <v>81</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160</v>
      </c>
      <c r="BM170" s="22" t="s">
        <v>463</v>
      </c>
    </row>
    <row r="171" s="1" customFormat="1">
      <c r="B171" s="44"/>
      <c r="C171" s="72"/>
      <c r="D171" s="237" t="s">
        <v>615</v>
      </c>
      <c r="E171" s="72"/>
      <c r="F171" s="268" t="s">
        <v>636</v>
      </c>
      <c r="G171" s="72"/>
      <c r="H171" s="72"/>
      <c r="I171" s="182"/>
      <c r="J171" s="72"/>
      <c r="K171" s="72"/>
      <c r="L171" s="70"/>
      <c r="M171" s="269"/>
      <c r="N171" s="45"/>
      <c r="O171" s="45"/>
      <c r="P171" s="45"/>
      <c r="Q171" s="45"/>
      <c r="R171" s="45"/>
      <c r="S171" s="45"/>
      <c r="T171" s="93"/>
      <c r="AT171" s="22" t="s">
        <v>615</v>
      </c>
      <c r="AU171" s="22" t="s">
        <v>81</v>
      </c>
    </row>
    <row r="172" s="1" customFormat="1" ht="16.5" customHeight="1">
      <c r="B172" s="44"/>
      <c r="C172" s="210" t="s">
        <v>73</v>
      </c>
      <c r="D172" s="210" t="s">
        <v>156</v>
      </c>
      <c r="E172" s="211" t="s">
        <v>637</v>
      </c>
      <c r="F172" s="212" t="s">
        <v>638</v>
      </c>
      <c r="G172" s="213" t="s">
        <v>422</v>
      </c>
      <c r="H172" s="214">
        <v>4</v>
      </c>
      <c r="I172" s="215"/>
      <c r="J172" s="216">
        <f>ROUND(I172*H172,2)</f>
        <v>0</v>
      </c>
      <c r="K172" s="212" t="s">
        <v>21</v>
      </c>
      <c r="L172" s="70"/>
      <c r="M172" s="217" t="s">
        <v>21</v>
      </c>
      <c r="N172" s="218" t="s">
        <v>44</v>
      </c>
      <c r="O172" s="45"/>
      <c r="P172" s="219">
        <f>O172*H172</f>
        <v>0</v>
      </c>
      <c r="Q172" s="219">
        <v>0</v>
      </c>
      <c r="R172" s="219">
        <f>Q172*H172</f>
        <v>0</v>
      </c>
      <c r="S172" s="219">
        <v>0</v>
      </c>
      <c r="T172" s="220">
        <f>S172*H172</f>
        <v>0</v>
      </c>
      <c r="AR172" s="22" t="s">
        <v>160</v>
      </c>
      <c r="AT172" s="22" t="s">
        <v>156</v>
      </c>
      <c r="AU172" s="22" t="s">
        <v>81</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160</v>
      </c>
      <c r="BM172" s="22" t="s">
        <v>469</v>
      </c>
    </row>
    <row r="173" s="1" customFormat="1" ht="16.5" customHeight="1">
      <c r="B173" s="44"/>
      <c r="C173" s="258" t="s">
        <v>73</v>
      </c>
      <c r="D173" s="258" t="s">
        <v>298</v>
      </c>
      <c r="E173" s="259" t="s">
        <v>639</v>
      </c>
      <c r="F173" s="260" t="s">
        <v>638</v>
      </c>
      <c r="G173" s="261" t="s">
        <v>422</v>
      </c>
      <c r="H173" s="262">
        <v>4</v>
      </c>
      <c r="I173" s="263"/>
      <c r="J173" s="264">
        <f>ROUND(I173*H173,2)</f>
        <v>0</v>
      </c>
      <c r="K173" s="260" t="s">
        <v>21</v>
      </c>
      <c r="L173" s="265"/>
      <c r="M173" s="266" t="s">
        <v>21</v>
      </c>
      <c r="N173" s="267" t="s">
        <v>44</v>
      </c>
      <c r="O173" s="45"/>
      <c r="P173" s="219">
        <f>O173*H173</f>
        <v>0</v>
      </c>
      <c r="Q173" s="219">
        <v>0</v>
      </c>
      <c r="R173" s="219">
        <f>Q173*H173</f>
        <v>0</v>
      </c>
      <c r="S173" s="219">
        <v>0</v>
      </c>
      <c r="T173" s="220">
        <f>S173*H173</f>
        <v>0</v>
      </c>
      <c r="AR173" s="22" t="s">
        <v>538</v>
      </c>
      <c r="AT173" s="22" t="s">
        <v>298</v>
      </c>
      <c r="AU173" s="22" t="s">
        <v>81</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160</v>
      </c>
      <c r="BM173" s="22" t="s">
        <v>472</v>
      </c>
    </row>
    <row r="174" s="1" customFormat="1">
      <c r="B174" s="44"/>
      <c r="C174" s="72"/>
      <c r="D174" s="237" t="s">
        <v>615</v>
      </c>
      <c r="E174" s="72"/>
      <c r="F174" s="268" t="s">
        <v>640</v>
      </c>
      <c r="G174" s="72"/>
      <c r="H174" s="72"/>
      <c r="I174" s="182"/>
      <c r="J174" s="72"/>
      <c r="K174" s="72"/>
      <c r="L174" s="70"/>
      <c r="M174" s="269"/>
      <c r="N174" s="45"/>
      <c r="O174" s="45"/>
      <c r="P174" s="45"/>
      <c r="Q174" s="45"/>
      <c r="R174" s="45"/>
      <c r="S174" s="45"/>
      <c r="T174" s="93"/>
      <c r="AT174" s="22" t="s">
        <v>615</v>
      </c>
      <c r="AU174" s="22" t="s">
        <v>81</v>
      </c>
    </row>
    <row r="175" s="1" customFormat="1" ht="16.5" customHeight="1">
      <c r="B175" s="44"/>
      <c r="C175" s="210" t="s">
        <v>73</v>
      </c>
      <c r="D175" s="210" t="s">
        <v>156</v>
      </c>
      <c r="E175" s="211" t="s">
        <v>641</v>
      </c>
      <c r="F175" s="212" t="s">
        <v>642</v>
      </c>
      <c r="G175" s="213" t="s">
        <v>422</v>
      </c>
      <c r="H175" s="214">
        <v>32</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160</v>
      </c>
      <c r="AT175" s="22" t="s">
        <v>156</v>
      </c>
      <c r="AU175" s="22" t="s">
        <v>81</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160</v>
      </c>
      <c r="BM175" s="22" t="s">
        <v>476</v>
      </c>
    </row>
    <row r="176" s="1" customFormat="1" ht="16.5" customHeight="1">
      <c r="B176" s="44"/>
      <c r="C176" s="258" t="s">
        <v>73</v>
      </c>
      <c r="D176" s="258" t="s">
        <v>298</v>
      </c>
      <c r="E176" s="259" t="s">
        <v>643</v>
      </c>
      <c r="F176" s="260" t="s">
        <v>642</v>
      </c>
      <c r="G176" s="261" t="s">
        <v>422</v>
      </c>
      <c r="H176" s="262">
        <v>32</v>
      </c>
      <c r="I176" s="263"/>
      <c r="J176" s="264">
        <f>ROUND(I176*H176,2)</f>
        <v>0</v>
      </c>
      <c r="K176" s="260" t="s">
        <v>21</v>
      </c>
      <c r="L176" s="265"/>
      <c r="M176" s="266" t="s">
        <v>21</v>
      </c>
      <c r="N176" s="267" t="s">
        <v>44</v>
      </c>
      <c r="O176" s="45"/>
      <c r="P176" s="219">
        <f>O176*H176</f>
        <v>0</v>
      </c>
      <c r="Q176" s="219">
        <v>0</v>
      </c>
      <c r="R176" s="219">
        <f>Q176*H176</f>
        <v>0</v>
      </c>
      <c r="S176" s="219">
        <v>0</v>
      </c>
      <c r="T176" s="220">
        <f>S176*H176</f>
        <v>0</v>
      </c>
      <c r="AR176" s="22" t="s">
        <v>538</v>
      </c>
      <c r="AT176" s="22" t="s">
        <v>298</v>
      </c>
      <c r="AU176" s="22" t="s">
        <v>81</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160</v>
      </c>
      <c r="BM176" s="22" t="s">
        <v>485</v>
      </c>
    </row>
    <row r="177" s="1" customFormat="1">
      <c r="B177" s="44"/>
      <c r="C177" s="72"/>
      <c r="D177" s="237" t="s">
        <v>615</v>
      </c>
      <c r="E177" s="72"/>
      <c r="F177" s="268" t="s">
        <v>644</v>
      </c>
      <c r="G177" s="72"/>
      <c r="H177" s="72"/>
      <c r="I177" s="182"/>
      <c r="J177" s="72"/>
      <c r="K177" s="72"/>
      <c r="L177" s="70"/>
      <c r="M177" s="269"/>
      <c r="N177" s="45"/>
      <c r="O177" s="45"/>
      <c r="P177" s="45"/>
      <c r="Q177" s="45"/>
      <c r="R177" s="45"/>
      <c r="S177" s="45"/>
      <c r="T177" s="93"/>
      <c r="AT177" s="22" t="s">
        <v>615</v>
      </c>
      <c r="AU177" s="22" t="s">
        <v>81</v>
      </c>
    </row>
    <row r="178" s="1" customFormat="1" ht="16.5" customHeight="1">
      <c r="B178" s="44"/>
      <c r="C178" s="210" t="s">
        <v>73</v>
      </c>
      <c r="D178" s="210" t="s">
        <v>156</v>
      </c>
      <c r="E178" s="211" t="s">
        <v>645</v>
      </c>
      <c r="F178" s="212" t="s">
        <v>646</v>
      </c>
      <c r="G178" s="213" t="s">
        <v>422</v>
      </c>
      <c r="H178" s="214">
        <v>10</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160</v>
      </c>
      <c r="AT178" s="22" t="s">
        <v>156</v>
      </c>
      <c r="AU178" s="22" t="s">
        <v>81</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160</v>
      </c>
      <c r="BM178" s="22" t="s">
        <v>490</v>
      </c>
    </row>
    <row r="179" s="1" customFormat="1" ht="16.5" customHeight="1">
      <c r="B179" s="44"/>
      <c r="C179" s="258" t="s">
        <v>73</v>
      </c>
      <c r="D179" s="258" t="s">
        <v>298</v>
      </c>
      <c r="E179" s="259" t="s">
        <v>647</v>
      </c>
      <c r="F179" s="260" t="s">
        <v>646</v>
      </c>
      <c r="G179" s="261" t="s">
        <v>422</v>
      </c>
      <c r="H179" s="262">
        <v>10</v>
      </c>
      <c r="I179" s="263"/>
      <c r="J179" s="264">
        <f>ROUND(I179*H179,2)</f>
        <v>0</v>
      </c>
      <c r="K179" s="260" t="s">
        <v>21</v>
      </c>
      <c r="L179" s="265"/>
      <c r="M179" s="266" t="s">
        <v>21</v>
      </c>
      <c r="N179" s="267" t="s">
        <v>44</v>
      </c>
      <c r="O179" s="45"/>
      <c r="P179" s="219">
        <f>O179*H179</f>
        <v>0</v>
      </c>
      <c r="Q179" s="219">
        <v>0</v>
      </c>
      <c r="R179" s="219">
        <f>Q179*H179</f>
        <v>0</v>
      </c>
      <c r="S179" s="219">
        <v>0</v>
      </c>
      <c r="T179" s="220">
        <f>S179*H179</f>
        <v>0</v>
      </c>
      <c r="AR179" s="22" t="s">
        <v>538</v>
      </c>
      <c r="AT179" s="22" t="s">
        <v>298</v>
      </c>
      <c r="AU179" s="22" t="s">
        <v>81</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160</v>
      </c>
      <c r="BM179" s="22" t="s">
        <v>493</v>
      </c>
    </row>
    <row r="180" s="1" customFormat="1">
      <c r="B180" s="44"/>
      <c r="C180" s="72"/>
      <c r="D180" s="237" t="s">
        <v>615</v>
      </c>
      <c r="E180" s="72"/>
      <c r="F180" s="268" t="s">
        <v>648</v>
      </c>
      <c r="G180" s="72"/>
      <c r="H180" s="72"/>
      <c r="I180" s="182"/>
      <c r="J180" s="72"/>
      <c r="K180" s="72"/>
      <c r="L180" s="70"/>
      <c r="M180" s="269"/>
      <c r="N180" s="45"/>
      <c r="O180" s="45"/>
      <c r="P180" s="45"/>
      <c r="Q180" s="45"/>
      <c r="R180" s="45"/>
      <c r="S180" s="45"/>
      <c r="T180" s="93"/>
      <c r="AT180" s="22" t="s">
        <v>615</v>
      </c>
      <c r="AU180" s="22" t="s">
        <v>81</v>
      </c>
    </row>
    <row r="181" s="1" customFormat="1" ht="16.5" customHeight="1">
      <c r="B181" s="44"/>
      <c r="C181" s="210" t="s">
        <v>73</v>
      </c>
      <c r="D181" s="210" t="s">
        <v>156</v>
      </c>
      <c r="E181" s="211" t="s">
        <v>649</v>
      </c>
      <c r="F181" s="212" t="s">
        <v>650</v>
      </c>
      <c r="G181" s="213" t="s">
        <v>422</v>
      </c>
      <c r="H181" s="214">
        <v>14</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160</v>
      </c>
      <c r="AT181" s="22" t="s">
        <v>156</v>
      </c>
      <c r="AU181" s="22" t="s">
        <v>81</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160</v>
      </c>
      <c r="BM181" s="22" t="s">
        <v>498</v>
      </c>
    </row>
    <row r="182" s="1" customFormat="1" ht="16.5" customHeight="1">
      <c r="B182" s="44"/>
      <c r="C182" s="258" t="s">
        <v>73</v>
      </c>
      <c r="D182" s="258" t="s">
        <v>298</v>
      </c>
      <c r="E182" s="259" t="s">
        <v>651</v>
      </c>
      <c r="F182" s="260" t="s">
        <v>650</v>
      </c>
      <c r="G182" s="261" t="s">
        <v>422</v>
      </c>
      <c r="H182" s="262">
        <v>14</v>
      </c>
      <c r="I182" s="263"/>
      <c r="J182" s="264">
        <f>ROUND(I182*H182,2)</f>
        <v>0</v>
      </c>
      <c r="K182" s="260" t="s">
        <v>21</v>
      </c>
      <c r="L182" s="265"/>
      <c r="M182" s="266" t="s">
        <v>21</v>
      </c>
      <c r="N182" s="267" t="s">
        <v>44</v>
      </c>
      <c r="O182" s="45"/>
      <c r="P182" s="219">
        <f>O182*H182</f>
        <v>0</v>
      </c>
      <c r="Q182" s="219">
        <v>0</v>
      </c>
      <c r="R182" s="219">
        <f>Q182*H182</f>
        <v>0</v>
      </c>
      <c r="S182" s="219">
        <v>0</v>
      </c>
      <c r="T182" s="220">
        <f>S182*H182</f>
        <v>0</v>
      </c>
      <c r="AR182" s="22" t="s">
        <v>538</v>
      </c>
      <c r="AT182" s="22" t="s">
        <v>298</v>
      </c>
      <c r="AU182" s="22" t="s">
        <v>81</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160</v>
      </c>
      <c r="BM182" s="22" t="s">
        <v>502</v>
      </c>
    </row>
    <row r="183" s="1" customFormat="1">
      <c r="B183" s="44"/>
      <c r="C183" s="72"/>
      <c r="D183" s="237" t="s">
        <v>615</v>
      </c>
      <c r="E183" s="72"/>
      <c r="F183" s="268" t="s">
        <v>652</v>
      </c>
      <c r="G183" s="72"/>
      <c r="H183" s="72"/>
      <c r="I183" s="182"/>
      <c r="J183" s="72"/>
      <c r="K183" s="72"/>
      <c r="L183" s="70"/>
      <c r="M183" s="269"/>
      <c r="N183" s="45"/>
      <c r="O183" s="45"/>
      <c r="P183" s="45"/>
      <c r="Q183" s="45"/>
      <c r="R183" s="45"/>
      <c r="S183" s="45"/>
      <c r="T183" s="93"/>
      <c r="AT183" s="22" t="s">
        <v>615</v>
      </c>
      <c r="AU183" s="22" t="s">
        <v>81</v>
      </c>
    </row>
    <row r="184" s="1" customFormat="1" ht="16.5" customHeight="1">
      <c r="B184" s="44"/>
      <c r="C184" s="210" t="s">
        <v>73</v>
      </c>
      <c r="D184" s="210" t="s">
        <v>156</v>
      </c>
      <c r="E184" s="211" t="s">
        <v>653</v>
      </c>
      <c r="F184" s="212" t="s">
        <v>654</v>
      </c>
      <c r="G184" s="213" t="s">
        <v>422</v>
      </c>
      <c r="H184" s="214">
        <v>5</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160</v>
      </c>
      <c r="AT184" s="22" t="s">
        <v>156</v>
      </c>
      <c r="AU184" s="22" t="s">
        <v>81</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160</v>
      </c>
      <c r="BM184" s="22" t="s">
        <v>655</v>
      </c>
    </row>
    <row r="185" s="1" customFormat="1" ht="16.5" customHeight="1">
      <c r="B185" s="44"/>
      <c r="C185" s="258" t="s">
        <v>73</v>
      </c>
      <c r="D185" s="258" t="s">
        <v>298</v>
      </c>
      <c r="E185" s="259" t="s">
        <v>656</v>
      </c>
      <c r="F185" s="260" t="s">
        <v>654</v>
      </c>
      <c r="G185" s="261" t="s">
        <v>422</v>
      </c>
      <c r="H185" s="262">
        <v>5</v>
      </c>
      <c r="I185" s="263"/>
      <c r="J185" s="264">
        <f>ROUND(I185*H185,2)</f>
        <v>0</v>
      </c>
      <c r="K185" s="260" t="s">
        <v>21</v>
      </c>
      <c r="L185" s="265"/>
      <c r="M185" s="266" t="s">
        <v>21</v>
      </c>
      <c r="N185" s="267" t="s">
        <v>44</v>
      </c>
      <c r="O185" s="45"/>
      <c r="P185" s="219">
        <f>O185*H185</f>
        <v>0</v>
      </c>
      <c r="Q185" s="219">
        <v>0</v>
      </c>
      <c r="R185" s="219">
        <f>Q185*H185</f>
        <v>0</v>
      </c>
      <c r="S185" s="219">
        <v>0</v>
      </c>
      <c r="T185" s="220">
        <f>S185*H185</f>
        <v>0</v>
      </c>
      <c r="AR185" s="22" t="s">
        <v>538</v>
      </c>
      <c r="AT185" s="22" t="s">
        <v>298</v>
      </c>
      <c r="AU185" s="22" t="s">
        <v>81</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160</v>
      </c>
      <c r="BM185" s="22" t="s">
        <v>657</v>
      </c>
    </row>
    <row r="186" s="1" customFormat="1">
      <c r="B186" s="44"/>
      <c r="C186" s="72"/>
      <c r="D186" s="237" t="s">
        <v>615</v>
      </c>
      <c r="E186" s="72"/>
      <c r="F186" s="268" t="s">
        <v>658</v>
      </c>
      <c r="G186" s="72"/>
      <c r="H186" s="72"/>
      <c r="I186" s="182"/>
      <c r="J186" s="72"/>
      <c r="K186" s="72"/>
      <c r="L186" s="70"/>
      <c r="M186" s="269"/>
      <c r="N186" s="45"/>
      <c r="O186" s="45"/>
      <c r="P186" s="45"/>
      <c r="Q186" s="45"/>
      <c r="R186" s="45"/>
      <c r="S186" s="45"/>
      <c r="T186" s="93"/>
      <c r="AT186" s="22" t="s">
        <v>615</v>
      </c>
      <c r="AU186" s="22" t="s">
        <v>81</v>
      </c>
    </row>
    <row r="187" s="1" customFormat="1" ht="16.5" customHeight="1">
      <c r="B187" s="44"/>
      <c r="C187" s="210" t="s">
        <v>73</v>
      </c>
      <c r="D187" s="210" t="s">
        <v>156</v>
      </c>
      <c r="E187" s="211" t="s">
        <v>659</v>
      </c>
      <c r="F187" s="212" t="s">
        <v>660</v>
      </c>
      <c r="G187" s="213" t="s">
        <v>422</v>
      </c>
      <c r="H187" s="214">
        <v>3</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160</v>
      </c>
      <c r="AT187" s="22" t="s">
        <v>156</v>
      </c>
      <c r="AU187" s="22" t="s">
        <v>81</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160</v>
      </c>
      <c r="BM187" s="22" t="s">
        <v>661</v>
      </c>
    </row>
    <row r="188" s="1" customFormat="1" ht="16.5" customHeight="1">
      <c r="B188" s="44"/>
      <c r="C188" s="258" t="s">
        <v>73</v>
      </c>
      <c r="D188" s="258" t="s">
        <v>298</v>
      </c>
      <c r="E188" s="259" t="s">
        <v>662</v>
      </c>
      <c r="F188" s="260" t="s">
        <v>660</v>
      </c>
      <c r="G188" s="261" t="s">
        <v>422</v>
      </c>
      <c r="H188" s="262">
        <v>3</v>
      </c>
      <c r="I188" s="263"/>
      <c r="J188" s="264">
        <f>ROUND(I188*H188,2)</f>
        <v>0</v>
      </c>
      <c r="K188" s="260" t="s">
        <v>21</v>
      </c>
      <c r="L188" s="265"/>
      <c r="M188" s="266" t="s">
        <v>21</v>
      </c>
      <c r="N188" s="267" t="s">
        <v>44</v>
      </c>
      <c r="O188" s="45"/>
      <c r="P188" s="219">
        <f>O188*H188</f>
        <v>0</v>
      </c>
      <c r="Q188" s="219">
        <v>0</v>
      </c>
      <c r="R188" s="219">
        <f>Q188*H188</f>
        <v>0</v>
      </c>
      <c r="S188" s="219">
        <v>0</v>
      </c>
      <c r="T188" s="220">
        <f>S188*H188</f>
        <v>0</v>
      </c>
      <c r="AR188" s="22" t="s">
        <v>538</v>
      </c>
      <c r="AT188" s="22" t="s">
        <v>298</v>
      </c>
      <c r="AU188" s="22" t="s">
        <v>81</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160</v>
      </c>
      <c r="BM188" s="22" t="s">
        <v>663</v>
      </c>
    </row>
    <row r="189" s="1" customFormat="1">
      <c r="B189" s="44"/>
      <c r="C189" s="72"/>
      <c r="D189" s="237" t="s">
        <v>615</v>
      </c>
      <c r="E189" s="72"/>
      <c r="F189" s="268" t="s">
        <v>664</v>
      </c>
      <c r="G189" s="72"/>
      <c r="H189" s="72"/>
      <c r="I189" s="182"/>
      <c r="J189" s="72"/>
      <c r="K189" s="72"/>
      <c r="L189" s="70"/>
      <c r="M189" s="269"/>
      <c r="N189" s="45"/>
      <c r="O189" s="45"/>
      <c r="P189" s="45"/>
      <c r="Q189" s="45"/>
      <c r="R189" s="45"/>
      <c r="S189" s="45"/>
      <c r="T189" s="93"/>
      <c r="AT189" s="22" t="s">
        <v>615</v>
      </c>
      <c r="AU189" s="22" t="s">
        <v>81</v>
      </c>
    </row>
    <row r="190" s="1" customFormat="1" ht="16.5" customHeight="1">
      <c r="B190" s="44"/>
      <c r="C190" s="210" t="s">
        <v>73</v>
      </c>
      <c r="D190" s="210" t="s">
        <v>156</v>
      </c>
      <c r="E190" s="211" t="s">
        <v>665</v>
      </c>
      <c r="F190" s="212" t="s">
        <v>666</v>
      </c>
      <c r="G190" s="213" t="s">
        <v>422</v>
      </c>
      <c r="H190" s="214">
        <v>14</v>
      </c>
      <c r="I190" s="215"/>
      <c r="J190" s="216">
        <f>ROUND(I190*H190,2)</f>
        <v>0</v>
      </c>
      <c r="K190" s="212" t="s">
        <v>21</v>
      </c>
      <c r="L190" s="70"/>
      <c r="M190" s="217" t="s">
        <v>21</v>
      </c>
      <c r="N190" s="218" t="s">
        <v>44</v>
      </c>
      <c r="O190" s="45"/>
      <c r="P190" s="219">
        <f>O190*H190</f>
        <v>0</v>
      </c>
      <c r="Q190" s="219">
        <v>0</v>
      </c>
      <c r="R190" s="219">
        <f>Q190*H190</f>
        <v>0</v>
      </c>
      <c r="S190" s="219">
        <v>0</v>
      </c>
      <c r="T190" s="220">
        <f>S190*H190</f>
        <v>0</v>
      </c>
      <c r="AR190" s="22" t="s">
        <v>160</v>
      </c>
      <c r="AT190" s="22" t="s">
        <v>156</v>
      </c>
      <c r="AU190" s="22" t="s">
        <v>81</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160</v>
      </c>
      <c r="BM190" s="22" t="s">
        <v>667</v>
      </c>
    </row>
    <row r="191" s="1" customFormat="1" ht="16.5" customHeight="1">
      <c r="B191" s="44"/>
      <c r="C191" s="258" t="s">
        <v>73</v>
      </c>
      <c r="D191" s="258" t="s">
        <v>298</v>
      </c>
      <c r="E191" s="259" t="s">
        <v>668</v>
      </c>
      <c r="F191" s="260" t="s">
        <v>666</v>
      </c>
      <c r="G191" s="261" t="s">
        <v>422</v>
      </c>
      <c r="H191" s="262">
        <v>14</v>
      </c>
      <c r="I191" s="263"/>
      <c r="J191" s="264">
        <f>ROUND(I191*H191,2)</f>
        <v>0</v>
      </c>
      <c r="K191" s="260" t="s">
        <v>21</v>
      </c>
      <c r="L191" s="265"/>
      <c r="M191" s="266" t="s">
        <v>21</v>
      </c>
      <c r="N191" s="267" t="s">
        <v>44</v>
      </c>
      <c r="O191" s="45"/>
      <c r="P191" s="219">
        <f>O191*H191</f>
        <v>0</v>
      </c>
      <c r="Q191" s="219">
        <v>0</v>
      </c>
      <c r="R191" s="219">
        <f>Q191*H191</f>
        <v>0</v>
      </c>
      <c r="S191" s="219">
        <v>0</v>
      </c>
      <c r="T191" s="220">
        <f>S191*H191</f>
        <v>0</v>
      </c>
      <c r="AR191" s="22" t="s">
        <v>538</v>
      </c>
      <c r="AT191" s="22" t="s">
        <v>298</v>
      </c>
      <c r="AU191" s="22" t="s">
        <v>81</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160</v>
      </c>
      <c r="BM191" s="22" t="s">
        <v>669</v>
      </c>
    </row>
    <row r="192" s="1" customFormat="1">
      <c r="B192" s="44"/>
      <c r="C192" s="72"/>
      <c r="D192" s="237" t="s">
        <v>615</v>
      </c>
      <c r="E192" s="72"/>
      <c r="F192" s="268" t="s">
        <v>670</v>
      </c>
      <c r="G192" s="72"/>
      <c r="H192" s="72"/>
      <c r="I192" s="182"/>
      <c r="J192" s="72"/>
      <c r="K192" s="72"/>
      <c r="L192" s="70"/>
      <c r="M192" s="269"/>
      <c r="N192" s="45"/>
      <c r="O192" s="45"/>
      <c r="P192" s="45"/>
      <c r="Q192" s="45"/>
      <c r="R192" s="45"/>
      <c r="S192" s="45"/>
      <c r="T192" s="93"/>
      <c r="AT192" s="22" t="s">
        <v>615</v>
      </c>
      <c r="AU192" s="22" t="s">
        <v>81</v>
      </c>
    </row>
    <row r="193" s="1" customFormat="1" ht="16.5" customHeight="1">
      <c r="B193" s="44"/>
      <c r="C193" s="210" t="s">
        <v>73</v>
      </c>
      <c r="D193" s="210" t="s">
        <v>156</v>
      </c>
      <c r="E193" s="211" t="s">
        <v>671</v>
      </c>
      <c r="F193" s="212" t="s">
        <v>672</v>
      </c>
      <c r="G193" s="213" t="s">
        <v>422</v>
      </c>
      <c r="H193" s="214">
        <v>15</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160</v>
      </c>
      <c r="AT193" s="22" t="s">
        <v>156</v>
      </c>
      <c r="AU193" s="22" t="s">
        <v>81</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160</v>
      </c>
      <c r="BM193" s="22" t="s">
        <v>673</v>
      </c>
    </row>
    <row r="194" s="1" customFormat="1" ht="16.5" customHeight="1">
      <c r="B194" s="44"/>
      <c r="C194" s="258" t="s">
        <v>73</v>
      </c>
      <c r="D194" s="258" t="s">
        <v>298</v>
      </c>
      <c r="E194" s="259" t="s">
        <v>674</v>
      </c>
      <c r="F194" s="260" t="s">
        <v>672</v>
      </c>
      <c r="G194" s="261" t="s">
        <v>422</v>
      </c>
      <c r="H194" s="262">
        <v>15</v>
      </c>
      <c r="I194" s="263"/>
      <c r="J194" s="264">
        <f>ROUND(I194*H194,2)</f>
        <v>0</v>
      </c>
      <c r="K194" s="260" t="s">
        <v>21</v>
      </c>
      <c r="L194" s="265"/>
      <c r="M194" s="266" t="s">
        <v>21</v>
      </c>
      <c r="N194" s="267" t="s">
        <v>44</v>
      </c>
      <c r="O194" s="45"/>
      <c r="P194" s="219">
        <f>O194*H194</f>
        <v>0</v>
      </c>
      <c r="Q194" s="219">
        <v>0</v>
      </c>
      <c r="R194" s="219">
        <f>Q194*H194</f>
        <v>0</v>
      </c>
      <c r="S194" s="219">
        <v>0</v>
      </c>
      <c r="T194" s="220">
        <f>S194*H194</f>
        <v>0</v>
      </c>
      <c r="AR194" s="22" t="s">
        <v>538</v>
      </c>
      <c r="AT194" s="22" t="s">
        <v>298</v>
      </c>
      <c r="AU194" s="22" t="s">
        <v>81</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160</v>
      </c>
      <c r="BM194" s="22" t="s">
        <v>675</v>
      </c>
    </row>
    <row r="195" s="1" customFormat="1">
      <c r="B195" s="44"/>
      <c r="C195" s="72"/>
      <c r="D195" s="237" t="s">
        <v>615</v>
      </c>
      <c r="E195" s="72"/>
      <c r="F195" s="268" t="s">
        <v>676</v>
      </c>
      <c r="G195" s="72"/>
      <c r="H195" s="72"/>
      <c r="I195" s="182"/>
      <c r="J195" s="72"/>
      <c r="K195" s="72"/>
      <c r="L195" s="70"/>
      <c r="M195" s="269"/>
      <c r="N195" s="45"/>
      <c r="O195" s="45"/>
      <c r="P195" s="45"/>
      <c r="Q195" s="45"/>
      <c r="R195" s="45"/>
      <c r="S195" s="45"/>
      <c r="T195" s="93"/>
      <c r="AT195" s="22" t="s">
        <v>615</v>
      </c>
      <c r="AU195" s="22" t="s">
        <v>81</v>
      </c>
    </row>
    <row r="196" s="1" customFormat="1" ht="16.5" customHeight="1">
      <c r="B196" s="44"/>
      <c r="C196" s="210" t="s">
        <v>73</v>
      </c>
      <c r="D196" s="210" t="s">
        <v>156</v>
      </c>
      <c r="E196" s="211" t="s">
        <v>677</v>
      </c>
      <c r="F196" s="212" t="s">
        <v>678</v>
      </c>
      <c r="G196" s="213" t="s">
        <v>422</v>
      </c>
      <c r="H196" s="214">
        <v>2</v>
      </c>
      <c r="I196" s="215"/>
      <c r="J196" s="216">
        <f>ROUND(I196*H196,2)</f>
        <v>0</v>
      </c>
      <c r="K196" s="212" t="s">
        <v>21</v>
      </c>
      <c r="L196" s="70"/>
      <c r="M196" s="217" t="s">
        <v>21</v>
      </c>
      <c r="N196" s="218" t="s">
        <v>44</v>
      </c>
      <c r="O196" s="45"/>
      <c r="P196" s="219">
        <f>O196*H196</f>
        <v>0</v>
      </c>
      <c r="Q196" s="219">
        <v>0</v>
      </c>
      <c r="R196" s="219">
        <f>Q196*H196</f>
        <v>0</v>
      </c>
      <c r="S196" s="219">
        <v>0</v>
      </c>
      <c r="T196" s="220">
        <f>S196*H196</f>
        <v>0</v>
      </c>
      <c r="AR196" s="22" t="s">
        <v>160</v>
      </c>
      <c r="AT196" s="22" t="s">
        <v>156</v>
      </c>
      <c r="AU196" s="22" t="s">
        <v>81</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160</v>
      </c>
      <c r="BM196" s="22" t="s">
        <v>679</v>
      </c>
    </row>
    <row r="197" s="1" customFormat="1" ht="16.5" customHeight="1">
      <c r="B197" s="44"/>
      <c r="C197" s="258" t="s">
        <v>73</v>
      </c>
      <c r="D197" s="258" t="s">
        <v>298</v>
      </c>
      <c r="E197" s="259" t="s">
        <v>680</v>
      </c>
      <c r="F197" s="260" t="s">
        <v>678</v>
      </c>
      <c r="G197" s="261" t="s">
        <v>422</v>
      </c>
      <c r="H197" s="262">
        <v>2</v>
      </c>
      <c r="I197" s="263"/>
      <c r="J197" s="264">
        <f>ROUND(I197*H197,2)</f>
        <v>0</v>
      </c>
      <c r="K197" s="260" t="s">
        <v>21</v>
      </c>
      <c r="L197" s="265"/>
      <c r="M197" s="266" t="s">
        <v>21</v>
      </c>
      <c r="N197" s="267" t="s">
        <v>44</v>
      </c>
      <c r="O197" s="45"/>
      <c r="P197" s="219">
        <f>O197*H197</f>
        <v>0</v>
      </c>
      <c r="Q197" s="219">
        <v>0</v>
      </c>
      <c r="R197" s="219">
        <f>Q197*H197</f>
        <v>0</v>
      </c>
      <c r="S197" s="219">
        <v>0</v>
      </c>
      <c r="T197" s="220">
        <f>S197*H197</f>
        <v>0</v>
      </c>
      <c r="AR197" s="22" t="s">
        <v>538</v>
      </c>
      <c r="AT197" s="22" t="s">
        <v>298</v>
      </c>
      <c r="AU197" s="22" t="s">
        <v>81</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160</v>
      </c>
      <c r="BM197" s="22" t="s">
        <v>681</v>
      </c>
    </row>
    <row r="198" s="1" customFormat="1">
      <c r="B198" s="44"/>
      <c r="C198" s="72"/>
      <c r="D198" s="237" t="s">
        <v>615</v>
      </c>
      <c r="E198" s="72"/>
      <c r="F198" s="268" t="s">
        <v>682</v>
      </c>
      <c r="G198" s="72"/>
      <c r="H198" s="72"/>
      <c r="I198" s="182"/>
      <c r="J198" s="72"/>
      <c r="K198" s="72"/>
      <c r="L198" s="70"/>
      <c r="M198" s="269"/>
      <c r="N198" s="45"/>
      <c r="O198" s="45"/>
      <c r="P198" s="45"/>
      <c r="Q198" s="45"/>
      <c r="R198" s="45"/>
      <c r="S198" s="45"/>
      <c r="T198" s="93"/>
      <c r="AT198" s="22" t="s">
        <v>615</v>
      </c>
      <c r="AU198" s="22" t="s">
        <v>81</v>
      </c>
    </row>
    <row r="199" s="1" customFormat="1" ht="16.5" customHeight="1">
      <c r="B199" s="44"/>
      <c r="C199" s="210" t="s">
        <v>73</v>
      </c>
      <c r="D199" s="210" t="s">
        <v>156</v>
      </c>
      <c r="E199" s="211" t="s">
        <v>683</v>
      </c>
      <c r="F199" s="212" t="s">
        <v>684</v>
      </c>
      <c r="G199" s="213" t="s">
        <v>422</v>
      </c>
      <c r="H199" s="214">
        <v>2</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160</v>
      </c>
      <c r="AT199" s="22" t="s">
        <v>156</v>
      </c>
      <c r="AU199" s="22" t="s">
        <v>81</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160</v>
      </c>
      <c r="BM199" s="22" t="s">
        <v>685</v>
      </c>
    </row>
    <row r="200" s="1" customFormat="1" ht="16.5" customHeight="1">
      <c r="B200" s="44"/>
      <c r="C200" s="258" t="s">
        <v>73</v>
      </c>
      <c r="D200" s="258" t="s">
        <v>298</v>
      </c>
      <c r="E200" s="259" t="s">
        <v>686</v>
      </c>
      <c r="F200" s="260" t="s">
        <v>684</v>
      </c>
      <c r="G200" s="261" t="s">
        <v>422</v>
      </c>
      <c r="H200" s="262">
        <v>2</v>
      </c>
      <c r="I200" s="263"/>
      <c r="J200" s="264">
        <f>ROUND(I200*H200,2)</f>
        <v>0</v>
      </c>
      <c r="K200" s="260" t="s">
        <v>21</v>
      </c>
      <c r="L200" s="265"/>
      <c r="M200" s="266" t="s">
        <v>21</v>
      </c>
      <c r="N200" s="267" t="s">
        <v>44</v>
      </c>
      <c r="O200" s="45"/>
      <c r="P200" s="219">
        <f>O200*H200</f>
        <v>0</v>
      </c>
      <c r="Q200" s="219">
        <v>0</v>
      </c>
      <c r="R200" s="219">
        <f>Q200*H200</f>
        <v>0</v>
      </c>
      <c r="S200" s="219">
        <v>0</v>
      </c>
      <c r="T200" s="220">
        <f>S200*H200</f>
        <v>0</v>
      </c>
      <c r="AR200" s="22" t="s">
        <v>538</v>
      </c>
      <c r="AT200" s="22" t="s">
        <v>298</v>
      </c>
      <c r="AU200" s="22" t="s">
        <v>81</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160</v>
      </c>
      <c r="BM200" s="22" t="s">
        <v>687</v>
      </c>
    </row>
    <row r="201" s="1" customFormat="1">
      <c r="B201" s="44"/>
      <c r="C201" s="72"/>
      <c r="D201" s="237" t="s">
        <v>615</v>
      </c>
      <c r="E201" s="72"/>
      <c r="F201" s="268" t="s">
        <v>688</v>
      </c>
      <c r="G201" s="72"/>
      <c r="H201" s="72"/>
      <c r="I201" s="182"/>
      <c r="J201" s="72"/>
      <c r="K201" s="72"/>
      <c r="L201" s="70"/>
      <c r="M201" s="269"/>
      <c r="N201" s="45"/>
      <c r="O201" s="45"/>
      <c r="P201" s="45"/>
      <c r="Q201" s="45"/>
      <c r="R201" s="45"/>
      <c r="S201" s="45"/>
      <c r="T201" s="93"/>
      <c r="AT201" s="22" t="s">
        <v>615</v>
      </c>
      <c r="AU201" s="22" t="s">
        <v>81</v>
      </c>
    </row>
    <row r="202" s="1" customFormat="1" ht="16.5" customHeight="1">
      <c r="B202" s="44"/>
      <c r="C202" s="210" t="s">
        <v>73</v>
      </c>
      <c r="D202" s="210" t="s">
        <v>156</v>
      </c>
      <c r="E202" s="211" t="s">
        <v>689</v>
      </c>
      <c r="F202" s="212" t="s">
        <v>690</v>
      </c>
      <c r="G202" s="213" t="s">
        <v>422</v>
      </c>
      <c r="H202" s="214">
        <v>2</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160</v>
      </c>
      <c r="AT202" s="22" t="s">
        <v>156</v>
      </c>
      <c r="AU202" s="22" t="s">
        <v>81</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160</v>
      </c>
      <c r="BM202" s="22" t="s">
        <v>691</v>
      </c>
    </row>
    <row r="203" s="1" customFormat="1" ht="16.5" customHeight="1">
      <c r="B203" s="44"/>
      <c r="C203" s="258" t="s">
        <v>73</v>
      </c>
      <c r="D203" s="258" t="s">
        <v>298</v>
      </c>
      <c r="E203" s="259" t="s">
        <v>692</v>
      </c>
      <c r="F203" s="260" t="s">
        <v>690</v>
      </c>
      <c r="G203" s="261" t="s">
        <v>422</v>
      </c>
      <c r="H203" s="262">
        <v>2</v>
      </c>
      <c r="I203" s="263"/>
      <c r="J203" s="264">
        <f>ROUND(I203*H203,2)</f>
        <v>0</v>
      </c>
      <c r="K203" s="260" t="s">
        <v>21</v>
      </c>
      <c r="L203" s="265"/>
      <c r="M203" s="266" t="s">
        <v>21</v>
      </c>
      <c r="N203" s="267" t="s">
        <v>44</v>
      </c>
      <c r="O203" s="45"/>
      <c r="P203" s="219">
        <f>O203*H203</f>
        <v>0</v>
      </c>
      <c r="Q203" s="219">
        <v>0</v>
      </c>
      <c r="R203" s="219">
        <f>Q203*H203</f>
        <v>0</v>
      </c>
      <c r="S203" s="219">
        <v>0</v>
      </c>
      <c r="T203" s="220">
        <f>S203*H203</f>
        <v>0</v>
      </c>
      <c r="AR203" s="22" t="s">
        <v>538</v>
      </c>
      <c r="AT203" s="22" t="s">
        <v>298</v>
      </c>
      <c r="AU203" s="22" t="s">
        <v>81</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160</v>
      </c>
      <c r="BM203" s="22" t="s">
        <v>693</v>
      </c>
    </row>
    <row r="204" s="1" customFormat="1">
      <c r="B204" s="44"/>
      <c r="C204" s="72"/>
      <c r="D204" s="237" t="s">
        <v>615</v>
      </c>
      <c r="E204" s="72"/>
      <c r="F204" s="268" t="s">
        <v>694</v>
      </c>
      <c r="G204" s="72"/>
      <c r="H204" s="72"/>
      <c r="I204" s="182"/>
      <c r="J204" s="72"/>
      <c r="K204" s="72"/>
      <c r="L204" s="70"/>
      <c r="M204" s="269"/>
      <c r="N204" s="45"/>
      <c r="O204" s="45"/>
      <c r="P204" s="45"/>
      <c r="Q204" s="45"/>
      <c r="R204" s="45"/>
      <c r="S204" s="45"/>
      <c r="T204" s="93"/>
      <c r="AT204" s="22" t="s">
        <v>615</v>
      </c>
      <c r="AU204" s="22" t="s">
        <v>81</v>
      </c>
    </row>
    <row r="205" s="1" customFormat="1" ht="16.5" customHeight="1">
      <c r="B205" s="44"/>
      <c r="C205" s="210" t="s">
        <v>73</v>
      </c>
      <c r="D205" s="210" t="s">
        <v>156</v>
      </c>
      <c r="E205" s="211" t="s">
        <v>695</v>
      </c>
      <c r="F205" s="212" t="s">
        <v>696</v>
      </c>
      <c r="G205" s="213" t="s">
        <v>422</v>
      </c>
      <c r="H205" s="214">
        <v>103</v>
      </c>
      <c r="I205" s="215"/>
      <c r="J205" s="216">
        <f>ROUND(I205*H205,2)</f>
        <v>0</v>
      </c>
      <c r="K205" s="212" t="s">
        <v>21</v>
      </c>
      <c r="L205" s="70"/>
      <c r="M205" s="217" t="s">
        <v>21</v>
      </c>
      <c r="N205" s="218" t="s">
        <v>44</v>
      </c>
      <c r="O205" s="45"/>
      <c r="P205" s="219">
        <f>O205*H205</f>
        <v>0</v>
      </c>
      <c r="Q205" s="219">
        <v>0</v>
      </c>
      <c r="R205" s="219">
        <f>Q205*H205</f>
        <v>0</v>
      </c>
      <c r="S205" s="219">
        <v>0</v>
      </c>
      <c r="T205" s="220">
        <f>S205*H205</f>
        <v>0</v>
      </c>
      <c r="AR205" s="22" t="s">
        <v>160</v>
      </c>
      <c r="AT205" s="22" t="s">
        <v>156</v>
      </c>
      <c r="AU205" s="22" t="s">
        <v>81</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160</v>
      </c>
      <c r="BM205" s="22" t="s">
        <v>697</v>
      </c>
    </row>
    <row r="206" s="9" customFormat="1" ht="29.88" customHeight="1">
      <c r="B206" s="196"/>
      <c r="C206" s="197"/>
      <c r="D206" s="198" t="s">
        <v>72</v>
      </c>
      <c r="E206" s="233" t="s">
        <v>698</v>
      </c>
      <c r="F206" s="233" t="s">
        <v>699</v>
      </c>
      <c r="G206" s="197"/>
      <c r="H206" s="197"/>
      <c r="I206" s="200"/>
      <c r="J206" s="234">
        <f>BK206</f>
        <v>0</v>
      </c>
      <c r="K206" s="197"/>
      <c r="L206" s="202"/>
      <c r="M206" s="203"/>
      <c r="N206" s="204"/>
      <c r="O206" s="204"/>
      <c r="P206" s="205">
        <v>0</v>
      </c>
      <c r="Q206" s="204"/>
      <c r="R206" s="205">
        <v>0</v>
      </c>
      <c r="S206" s="204"/>
      <c r="T206" s="206">
        <v>0</v>
      </c>
      <c r="AR206" s="207" t="s">
        <v>154</v>
      </c>
      <c r="AT206" s="208" t="s">
        <v>72</v>
      </c>
      <c r="AU206" s="208" t="s">
        <v>81</v>
      </c>
      <c r="AY206" s="207" t="s">
        <v>155</v>
      </c>
      <c r="BK206" s="209">
        <v>0</v>
      </c>
    </row>
    <row r="207" s="9" customFormat="1" ht="24.96" customHeight="1">
      <c r="B207" s="196"/>
      <c r="C207" s="197"/>
      <c r="D207" s="198" t="s">
        <v>72</v>
      </c>
      <c r="E207" s="199" t="s">
        <v>700</v>
      </c>
      <c r="F207" s="199" t="s">
        <v>701</v>
      </c>
      <c r="G207" s="197"/>
      <c r="H207" s="197"/>
      <c r="I207" s="200"/>
      <c r="J207" s="201">
        <f>BK207</f>
        <v>0</v>
      </c>
      <c r="K207" s="197"/>
      <c r="L207" s="202"/>
      <c r="M207" s="203"/>
      <c r="N207" s="204"/>
      <c r="O207" s="204"/>
      <c r="P207" s="205">
        <f>SUM(P208:P276)</f>
        <v>0</v>
      </c>
      <c r="Q207" s="204"/>
      <c r="R207" s="205">
        <f>SUM(R208:R276)</f>
        <v>0</v>
      </c>
      <c r="S207" s="204"/>
      <c r="T207" s="206">
        <f>SUM(T208:T276)</f>
        <v>0</v>
      </c>
      <c r="AR207" s="207" t="s">
        <v>154</v>
      </c>
      <c r="AT207" s="208" t="s">
        <v>72</v>
      </c>
      <c r="AU207" s="208" t="s">
        <v>73</v>
      </c>
      <c r="AY207" s="207" t="s">
        <v>155</v>
      </c>
      <c r="BK207" s="209">
        <f>SUM(BK208:BK276)</f>
        <v>0</v>
      </c>
    </row>
    <row r="208" s="1" customFormat="1" ht="16.5" customHeight="1">
      <c r="B208" s="44"/>
      <c r="C208" s="210" t="s">
        <v>73</v>
      </c>
      <c r="D208" s="210" t="s">
        <v>156</v>
      </c>
      <c r="E208" s="211" t="s">
        <v>702</v>
      </c>
      <c r="F208" s="212" t="s">
        <v>703</v>
      </c>
      <c r="G208" s="213" t="s">
        <v>422</v>
      </c>
      <c r="H208" s="214">
        <v>4</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160</v>
      </c>
      <c r="AT208" s="22" t="s">
        <v>156</v>
      </c>
      <c r="AU208" s="22" t="s">
        <v>81</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160</v>
      </c>
      <c r="BM208" s="22" t="s">
        <v>704</v>
      </c>
    </row>
    <row r="209" s="1" customFormat="1" ht="16.5" customHeight="1">
      <c r="B209" s="44"/>
      <c r="C209" s="258" t="s">
        <v>73</v>
      </c>
      <c r="D209" s="258" t="s">
        <v>298</v>
      </c>
      <c r="E209" s="259" t="s">
        <v>705</v>
      </c>
      <c r="F209" s="260" t="s">
        <v>703</v>
      </c>
      <c r="G209" s="261" t="s">
        <v>422</v>
      </c>
      <c r="H209" s="262">
        <v>4</v>
      </c>
      <c r="I209" s="263"/>
      <c r="J209" s="264">
        <f>ROUND(I209*H209,2)</f>
        <v>0</v>
      </c>
      <c r="K209" s="260" t="s">
        <v>21</v>
      </c>
      <c r="L209" s="265"/>
      <c r="M209" s="266" t="s">
        <v>21</v>
      </c>
      <c r="N209" s="267" t="s">
        <v>44</v>
      </c>
      <c r="O209" s="45"/>
      <c r="P209" s="219">
        <f>O209*H209</f>
        <v>0</v>
      </c>
      <c r="Q209" s="219">
        <v>0</v>
      </c>
      <c r="R209" s="219">
        <f>Q209*H209</f>
        <v>0</v>
      </c>
      <c r="S209" s="219">
        <v>0</v>
      </c>
      <c r="T209" s="220">
        <f>S209*H209</f>
        <v>0</v>
      </c>
      <c r="AR209" s="22" t="s">
        <v>538</v>
      </c>
      <c r="AT209" s="22" t="s">
        <v>298</v>
      </c>
      <c r="AU209" s="22" t="s">
        <v>81</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160</v>
      </c>
      <c r="BM209" s="22" t="s">
        <v>706</v>
      </c>
    </row>
    <row r="210" s="1" customFormat="1" ht="16.5" customHeight="1">
      <c r="B210" s="44"/>
      <c r="C210" s="210" t="s">
        <v>73</v>
      </c>
      <c r="D210" s="210" t="s">
        <v>156</v>
      </c>
      <c r="E210" s="211" t="s">
        <v>707</v>
      </c>
      <c r="F210" s="212" t="s">
        <v>708</v>
      </c>
      <c r="G210" s="213" t="s">
        <v>422</v>
      </c>
      <c r="H210" s="214">
        <v>19</v>
      </c>
      <c r="I210" s="215"/>
      <c r="J210" s="216">
        <f>ROUND(I210*H210,2)</f>
        <v>0</v>
      </c>
      <c r="K210" s="212" t="s">
        <v>21</v>
      </c>
      <c r="L210" s="70"/>
      <c r="M210" s="217" t="s">
        <v>21</v>
      </c>
      <c r="N210" s="218" t="s">
        <v>44</v>
      </c>
      <c r="O210" s="45"/>
      <c r="P210" s="219">
        <f>O210*H210</f>
        <v>0</v>
      </c>
      <c r="Q210" s="219">
        <v>0</v>
      </c>
      <c r="R210" s="219">
        <f>Q210*H210</f>
        <v>0</v>
      </c>
      <c r="S210" s="219">
        <v>0</v>
      </c>
      <c r="T210" s="220">
        <f>S210*H210</f>
        <v>0</v>
      </c>
      <c r="AR210" s="22" t="s">
        <v>160</v>
      </c>
      <c r="AT210" s="22" t="s">
        <v>156</v>
      </c>
      <c r="AU210" s="22" t="s">
        <v>81</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160</v>
      </c>
      <c r="BM210" s="22" t="s">
        <v>709</v>
      </c>
    </row>
    <row r="211" s="1" customFormat="1" ht="16.5" customHeight="1">
      <c r="B211" s="44"/>
      <c r="C211" s="258" t="s">
        <v>73</v>
      </c>
      <c r="D211" s="258" t="s">
        <v>298</v>
      </c>
      <c r="E211" s="259" t="s">
        <v>710</v>
      </c>
      <c r="F211" s="260" t="s">
        <v>708</v>
      </c>
      <c r="G211" s="261" t="s">
        <v>422</v>
      </c>
      <c r="H211" s="262">
        <v>19</v>
      </c>
      <c r="I211" s="263"/>
      <c r="J211" s="264">
        <f>ROUND(I211*H211,2)</f>
        <v>0</v>
      </c>
      <c r="K211" s="260" t="s">
        <v>21</v>
      </c>
      <c r="L211" s="265"/>
      <c r="M211" s="266" t="s">
        <v>21</v>
      </c>
      <c r="N211" s="267" t="s">
        <v>44</v>
      </c>
      <c r="O211" s="45"/>
      <c r="P211" s="219">
        <f>O211*H211</f>
        <v>0</v>
      </c>
      <c r="Q211" s="219">
        <v>0</v>
      </c>
      <c r="R211" s="219">
        <f>Q211*H211</f>
        <v>0</v>
      </c>
      <c r="S211" s="219">
        <v>0</v>
      </c>
      <c r="T211" s="220">
        <f>S211*H211</f>
        <v>0</v>
      </c>
      <c r="AR211" s="22" t="s">
        <v>538</v>
      </c>
      <c r="AT211" s="22" t="s">
        <v>298</v>
      </c>
      <c r="AU211" s="22" t="s">
        <v>81</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160</v>
      </c>
      <c r="BM211" s="22" t="s">
        <v>711</v>
      </c>
    </row>
    <row r="212" s="1" customFormat="1" ht="16.5" customHeight="1">
      <c r="B212" s="44"/>
      <c r="C212" s="210" t="s">
        <v>73</v>
      </c>
      <c r="D212" s="210" t="s">
        <v>156</v>
      </c>
      <c r="E212" s="211" t="s">
        <v>712</v>
      </c>
      <c r="F212" s="212" t="s">
        <v>713</v>
      </c>
      <c r="G212" s="213" t="s">
        <v>422</v>
      </c>
      <c r="H212" s="214">
        <v>4</v>
      </c>
      <c r="I212" s="215"/>
      <c r="J212" s="216">
        <f>ROUND(I212*H212,2)</f>
        <v>0</v>
      </c>
      <c r="K212" s="212" t="s">
        <v>21</v>
      </c>
      <c r="L212" s="70"/>
      <c r="M212" s="217" t="s">
        <v>21</v>
      </c>
      <c r="N212" s="218" t="s">
        <v>44</v>
      </c>
      <c r="O212" s="45"/>
      <c r="P212" s="219">
        <f>O212*H212</f>
        <v>0</v>
      </c>
      <c r="Q212" s="219">
        <v>0</v>
      </c>
      <c r="R212" s="219">
        <f>Q212*H212</f>
        <v>0</v>
      </c>
      <c r="S212" s="219">
        <v>0</v>
      </c>
      <c r="T212" s="220">
        <f>S212*H212</f>
        <v>0</v>
      </c>
      <c r="AR212" s="22" t="s">
        <v>160</v>
      </c>
      <c r="AT212" s="22" t="s">
        <v>156</v>
      </c>
      <c r="AU212" s="22" t="s">
        <v>81</v>
      </c>
      <c r="AY212" s="22" t="s">
        <v>155</v>
      </c>
      <c r="BE212" s="221">
        <f>IF(N212="základní",J212,0)</f>
        <v>0</v>
      </c>
      <c r="BF212" s="221">
        <f>IF(N212="snížená",J212,0)</f>
        <v>0</v>
      </c>
      <c r="BG212" s="221">
        <f>IF(N212="zákl. přenesená",J212,0)</f>
        <v>0</v>
      </c>
      <c r="BH212" s="221">
        <f>IF(N212="sníž. přenesená",J212,0)</f>
        <v>0</v>
      </c>
      <c r="BI212" s="221">
        <f>IF(N212="nulová",J212,0)</f>
        <v>0</v>
      </c>
      <c r="BJ212" s="22" t="s">
        <v>81</v>
      </c>
      <c r="BK212" s="221">
        <f>ROUND(I212*H212,2)</f>
        <v>0</v>
      </c>
      <c r="BL212" s="22" t="s">
        <v>160</v>
      </c>
      <c r="BM212" s="22" t="s">
        <v>714</v>
      </c>
    </row>
    <row r="213" s="1" customFormat="1" ht="16.5" customHeight="1">
      <c r="B213" s="44"/>
      <c r="C213" s="258" t="s">
        <v>73</v>
      </c>
      <c r="D213" s="258" t="s">
        <v>298</v>
      </c>
      <c r="E213" s="259" t="s">
        <v>715</v>
      </c>
      <c r="F213" s="260" t="s">
        <v>713</v>
      </c>
      <c r="G213" s="261" t="s">
        <v>422</v>
      </c>
      <c r="H213" s="262">
        <v>4</v>
      </c>
      <c r="I213" s="263"/>
      <c r="J213" s="264">
        <f>ROUND(I213*H213,2)</f>
        <v>0</v>
      </c>
      <c r="K213" s="260" t="s">
        <v>21</v>
      </c>
      <c r="L213" s="265"/>
      <c r="M213" s="266" t="s">
        <v>21</v>
      </c>
      <c r="N213" s="267" t="s">
        <v>44</v>
      </c>
      <c r="O213" s="45"/>
      <c r="P213" s="219">
        <f>O213*H213</f>
        <v>0</v>
      </c>
      <c r="Q213" s="219">
        <v>0</v>
      </c>
      <c r="R213" s="219">
        <f>Q213*H213</f>
        <v>0</v>
      </c>
      <c r="S213" s="219">
        <v>0</v>
      </c>
      <c r="T213" s="220">
        <f>S213*H213</f>
        <v>0</v>
      </c>
      <c r="AR213" s="22" t="s">
        <v>538</v>
      </c>
      <c r="AT213" s="22" t="s">
        <v>298</v>
      </c>
      <c r="AU213" s="22" t="s">
        <v>81</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160</v>
      </c>
      <c r="BM213" s="22" t="s">
        <v>716</v>
      </c>
    </row>
    <row r="214" s="1" customFormat="1" ht="16.5" customHeight="1">
      <c r="B214" s="44"/>
      <c r="C214" s="210" t="s">
        <v>73</v>
      </c>
      <c r="D214" s="210" t="s">
        <v>156</v>
      </c>
      <c r="E214" s="211" t="s">
        <v>717</v>
      </c>
      <c r="F214" s="212" t="s">
        <v>718</v>
      </c>
      <c r="G214" s="213" t="s">
        <v>422</v>
      </c>
      <c r="H214" s="214">
        <v>5</v>
      </c>
      <c r="I214" s="215"/>
      <c r="J214" s="216">
        <f>ROUND(I214*H214,2)</f>
        <v>0</v>
      </c>
      <c r="K214" s="212" t="s">
        <v>21</v>
      </c>
      <c r="L214" s="70"/>
      <c r="M214" s="217" t="s">
        <v>21</v>
      </c>
      <c r="N214" s="218" t="s">
        <v>44</v>
      </c>
      <c r="O214" s="45"/>
      <c r="P214" s="219">
        <f>O214*H214</f>
        <v>0</v>
      </c>
      <c r="Q214" s="219">
        <v>0</v>
      </c>
      <c r="R214" s="219">
        <f>Q214*H214</f>
        <v>0</v>
      </c>
      <c r="S214" s="219">
        <v>0</v>
      </c>
      <c r="T214" s="220">
        <f>S214*H214</f>
        <v>0</v>
      </c>
      <c r="AR214" s="22" t="s">
        <v>160</v>
      </c>
      <c r="AT214" s="22" t="s">
        <v>156</v>
      </c>
      <c r="AU214" s="22" t="s">
        <v>81</v>
      </c>
      <c r="AY214" s="22" t="s">
        <v>155</v>
      </c>
      <c r="BE214" s="221">
        <f>IF(N214="základní",J214,0)</f>
        <v>0</v>
      </c>
      <c r="BF214" s="221">
        <f>IF(N214="snížená",J214,0)</f>
        <v>0</v>
      </c>
      <c r="BG214" s="221">
        <f>IF(N214="zákl. přenesená",J214,0)</f>
        <v>0</v>
      </c>
      <c r="BH214" s="221">
        <f>IF(N214="sníž. přenesená",J214,0)</f>
        <v>0</v>
      </c>
      <c r="BI214" s="221">
        <f>IF(N214="nulová",J214,0)</f>
        <v>0</v>
      </c>
      <c r="BJ214" s="22" t="s">
        <v>81</v>
      </c>
      <c r="BK214" s="221">
        <f>ROUND(I214*H214,2)</f>
        <v>0</v>
      </c>
      <c r="BL214" s="22" t="s">
        <v>160</v>
      </c>
      <c r="BM214" s="22" t="s">
        <v>719</v>
      </c>
    </row>
    <row r="215" s="1" customFormat="1" ht="16.5" customHeight="1">
      <c r="B215" s="44"/>
      <c r="C215" s="258" t="s">
        <v>73</v>
      </c>
      <c r="D215" s="258" t="s">
        <v>298</v>
      </c>
      <c r="E215" s="259" t="s">
        <v>720</v>
      </c>
      <c r="F215" s="260" t="s">
        <v>718</v>
      </c>
      <c r="G215" s="261" t="s">
        <v>422</v>
      </c>
      <c r="H215" s="262">
        <v>5</v>
      </c>
      <c r="I215" s="263"/>
      <c r="J215" s="264">
        <f>ROUND(I215*H215,2)</f>
        <v>0</v>
      </c>
      <c r="K215" s="260" t="s">
        <v>21</v>
      </c>
      <c r="L215" s="265"/>
      <c r="M215" s="266" t="s">
        <v>21</v>
      </c>
      <c r="N215" s="267" t="s">
        <v>44</v>
      </c>
      <c r="O215" s="45"/>
      <c r="P215" s="219">
        <f>O215*H215</f>
        <v>0</v>
      </c>
      <c r="Q215" s="219">
        <v>0</v>
      </c>
      <c r="R215" s="219">
        <f>Q215*H215</f>
        <v>0</v>
      </c>
      <c r="S215" s="219">
        <v>0</v>
      </c>
      <c r="T215" s="220">
        <f>S215*H215</f>
        <v>0</v>
      </c>
      <c r="AR215" s="22" t="s">
        <v>538</v>
      </c>
      <c r="AT215" s="22" t="s">
        <v>298</v>
      </c>
      <c r="AU215" s="22" t="s">
        <v>81</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160</v>
      </c>
      <c r="BM215" s="22" t="s">
        <v>721</v>
      </c>
    </row>
    <row r="216" s="1" customFormat="1" ht="16.5" customHeight="1">
      <c r="B216" s="44"/>
      <c r="C216" s="210" t="s">
        <v>73</v>
      </c>
      <c r="D216" s="210" t="s">
        <v>156</v>
      </c>
      <c r="E216" s="211" t="s">
        <v>722</v>
      </c>
      <c r="F216" s="212" t="s">
        <v>723</v>
      </c>
      <c r="G216" s="213" t="s">
        <v>422</v>
      </c>
      <c r="H216" s="214">
        <v>8</v>
      </c>
      <c r="I216" s="215"/>
      <c r="J216" s="216">
        <f>ROUND(I216*H216,2)</f>
        <v>0</v>
      </c>
      <c r="K216" s="212" t="s">
        <v>21</v>
      </c>
      <c r="L216" s="70"/>
      <c r="M216" s="217" t="s">
        <v>21</v>
      </c>
      <c r="N216" s="218" t="s">
        <v>44</v>
      </c>
      <c r="O216" s="45"/>
      <c r="P216" s="219">
        <f>O216*H216</f>
        <v>0</v>
      </c>
      <c r="Q216" s="219">
        <v>0</v>
      </c>
      <c r="R216" s="219">
        <f>Q216*H216</f>
        <v>0</v>
      </c>
      <c r="S216" s="219">
        <v>0</v>
      </c>
      <c r="T216" s="220">
        <f>S216*H216</f>
        <v>0</v>
      </c>
      <c r="AR216" s="22" t="s">
        <v>160</v>
      </c>
      <c r="AT216" s="22" t="s">
        <v>156</v>
      </c>
      <c r="AU216" s="22" t="s">
        <v>81</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160</v>
      </c>
      <c r="BM216" s="22" t="s">
        <v>724</v>
      </c>
    </row>
    <row r="217" s="1" customFormat="1" ht="16.5" customHeight="1">
      <c r="B217" s="44"/>
      <c r="C217" s="258" t="s">
        <v>73</v>
      </c>
      <c r="D217" s="258" t="s">
        <v>298</v>
      </c>
      <c r="E217" s="259" t="s">
        <v>725</v>
      </c>
      <c r="F217" s="260" t="s">
        <v>723</v>
      </c>
      <c r="G217" s="261" t="s">
        <v>422</v>
      </c>
      <c r="H217" s="262">
        <v>8</v>
      </c>
      <c r="I217" s="263"/>
      <c r="J217" s="264">
        <f>ROUND(I217*H217,2)</f>
        <v>0</v>
      </c>
      <c r="K217" s="260" t="s">
        <v>21</v>
      </c>
      <c r="L217" s="265"/>
      <c r="M217" s="266" t="s">
        <v>21</v>
      </c>
      <c r="N217" s="267" t="s">
        <v>44</v>
      </c>
      <c r="O217" s="45"/>
      <c r="P217" s="219">
        <f>O217*H217</f>
        <v>0</v>
      </c>
      <c r="Q217" s="219">
        <v>0</v>
      </c>
      <c r="R217" s="219">
        <f>Q217*H217</f>
        <v>0</v>
      </c>
      <c r="S217" s="219">
        <v>0</v>
      </c>
      <c r="T217" s="220">
        <f>S217*H217</f>
        <v>0</v>
      </c>
      <c r="AR217" s="22" t="s">
        <v>538</v>
      </c>
      <c r="AT217" s="22" t="s">
        <v>298</v>
      </c>
      <c r="AU217" s="22" t="s">
        <v>81</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160</v>
      </c>
      <c r="BM217" s="22" t="s">
        <v>726</v>
      </c>
    </row>
    <row r="218" s="1" customFormat="1" ht="16.5" customHeight="1">
      <c r="B218" s="44"/>
      <c r="C218" s="210" t="s">
        <v>73</v>
      </c>
      <c r="D218" s="210" t="s">
        <v>156</v>
      </c>
      <c r="E218" s="211" t="s">
        <v>727</v>
      </c>
      <c r="F218" s="212" t="s">
        <v>728</v>
      </c>
      <c r="G218" s="213" t="s">
        <v>422</v>
      </c>
      <c r="H218" s="214">
        <v>9</v>
      </c>
      <c r="I218" s="215"/>
      <c r="J218" s="216">
        <f>ROUND(I218*H218,2)</f>
        <v>0</v>
      </c>
      <c r="K218" s="212" t="s">
        <v>21</v>
      </c>
      <c r="L218" s="70"/>
      <c r="M218" s="217" t="s">
        <v>21</v>
      </c>
      <c r="N218" s="218" t="s">
        <v>44</v>
      </c>
      <c r="O218" s="45"/>
      <c r="P218" s="219">
        <f>O218*H218</f>
        <v>0</v>
      </c>
      <c r="Q218" s="219">
        <v>0</v>
      </c>
      <c r="R218" s="219">
        <f>Q218*H218</f>
        <v>0</v>
      </c>
      <c r="S218" s="219">
        <v>0</v>
      </c>
      <c r="T218" s="220">
        <f>S218*H218</f>
        <v>0</v>
      </c>
      <c r="AR218" s="22" t="s">
        <v>160</v>
      </c>
      <c r="AT218" s="22" t="s">
        <v>156</v>
      </c>
      <c r="AU218" s="22" t="s">
        <v>81</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160</v>
      </c>
      <c r="BM218" s="22" t="s">
        <v>729</v>
      </c>
    </row>
    <row r="219" s="1" customFormat="1" ht="16.5" customHeight="1">
      <c r="B219" s="44"/>
      <c r="C219" s="258" t="s">
        <v>73</v>
      </c>
      <c r="D219" s="258" t="s">
        <v>298</v>
      </c>
      <c r="E219" s="259" t="s">
        <v>730</v>
      </c>
      <c r="F219" s="260" t="s">
        <v>728</v>
      </c>
      <c r="G219" s="261" t="s">
        <v>422</v>
      </c>
      <c r="H219" s="262">
        <v>9</v>
      </c>
      <c r="I219" s="263"/>
      <c r="J219" s="264">
        <f>ROUND(I219*H219,2)</f>
        <v>0</v>
      </c>
      <c r="K219" s="260" t="s">
        <v>21</v>
      </c>
      <c r="L219" s="265"/>
      <c r="M219" s="266" t="s">
        <v>21</v>
      </c>
      <c r="N219" s="267" t="s">
        <v>44</v>
      </c>
      <c r="O219" s="45"/>
      <c r="P219" s="219">
        <f>O219*H219</f>
        <v>0</v>
      </c>
      <c r="Q219" s="219">
        <v>0</v>
      </c>
      <c r="R219" s="219">
        <f>Q219*H219</f>
        <v>0</v>
      </c>
      <c r="S219" s="219">
        <v>0</v>
      </c>
      <c r="T219" s="220">
        <f>S219*H219</f>
        <v>0</v>
      </c>
      <c r="AR219" s="22" t="s">
        <v>538</v>
      </c>
      <c r="AT219" s="22" t="s">
        <v>298</v>
      </c>
      <c r="AU219" s="22" t="s">
        <v>81</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160</v>
      </c>
      <c r="BM219" s="22" t="s">
        <v>731</v>
      </c>
    </row>
    <row r="220" s="1" customFormat="1" ht="16.5" customHeight="1">
      <c r="B220" s="44"/>
      <c r="C220" s="210" t="s">
        <v>73</v>
      </c>
      <c r="D220" s="210" t="s">
        <v>156</v>
      </c>
      <c r="E220" s="211" t="s">
        <v>732</v>
      </c>
      <c r="F220" s="212" t="s">
        <v>733</v>
      </c>
      <c r="G220" s="213" t="s">
        <v>422</v>
      </c>
      <c r="H220" s="214">
        <v>2</v>
      </c>
      <c r="I220" s="215"/>
      <c r="J220" s="216">
        <f>ROUND(I220*H220,2)</f>
        <v>0</v>
      </c>
      <c r="K220" s="212" t="s">
        <v>21</v>
      </c>
      <c r="L220" s="70"/>
      <c r="M220" s="217" t="s">
        <v>21</v>
      </c>
      <c r="N220" s="218" t="s">
        <v>44</v>
      </c>
      <c r="O220" s="45"/>
      <c r="P220" s="219">
        <f>O220*H220</f>
        <v>0</v>
      </c>
      <c r="Q220" s="219">
        <v>0</v>
      </c>
      <c r="R220" s="219">
        <f>Q220*H220</f>
        <v>0</v>
      </c>
      <c r="S220" s="219">
        <v>0</v>
      </c>
      <c r="T220" s="220">
        <f>S220*H220</f>
        <v>0</v>
      </c>
      <c r="AR220" s="22" t="s">
        <v>160</v>
      </c>
      <c r="AT220" s="22" t="s">
        <v>156</v>
      </c>
      <c r="AU220" s="22" t="s">
        <v>81</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160</v>
      </c>
      <c r="BM220" s="22" t="s">
        <v>734</v>
      </c>
    </row>
    <row r="221" s="1" customFormat="1" ht="16.5" customHeight="1">
      <c r="B221" s="44"/>
      <c r="C221" s="258" t="s">
        <v>73</v>
      </c>
      <c r="D221" s="258" t="s">
        <v>298</v>
      </c>
      <c r="E221" s="259" t="s">
        <v>735</v>
      </c>
      <c r="F221" s="260" t="s">
        <v>733</v>
      </c>
      <c r="G221" s="261" t="s">
        <v>422</v>
      </c>
      <c r="H221" s="262">
        <v>2</v>
      </c>
      <c r="I221" s="263"/>
      <c r="J221" s="264">
        <f>ROUND(I221*H221,2)</f>
        <v>0</v>
      </c>
      <c r="K221" s="260" t="s">
        <v>21</v>
      </c>
      <c r="L221" s="265"/>
      <c r="M221" s="266" t="s">
        <v>21</v>
      </c>
      <c r="N221" s="267" t="s">
        <v>44</v>
      </c>
      <c r="O221" s="45"/>
      <c r="P221" s="219">
        <f>O221*H221</f>
        <v>0</v>
      </c>
      <c r="Q221" s="219">
        <v>0</v>
      </c>
      <c r="R221" s="219">
        <f>Q221*H221</f>
        <v>0</v>
      </c>
      <c r="S221" s="219">
        <v>0</v>
      </c>
      <c r="T221" s="220">
        <f>S221*H221</f>
        <v>0</v>
      </c>
      <c r="AR221" s="22" t="s">
        <v>538</v>
      </c>
      <c r="AT221" s="22" t="s">
        <v>298</v>
      </c>
      <c r="AU221" s="22" t="s">
        <v>81</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160</v>
      </c>
      <c r="BM221" s="22" t="s">
        <v>736</v>
      </c>
    </row>
    <row r="222" s="1" customFormat="1" ht="16.5" customHeight="1">
      <c r="B222" s="44"/>
      <c r="C222" s="210" t="s">
        <v>73</v>
      </c>
      <c r="D222" s="210" t="s">
        <v>156</v>
      </c>
      <c r="E222" s="211" t="s">
        <v>737</v>
      </c>
      <c r="F222" s="212" t="s">
        <v>738</v>
      </c>
      <c r="G222" s="213" t="s">
        <v>422</v>
      </c>
      <c r="H222" s="214">
        <v>2</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160</v>
      </c>
      <c r="AT222" s="22" t="s">
        <v>156</v>
      </c>
      <c r="AU222" s="22" t="s">
        <v>81</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160</v>
      </c>
      <c r="BM222" s="22" t="s">
        <v>739</v>
      </c>
    </row>
    <row r="223" s="1" customFormat="1" ht="16.5" customHeight="1">
      <c r="B223" s="44"/>
      <c r="C223" s="258" t="s">
        <v>73</v>
      </c>
      <c r="D223" s="258" t="s">
        <v>298</v>
      </c>
      <c r="E223" s="259" t="s">
        <v>740</v>
      </c>
      <c r="F223" s="260" t="s">
        <v>738</v>
      </c>
      <c r="G223" s="261" t="s">
        <v>422</v>
      </c>
      <c r="H223" s="262">
        <v>2</v>
      </c>
      <c r="I223" s="263"/>
      <c r="J223" s="264">
        <f>ROUND(I223*H223,2)</f>
        <v>0</v>
      </c>
      <c r="K223" s="260" t="s">
        <v>21</v>
      </c>
      <c r="L223" s="265"/>
      <c r="M223" s="266" t="s">
        <v>21</v>
      </c>
      <c r="N223" s="267" t="s">
        <v>44</v>
      </c>
      <c r="O223" s="45"/>
      <c r="P223" s="219">
        <f>O223*H223</f>
        <v>0</v>
      </c>
      <c r="Q223" s="219">
        <v>0</v>
      </c>
      <c r="R223" s="219">
        <f>Q223*H223</f>
        <v>0</v>
      </c>
      <c r="S223" s="219">
        <v>0</v>
      </c>
      <c r="T223" s="220">
        <f>S223*H223</f>
        <v>0</v>
      </c>
      <c r="AR223" s="22" t="s">
        <v>538</v>
      </c>
      <c r="AT223" s="22" t="s">
        <v>298</v>
      </c>
      <c r="AU223" s="22" t="s">
        <v>81</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160</v>
      </c>
      <c r="BM223" s="22" t="s">
        <v>741</v>
      </c>
    </row>
    <row r="224" s="1" customFormat="1" ht="25.5" customHeight="1">
      <c r="B224" s="44"/>
      <c r="C224" s="210" t="s">
        <v>73</v>
      </c>
      <c r="D224" s="210" t="s">
        <v>156</v>
      </c>
      <c r="E224" s="211" t="s">
        <v>742</v>
      </c>
      <c r="F224" s="212" t="s">
        <v>743</v>
      </c>
      <c r="G224" s="213" t="s">
        <v>422</v>
      </c>
      <c r="H224" s="214">
        <v>16</v>
      </c>
      <c r="I224" s="215"/>
      <c r="J224" s="216">
        <f>ROUND(I224*H224,2)</f>
        <v>0</v>
      </c>
      <c r="K224" s="212" t="s">
        <v>21</v>
      </c>
      <c r="L224" s="70"/>
      <c r="M224" s="217" t="s">
        <v>21</v>
      </c>
      <c r="N224" s="218" t="s">
        <v>44</v>
      </c>
      <c r="O224" s="45"/>
      <c r="P224" s="219">
        <f>O224*H224</f>
        <v>0</v>
      </c>
      <c r="Q224" s="219">
        <v>0</v>
      </c>
      <c r="R224" s="219">
        <f>Q224*H224</f>
        <v>0</v>
      </c>
      <c r="S224" s="219">
        <v>0</v>
      </c>
      <c r="T224" s="220">
        <f>S224*H224</f>
        <v>0</v>
      </c>
      <c r="AR224" s="22" t="s">
        <v>160</v>
      </c>
      <c r="AT224" s="22" t="s">
        <v>156</v>
      </c>
      <c r="AU224" s="22" t="s">
        <v>81</v>
      </c>
      <c r="AY224" s="22" t="s">
        <v>155</v>
      </c>
      <c r="BE224" s="221">
        <f>IF(N224="základní",J224,0)</f>
        <v>0</v>
      </c>
      <c r="BF224" s="221">
        <f>IF(N224="snížená",J224,0)</f>
        <v>0</v>
      </c>
      <c r="BG224" s="221">
        <f>IF(N224="zákl. přenesená",J224,0)</f>
        <v>0</v>
      </c>
      <c r="BH224" s="221">
        <f>IF(N224="sníž. přenesená",J224,0)</f>
        <v>0</v>
      </c>
      <c r="BI224" s="221">
        <f>IF(N224="nulová",J224,0)</f>
        <v>0</v>
      </c>
      <c r="BJ224" s="22" t="s">
        <v>81</v>
      </c>
      <c r="BK224" s="221">
        <f>ROUND(I224*H224,2)</f>
        <v>0</v>
      </c>
      <c r="BL224" s="22" t="s">
        <v>160</v>
      </c>
      <c r="BM224" s="22" t="s">
        <v>744</v>
      </c>
    </row>
    <row r="225" s="1" customFormat="1" ht="25.5" customHeight="1">
      <c r="B225" s="44"/>
      <c r="C225" s="258" t="s">
        <v>73</v>
      </c>
      <c r="D225" s="258" t="s">
        <v>298</v>
      </c>
      <c r="E225" s="259" t="s">
        <v>745</v>
      </c>
      <c r="F225" s="260" t="s">
        <v>743</v>
      </c>
      <c r="G225" s="261" t="s">
        <v>422</v>
      </c>
      <c r="H225" s="262">
        <v>16</v>
      </c>
      <c r="I225" s="263"/>
      <c r="J225" s="264">
        <f>ROUND(I225*H225,2)</f>
        <v>0</v>
      </c>
      <c r="K225" s="260" t="s">
        <v>21</v>
      </c>
      <c r="L225" s="265"/>
      <c r="M225" s="266" t="s">
        <v>21</v>
      </c>
      <c r="N225" s="267" t="s">
        <v>44</v>
      </c>
      <c r="O225" s="45"/>
      <c r="P225" s="219">
        <f>O225*H225</f>
        <v>0</v>
      </c>
      <c r="Q225" s="219">
        <v>0</v>
      </c>
      <c r="R225" s="219">
        <f>Q225*H225</f>
        <v>0</v>
      </c>
      <c r="S225" s="219">
        <v>0</v>
      </c>
      <c r="T225" s="220">
        <f>S225*H225</f>
        <v>0</v>
      </c>
      <c r="AR225" s="22" t="s">
        <v>538</v>
      </c>
      <c r="AT225" s="22" t="s">
        <v>298</v>
      </c>
      <c r="AU225" s="22" t="s">
        <v>81</v>
      </c>
      <c r="AY225" s="22" t="s">
        <v>155</v>
      </c>
      <c r="BE225" s="221">
        <f>IF(N225="základní",J225,0)</f>
        <v>0</v>
      </c>
      <c r="BF225" s="221">
        <f>IF(N225="snížená",J225,0)</f>
        <v>0</v>
      </c>
      <c r="BG225" s="221">
        <f>IF(N225="zákl. přenesená",J225,0)</f>
        <v>0</v>
      </c>
      <c r="BH225" s="221">
        <f>IF(N225="sníž. přenesená",J225,0)</f>
        <v>0</v>
      </c>
      <c r="BI225" s="221">
        <f>IF(N225="nulová",J225,0)</f>
        <v>0</v>
      </c>
      <c r="BJ225" s="22" t="s">
        <v>81</v>
      </c>
      <c r="BK225" s="221">
        <f>ROUND(I225*H225,2)</f>
        <v>0</v>
      </c>
      <c r="BL225" s="22" t="s">
        <v>160</v>
      </c>
      <c r="BM225" s="22" t="s">
        <v>746</v>
      </c>
    </row>
    <row r="226" s="1" customFormat="1" ht="25.5" customHeight="1">
      <c r="B226" s="44"/>
      <c r="C226" s="210" t="s">
        <v>73</v>
      </c>
      <c r="D226" s="210" t="s">
        <v>156</v>
      </c>
      <c r="E226" s="211" t="s">
        <v>747</v>
      </c>
      <c r="F226" s="212" t="s">
        <v>748</v>
      </c>
      <c r="G226" s="213" t="s">
        <v>422</v>
      </c>
      <c r="H226" s="214">
        <v>28</v>
      </c>
      <c r="I226" s="215"/>
      <c r="J226" s="216">
        <f>ROUND(I226*H226,2)</f>
        <v>0</v>
      </c>
      <c r="K226" s="212" t="s">
        <v>21</v>
      </c>
      <c r="L226" s="70"/>
      <c r="M226" s="217" t="s">
        <v>21</v>
      </c>
      <c r="N226" s="218" t="s">
        <v>44</v>
      </c>
      <c r="O226" s="45"/>
      <c r="P226" s="219">
        <f>O226*H226</f>
        <v>0</v>
      </c>
      <c r="Q226" s="219">
        <v>0</v>
      </c>
      <c r="R226" s="219">
        <f>Q226*H226</f>
        <v>0</v>
      </c>
      <c r="S226" s="219">
        <v>0</v>
      </c>
      <c r="T226" s="220">
        <f>S226*H226</f>
        <v>0</v>
      </c>
      <c r="AR226" s="22" t="s">
        <v>160</v>
      </c>
      <c r="AT226" s="22" t="s">
        <v>156</v>
      </c>
      <c r="AU226" s="22" t="s">
        <v>81</v>
      </c>
      <c r="AY226" s="22" t="s">
        <v>155</v>
      </c>
      <c r="BE226" s="221">
        <f>IF(N226="základní",J226,0)</f>
        <v>0</v>
      </c>
      <c r="BF226" s="221">
        <f>IF(N226="snížená",J226,0)</f>
        <v>0</v>
      </c>
      <c r="BG226" s="221">
        <f>IF(N226="zákl. přenesená",J226,0)</f>
        <v>0</v>
      </c>
      <c r="BH226" s="221">
        <f>IF(N226="sníž. přenesená",J226,0)</f>
        <v>0</v>
      </c>
      <c r="BI226" s="221">
        <f>IF(N226="nulová",J226,0)</f>
        <v>0</v>
      </c>
      <c r="BJ226" s="22" t="s">
        <v>81</v>
      </c>
      <c r="BK226" s="221">
        <f>ROUND(I226*H226,2)</f>
        <v>0</v>
      </c>
      <c r="BL226" s="22" t="s">
        <v>160</v>
      </c>
      <c r="BM226" s="22" t="s">
        <v>749</v>
      </c>
    </row>
    <row r="227" s="1" customFormat="1" ht="25.5" customHeight="1">
      <c r="B227" s="44"/>
      <c r="C227" s="258" t="s">
        <v>73</v>
      </c>
      <c r="D227" s="258" t="s">
        <v>298</v>
      </c>
      <c r="E227" s="259" t="s">
        <v>750</v>
      </c>
      <c r="F227" s="260" t="s">
        <v>748</v>
      </c>
      <c r="G227" s="261" t="s">
        <v>422</v>
      </c>
      <c r="H227" s="262">
        <v>28</v>
      </c>
      <c r="I227" s="263"/>
      <c r="J227" s="264">
        <f>ROUND(I227*H227,2)</f>
        <v>0</v>
      </c>
      <c r="K227" s="260" t="s">
        <v>21</v>
      </c>
      <c r="L227" s="265"/>
      <c r="M227" s="266" t="s">
        <v>21</v>
      </c>
      <c r="N227" s="267" t="s">
        <v>44</v>
      </c>
      <c r="O227" s="45"/>
      <c r="P227" s="219">
        <f>O227*H227</f>
        <v>0</v>
      </c>
      <c r="Q227" s="219">
        <v>0</v>
      </c>
      <c r="R227" s="219">
        <f>Q227*H227</f>
        <v>0</v>
      </c>
      <c r="S227" s="219">
        <v>0</v>
      </c>
      <c r="T227" s="220">
        <f>S227*H227</f>
        <v>0</v>
      </c>
      <c r="AR227" s="22" t="s">
        <v>538</v>
      </c>
      <c r="AT227" s="22" t="s">
        <v>298</v>
      </c>
      <c r="AU227" s="22" t="s">
        <v>81</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160</v>
      </c>
      <c r="BM227" s="22" t="s">
        <v>751</v>
      </c>
    </row>
    <row r="228" s="1" customFormat="1" ht="25.5" customHeight="1">
      <c r="B228" s="44"/>
      <c r="C228" s="210" t="s">
        <v>73</v>
      </c>
      <c r="D228" s="210" t="s">
        <v>156</v>
      </c>
      <c r="E228" s="211" t="s">
        <v>752</v>
      </c>
      <c r="F228" s="212" t="s">
        <v>753</v>
      </c>
      <c r="G228" s="213" t="s">
        <v>422</v>
      </c>
      <c r="H228" s="214">
        <v>3</v>
      </c>
      <c r="I228" s="215"/>
      <c r="J228" s="216">
        <f>ROUND(I228*H228,2)</f>
        <v>0</v>
      </c>
      <c r="K228" s="212" t="s">
        <v>21</v>
      </c>
      <c r="L228" s="70"/>
      <c r="M228" s="217" t="s">
        <v>21</v>
      </c>
      <c r="N228" s="218" t="s">
        <v>44</v>
      </c>
      <c r="O228" s="45"/>
      <c r="P228" s="219">
        <f>O228*H228</f>
        <v>0</v>
      </c>
      <c r="Q228" s="219">
        <v>0</v>
      </c>
      <c r="R228" s="219">
        <f>Q228*H228</f>
        <v>0</v>
      </c>
      <c r="S228" s="219">
        <v>0</v>
      </c>
      <c r="T228" s="220">
        <f>S228*H228</f>
        <v>0</v>
      </c>
      <c r="AR228" s="22" t="s">
        <v>160</v>
      </c>
      <c r="AT228" s="22" t="s">
        <v>156</v>
      </c>
      <c r="AU228" s="22" t="s">
        <v>81</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160</v>
      </c>
      <c r="BM228" s="22" t="s">
        <v>754</v>
      </c>
    </row>
    <row r="229" s="1" customFormat="1" ht="25.5" customHeight="1">
      <c r="B229" s="44"/>
      <c r="C229" s="258" t="s">
        <v>73</v>
      </c>
      <c r="D229" s="258" t="s">
        <v>298</v>
      </c>
      <c r="E229" s="259" t="s">
        <v>755</v>
      </c>
      <c r="F229" s="260" t="s">
        <v>753</v>
      </c>
      <c r="G229" s="261" t="s">
        <v>422</v>
      </c>
      <c r="H229" s="262">
        <v>3</v>
      </c>
      <c r="I229" s="263"/>
      <c r="J229" s="264">
        <f>ROUND(I229*H229,2)</f>
        <v>0</v>
      </c>
      <c r="K229" s="260" t="s">
        <v>21</v>
      </c>
      <c r="L229" s="265"/>
      <c r="M229" s="266" t="s">
        <v>21</v>
      </c>
      <c r="N229" s="267" t="s">
        <v>44</v>
      </c>
      <c r="O229" s="45"/>
      <c r="P229" s="219">
        <f>O229*H229</f>
        <v>0</v>
      </c>
      <c r="Q229" s="219">
        <v>0</v>
      </c>
      <c r="R229" s="219">
        <f>Q229*H229</f>
        <v>0</v>
      </c>
      <c r="S229" s="219">
        <v>0</v>
      </c>
      <c r="T229" s="220">
        <f>S229*H229</f>
        <v>0</v>
      </c>
      <c r="AR229" s="22" t="s">
        <v>538</v>
      </c>
      <c r="AT229" s="22" t="s">
        <v>298</v>
      </c>
      <c r="AU229" s="22" t="s">
        <v>81</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160</v>
      </c>
      <c r="BM229" s="22" t="s">
        <v>756</v>
      </c>
    </row>
    <row r="230" s="1" customFormat="1" ht="25.5" customHeight="1">
      <c r="B230" s="44"/>
      <c r="C230" s="210" t="s">
        <v>73</v>
      </c>
      <c r="D230" s="210" t="s">
        <v>156</v>
      </c>
      <c r="E230" s="211" t="s">
        <v>757</v>
      </c>
      <c r="F230" s="212" t="s">
        <v>758</v>
      </c>
      <c r="G230" s="213" t="s">
        <v>422</v>
      </c>
      <c r="H230" s="214">
        <v>6</v>
      </c>
      <c r="I230" s="215"/>
      <c r="J230" s="216">
        <f>ROUND(I230*H230,2)</f>
        <v>0</v>
      </c>
      <c r="K230" s="212" t="s">
        <v>21</v>
      </c>
      <c r="L230" s="70"/>
      <c r="M230" s="217" t="s">
        <v>21</v>
      </c>
      <c r="N230" s="218" t="s">
        <v>44</v>
      </c>
      <c r="O230" s="45"/>
      <c r="P230" s="219">
        <f>O230*H230</f>
        <v>0</v>
      </c>
      <c r="Q230" s="219">
        <v>0</v>
      </c>
      <c r="R230" s="219">
        <f>Q230*H230</f>
        <v>0</v>
      </c>
      <c r="S230" s="219">
        <v>0</v>
      </c>
      <c r="T230" s="220">
        <f>S230*H230</f>
        <v>0</v>
      </c>
      <c r="AR230" s="22" t="s">
        <v>160</v>
      </c>
      <c r="AT230" s="22" t="s">
        <v>156</v>
      </c>
      <c r="AU230" s="22" t="s">
        <v>81</v>
      </c>
      <c r="AY230" s="22" t="s">
        <v>155</v>
      </c>
      <c r="BE230" s="221">
        <f>IF(N230="základní",J230,0)</f>
        <v>0</v>
      </c>
      <c r="BF230" s="221">
        <f>IF(N230="snížená",J230,0)</f>
        <v>0</v>
      </c>
      <c r="BG230" s="221">
        <f>IF(N230="zákl. přenesená",J230,0)</f>
        <v>0</v>
      </c>
      <c r="BH230" s="221">
        <f>IF(N230="sníž. přenesená",J230,0)</f>
        <v>0</v>
      </c>
      <c r="BI230" s="221">
        <f>IF(N230="nulová",J230,0)</f>
        <v>0</v>
      </c>
      <c r="BJ230" s="22" t="s">
        <v>81</v>
      </c>
      <c r="BK230" s="221">
        <f>ROUND(I230*H230,2)</f>
        <v>0</v>
      </c>
      <c r="BL230" s="22" t="s">
        <v>160</v>
      </c>
      <c r="BM230" s="22" t="s">
        <v>759</v>
      </c>
    </row>
    <row r="231" s="1" customFormat="1" ht="25.5" customHeight="1">
      <c r="B231" s="44"/>
      <c r="C231" s="258" t="s">
        <v>73</v>
      </c>
      <c r="D231" s="258" t="s">
        <v>298</v>
      </c>
      <c r="E231" s="259" t="s">
        <v>760</v>
      </c>
      <c r="F231" s="260" t="s">
        <v>758</v>
      </c>
      <c r="G231" s="261" t="s">
        <v>422</v>
      </c>
      <c r="H231" s="262">
        <v>6</v>
      </c>
      <c r="I231" s="263"/>
      <c r="J231" s="264">
        <f>ROUND(I231*H231,2)</f>
        <v>0</v>
      </c>
      <c r="K231" s="260" t="s">
        <v>21</v>
      </c>
      <c r="L231" s="265"/>
      <c r="M231" s="266" t="s">
        <v>21</v>
      </c>
      <c r="N231" s="267" t="s">
        <v>44</v>
      </c>
      <c r="O231" s="45"/>
      <c r="P231" s="219">
        <f>O231*H231</f>
        <v>0</v>
      </c>
      <c r="Q231" s="219">
        <v>0</v>
      </c>
      <c r="R231" s="219">
        <f>Q231*H231</f>
        <v>0</v>
      </c>
      <c r="S231" s="219">
        <v>0</v>
      </c>
      <c r="T231" s="220">
        <f>S231*H231</f>
        <v>0</v>
      </c>
      <c r="AR231" s="22" t="s">
        <v>538</v>
      </c>
      <c r="AT231" s="22" t="s">
        <v>298</v>
      </c>
      <c r="AU231" s="22" t="s">
        <v>81</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160</v>
      </c>
      <c r="BM231" s="22" t="s">
        <v>761</v>
      </c>
    </row>
    <row r="232" s="1" customFormat="1" ht="25.5" customHeight="1">
      <c r="B232" s="44"/>
      <c r="C232" s="210" t="s">
        <v>73</v>
      </c>
      <c r="D232" s="210" t="s">
        <v>156</v>
      </c>
      <c r="E232" s="211" t="s">
        <v>762</v>
      </c>
      <c r="F232" s="212" t="s">
        <v>763</v>
      </c>
      <c r="G232" s="213" t="s">
        <v>422</v>
      </c>
      <c r="H232" s="214">
        <v>2</v>
      </c>
      <c r="I232" s="215"/>
      <c r="J232" s="216">
        <f>ROUND(I232*H232,2)</f>
        <v>0</v>
      </c>
      <c r="K232" s="212" t="s">
        <v>21</v>
      </c>
      <c r="L232" s="70"/>
      <c r="M232" s="217" t="s">
        <v>21</v>
      </c>
      <c r="N232" s="218" t="s">
        <v>44</v>
      </c>
      <c r="O232" s="45"/>
      <c r="P232" s="219">
        <f>O232*H232</f>
        <v>0</v>
      </c>
      <c r="Q232" s="219">
        <v>0</v>
      </c>
      <c r="R232" s="219">
        <f>Q232*H232</f>
        <v>0</v>
      </c>
      <c r="S232" s="219">
        <v>0</v>
      </c>
      <c r="T232" s="220">
        <f>S232*H232</f>
        <v>0</v>
      </c>
      <c r="AR232" s="22" t="s">
        <v>160</v>
      </c>
      <c r="AT232" s="22" t="s">
        <v>156</v>
      </c>
      <c r="AU232" s="22" t="s">
        <v>81</v>
      </c>
      <c r="AY232" s="22" t="s">
        <v>155</v>
      </c>
      <c r="BE232" s="221">
        <f>IF(N232="základní",J232,0)</f>
        <v>0</v>
      </c>
      <c r="BF232" s="221">
        <f>IF(N232="snížená",J232,0)</f>
        <v>0</v>
      </c>
      <c r="BG232" s="221">
        <f>IF(N232="zákl. přenesená",J232,0)</f>
        <v>0</v>
      </c>
      <c r="BH232" s="221">
        <f>IF(N232="sníž. přenesená",J232,0)</f>
        <v>0</v>
      </c>
      <c r="BI232" s="221">
        <f>IF(N232="nulová",J232,0)</f>
        <v>0</v>
      </c>
      <c r="BJ232" s="22" t="s">
        <v>81</v>
      </c>
      <c r="BK232" s="221">
        <f>ROUND(I232*H232,2)</f>
        <v>0</v>
      </c>
      <c r="BL232" s="22" t="s">
        <v>160</v>
      </c>
      <c r="BM232" s="22" t="s">
        <v>764</v>
      </c>
    </row>
    <row r="233" s="1" customFormat="1" ht="25.5" customHeight="1">
      <c r="B233" s="44"/>
      <c r="C233" s="258" t="s">
        <v>73</v>
      </c>
      <c r="D233" s="258" t="s">
        <v>298</v>
      </c>
      <c r="E233" s="259" t="s">
        <v>765</v>
      </c>
      <c r="F233" s="260" t="s">
        <v>763</v>
      </c>
      <c r="G233" s="261" t="s">
        <v>422</v>
      </c>
      <c r="H233" s="262">
        <v>2</v>
      </c>
      <c r="I233" s="263"/>
      <c r="J233" s="264">
        <f>ROUND(I233*H233,2)</f>
        <v>0</v>
      </c>
      <c r="K233" s="260" t="s">
        <v>21</v>
      </c>
      <c r="L233" s="265"/>
      <c r="M233" s="266" t="s">
        <v>21</v>
      </c>
      <c r="N233" s="267" t="s">
        <v>44</v>
      </c>
      <c r="O233" s="45"/>
      <c r="P233" s="219">
        <f>O233*H233</f>
        <v>0</v>
      </c>
      <c r="Q233" s="219">
        <v>0</v>
      </c>
      <c r="R233" s="219">
        <f>Q233*H233</f>
        <v>0</v>
      </c>
      <c r="S233" s="219">
        <v>0</v>
      </c>
      <c r="T233" s="220">
        <f>S233*H233</f>
        <v>0</v>
      </c>
      <c r="AR233" s="22" t="s">
        <v>538</v>
      </c>
      <c r="AT233" s="22" t="s">
        <v>298</v>
      </c>
      <c r="AU233" s="22" t="s">
        <v>81</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160</v>
      </c>
      <c r="BM233" s="22" t="s">
        <v>766</v>
      </c>
    </row>
    <row r="234" s="1" customFormat="1" ht="16.5" customHeight="1">
      <c r="B234" s="44"/>
      <c r="C234" s="210" t="s">
        <v>73</v>
      </c>
      <c r="D234" s="210" t="s">
        <v>156</v>
      </c>
      <c r="E234" s="211" t="s">
        <v>767</v>
      </c>
      <c r="F234" s="212" t="s">
        <v>768</v>
      </c>
      <c r="G234" s="213" t="s">
        <v>422</v>
      </c>
      <c r="H234" s="214">
        <v>1</v>
      </c>
      <c r="I234" s="215"/>
      <c r="J234" s="216">
        <f>ROUND(I234*H234,2)</f>
        <v>0</v>
      </c>
      <c r="K234" s="212" t="s">
        <v>21</v>
      </c>
      <c r="L234" s="70"/>
      <c r="M234" s="217" t="s">
        <v>21</v>
      </c>
      <c r="N234" s="218" t="s">
        <v>44</v>
      </c>
      <c r="O234" s="45"/>
      <c r="P234" s="219">
        <f>O234*H234</f>
        <v>0</v>
      </c>
      <c r="Q234" s="219">
        <v>0</v>
      </c>
      <c r="R234" s="219">
        <f>Q234*H234</f>
        <v>0</v>
      </c>
      <c r="S234" s="219">
        <v>0</v>
      </c>
      <c r="T234" s="220">
        <f>S234*H234</f>
        <v>0</v>
      </c>
      <c r="AR234" s="22" t="s">
        <v>160</v>
      </c>
      <c r="AT234" s="22" t="s">
        <v>156</v>
      </c>
      <c r="AU234" s="22" t="s">
        <v>81</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160</v>
      </c>
      <c r="BM234" s="22" t="s">
        <v>769</v>
      </c>
    </row>
    <row r="235" s="1" customFormat="1" ht="16.5" customHeight="1">
      <c r="B235" s="44"/>
      <c r="C235" s="258" t="s">
        <v>73</v>
      </c>
      <c r="D235" s="258" t="s">
        <v>298</v>
      </c>
      <c r="E235" s="259" t="s">
        <v>770</v>
      </c>
      <c r="F235" s="260" t="s">
        <v>768</v>
      </c>
      <c r="G235" s="261" t="s">
        <v>422</v>
      </c>
      <c r="H235" s="262">
        <v>1</v>
      </c>
      <c r="I235" s="263"/>
      <c r="J235" s="264">
        <f>ROUND(I235*H235,2)</f>
        <v>0</v>
      </c>
      <c r="K235" s="260" t="s">
        <v>21</v>
      </c>
      <c r="L235" s="265"/>
      <c r="M235" s="266" t="s">
        <v>21</v>
      </c>
      <c r="N235" s="267" t="s">
        <v>44</v>
      </c>
      <c r="O235" s="45"/>
      <c r="P235" s="219">
        <f>O235*H235</f>
        <v>0</v>
      </c>
      <c r="Q235" s="219">
        <v>0</v>
      </c>
      <c r="R235" s="219">
        <f>Q235*H235</f>
        <v>0</v>
      </c>
      <c r="S235" s="219">
        <v>0</v>
      </c>
      <c r="T235" s="220">
        <f>S235*H235</f>
        <v>0</v>
      </c>
      <c r="AR235" s="22" t="s">
        <v>538</v>
      </c>
      <c r="AT235" s="22" t="s">
        <v>298</v>
      </c>
      <c r="AU235" s="22" t="s">
        <v>81</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160</v>
      </c>
      <c r="BM235" s="22" t="s">
        <v>771</v>
      </c>
    </row>
    <row r="236" s="1" customFormat="1" ht="16.5" customHeight="1">
      <c r="B236" s="44"/>
      <c r="C236" s="210" t="s">
        <v>73</v>
      </c>
      <c r="D236" s="210" t="s">
        <v>156</v>
      </c>
      <c r="E236" s="211" t="s">
        <v>772</v>
      </c>
      <c r="F236" s="212" t="s">
        <v>773</v>
      </c>
      <c r="G236" s="213" t="s">
        <v>422</v>
      </c>
      <c r="H236" s="214">
        <v>5</v>
      </c>
      <c r="I236" s="215"/>
      <c r="J236" s="216">
        <f>ROUND(I236*H236,2)</f>
        <v>0</v>
      </c>
      <c r="K236" s="212" t="s">
        <v>21</v>
      </c>
      <c r="L236" s="70"/>
      <c r="M236" s="217" t="s">
        <v>21</v>
      </c>
      <c r="N236" s="218" t="s">
        <v>44</v>
      </c>
      <c r="O236" s="45"/>
      <c r="P236" s="219">
        <f>O236*H236</f>
        <v>0</v>
      </c>
      <c r="Q236" s="219">
        <v>0</v>
      </c>
      <c r="R236" s="219">
        <f>Q236*H236</f>
        <v>0</v>
      </c>
      <c r="S236" s="219">
        <v>0</v>
      </c>
      <c r="T236" s="220">
        <f>S236*H236</f>
        <v>0</v>
      </c>
      <c r="AR236" s="22" t="s">
        <v>160</v>
      </c>
      <c r="AT236" s="22" t="s">
        <v>156</v>
      </c>
      <c r="AU236" s="22" t="s">
        <v>81</v>
      </c>
      <c r="AY236" s="22" t="s">
        <v>155</v>
      </c>
      <c r="BE236" s="221">
        <f>IF(N236="základní",J236,0)</f>
        <v>0</v>
      </c>
      <c r="BF236" s="221">
        <f>IF(N236="snížená",J236,0)</f>
        <v>0</v>
      </c>
      <c r="BG236" s="221">
        <f>IF(N236="zákl. přenesená",J236,0)</f>
        <v>0</v>
      </c>
      <c r="BH236" s="221">
        <f>IF(N236="sníž. přenesená",J236,0)</f>
        <v>0</v>
      </c>
      <c r="BI236" s="221">
        <f>IF(N236="nulová",J236,0)</f>
        <v>0</v>
      </c>
      <c r="BJ236" s="22" t="s">
        <v>81</v>
      </c>
      <c r="BK236" s="221">
        <f>ROUND(I236*H236,2)</f>
        <v>0</v>
      </c>
      <c r="BL236" s="22" t="s">
        <v>160</v>
      </c>
      <c r="BM236" s="22" t="s">
        <v>774</v>
      </c>
    </row>
    <row r="237" s="1" customFormat="1" ht="16.5" customHeight="1">
      <c r="B237" s="44"/>
      <c r="C237" s="258" t="s">
        <v>73</v>
      </c>
      <c r="D237" s="258" t="s">
        <v>298</v>
      </c>
      <c r="E237" s="259" t="s">
        <v>775</v>
      </c>
      <c r="F237" s="260" t="s">
        <v>773</v>
      </c>
      <c r="G237" s="261" t="s">
        <v>422</v>
      </c>
      <c r="H237" s="262">
        <v>5</v>
      </c>
      <c r="I237" s="263"/>
      <c r="J237" s="264">
        <f>ROUND(I237*H237,2)</f>
        <v>0</v>
      </c>
      <c r="K237" s="260" t="s">
        <v>21</v>
      </c>
      <c r="L237" s="265"/>
      <c r="M237" s="266" t="s">
        <v>21</v>
      </c>
      <c r="N237" s="267" t="s">
        <v>44</v>
      </c>
      <c r="O237" s="45"/>
      <c r="P237" s="219">
        <f>O237*H237</f>
        <v>0</v>
      </c>
      <c r="Q237" s="219">
        <v>0</v>
      </c>
      <c r="R237" s="219">
        <f>Q237*H237</f>
        <v>0</v>
      </c>
      <c r="S237" s="219">
        <v>0</v>
      </c>
      <c r="T237" s="220">
        <f>S237*H237</f>
        <v>0</v>
      </c>
      <c r="AR237" s="22" t="s">
        <v>538</v>
      </c>
      <c r="AT237" s="22" t="s">
        <v>298</v>
      </c>
      <c r="AU237" s="22" t="s">
        <v>81</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160</v>
      </c>
      <c r="BM237" s="22" t="s">
        <v>776</v>
      </c>
    </row>
    <row r="238" s="1" customFormat="1" ht="16.5" customHeight="1">
      <c r="B238" s="44"/>
      <c r="C238" s="210" t="s">
        <v>73</v>
      </c>
      <c r="D238" s="210" t="s">
        <v>156</v>
      </c>
      <c r="E238" s="211" t="s">
        <v>777</v>
      </c>
      <c r="F238" s="212" t="s">
        <v>778</v>
      </c>
      <c r="G238" s="213" t="s">
        <v>422</v>
      </c>
      <c r="H238" s="214">
        <v>2</v>
      </c>
      <c r="I238" s="215"/>
      <c r="J238" s="216">
        <f>ROUND(I238*H238,2)</f>
        <v>0</v>
      </c>
      <c r="K238" s="212" t="s">
        <v>21</v>
      </c>
      <c r="L238" s="70"/>
      <c r="M238" s="217" t="s">
        <v>21</v>
      </c>
      <c r="N238" s="218" t="s">
        <v>44</v>
      </c>
      <c r="O238" s="45"/>
      <c r="P238" s="219">
        <f>O238*H238</f>
        <v>0</v>
      </c>
      <c r="Q238" s="219">
        <v>0</v>
      </c>
      <c r="R238" s="219">
        <f>Q238*H238</f>
        <v>0</v>
      </c>
      <c r="S238" s="219">
        <v>0</v>
      </c>
      <c r="T238" s="220">
        <f>S238*H238</f>
        <v>0</v>
      </c>
      <c r="AR238" s="22" t="s">
        <v>160</v>
      </c>
      <c r="AT238" s="22" t="s">
        <v>156</v>
      </c>
      <c r="AU238" s="22" t="s">
        <v>81</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160</v>
      </c>
      <c r="BM238" s="22" t="s">
        <v>779</v>
      </c>
    </row>
    <row r="239" s="1" customFormat="1" ht="16.5" customHeight="1">
      <c r="B239" s="44"/>
      <c r="C239" s="258" t="s">
        <v>73</v>
      </c>
      <c r="D239" s="258" t="s">
        <v>298</v>
      </c>
      <c r="E239" s="259" t="s">
        <v>780</v>
      </c>
      <c r="F239" s="260" t="s">
        <v>778</v>
      </c>
      <c r="G239" s="261" t="s">
        <v>422</v>
      </c>
      <c r="H239" s="262">
        <v>2</v>
      </c>
      <c r="I239" s="263"/>
      <c r="J239" s="264">
        <f>ROUND(I239*H239,2)</f>
        <v>0</v>
      </c>
      <c r="K239" s="260" t="s">
        <v>21</v>
      </c>
      <c r="L239" s="265"/>
      <c r="M239" s="266" t="s">
        <v>21</v>
      </c>
      <c r="N239" s="267" t="s">
        <v>44</v>
      </c>
      <c r="O239" s="45"/>
      <c r="P239" s="219">
        <f>O239*H239</f>
        <v>0</v>
      </c>
      <c r="Q239" s="219">
        <v>0</v>
      </c>
      <c r="R239" s="219">
        <f>Q239*H239</f>
        <v>0</v>
      </c>
      <c r="S239" s="219">
        <v>0</v>
      </c>
      <c r="T239" s="220">
        <f>S239*H239</f>
        <v>0</v>
      </c>
      <c r="AR239" s="22" t="s">
        <v>538</v>
      </c>
      <c r="AT239" s="22" t="s">
        <v>298</v>
      </c>
      <c r="AU239" s="22" t="s">
        <v>81</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160</v>
      </c>
      <c r="BM239" s="22" t="s">
        <v>781</v>
      </c>
    </row>
    <row r="240" s="1" customFormat="1" ht="16.5" customHeight="1">
      <c r="B240" s="44"/>
      <c r="C240" s="210" t="s">
        <v>73</v>
      </c>
      <c r="D240" s="210" t="s">
        <v>156</v>
      </c>
      <c r="E240" s="211" t="s">
        <v>782</v>
      </c>
      <c r="F240" s="212" t="s">
        <v>783</v>
      </c>
      <c r="G240" s="213" t="s">
        <v>422</v>
      </c>
      <c r="H240" s="214">
        <v>1</v>
      </c>
      <c r="I240" s="215"/>
      <c r="J240" s="216">
        <f>ROUND(I240*H240,2)</f>
        <v>0</v>
      </c>
      <c r="K240" s="212" t="s">
        <v>21</v>
      </c>
      <c r="L240" s="70"/>
      <c r="M240" s="217" t="s">
        <v>21</v>
      </c>
      <c r="N240" s="218" t="s">
        <v>44</v>
      </c>
      <c r="O240" s="45"/>
      <c r="P240" s="219">
        <f>O240*H240</f>
        <v>0</v>
      </c>
      <c r="Q240" s="219">
        <v>0</v>
      </c>
      <c r="R240" s="219">
        <f>Q240*H240</f>
        <v>0</v>
      </c>
      <c r="S240" s="219">
        <v>0</v>
      </c>
      <c r="T240" s="220">
        <f>S240*H240</f>
        <v>0</v>
      </c>
      <c r="AR240" s="22" t="s">
        <v>160</v>
      </c>
      <c r="AT240" s="22" t="s">
        <v>156</v>
      </c>
      <c r="AU240" s="22" t="s">
        <v>81</v>
      </c>
      <c r="AY240" s="22" t="s">
        <v>155</v>
      </c>
      <c r="BE240" s="221">
        <f>IF(N240="základní",J240,0)</f>
        <v>0</v>
      </c>
      <c r="BF240" s="221">
        <f>IF(N240="snížená",J240,0)</f>
        <v>0</v>
      </c>
      <c r="BG240" s="221">
        <f>IF(N240="zákl. přenesená",J240,0)</f>
        <v>0</v>
      </c>
      <c r="BH240" s="221">
        <f>IF(N240="sníž. přenesená",J240,0)</f>
        <v>0</v>
      </c>
      <c r="BI240" s="221">
        <f>IF(N240="nulová",J240,0)</f>
        <v>0</v>
      </c>
      <c r="BJ240" s="22" t="s">
        <v>81</v>
      </c>
      <c r="BK240" s="221">
        <f>ROUND(I240*H240,2)</f>
        <v>0</v>
      </c>
      <c r="BL240" s="22" t="s">
        <v>160</v>
      </c>
      <c r="BM240" s="22" t="s">
        <v>784</v>
      </c>
    </row>
    <row r="241" s="1" customFormat="1" ht="16.5" customHeight="1">
      <c r="B241" s="44"/>
      <c r="C241" s="258" t="s">
        <v>73</v>
      </c>
      <c r="D241" s="258" t="s">
        <v>298</v>
      </c>
      <c r="E241" s="259" t="s">
        <v>785</v>
      </c>
      <c r="F241" s="260" t="s">
        <v>783</v>
      </c>
      <c r="G241" s="261" t="s">
        <v>422</v>
      </c>
      <c r="H241" s="262">
        <v>1</v>
      </c>
      <c r="I241" s="263"/>
      <c r="J241" s="264">
        <f>ROUND(I241*H241,2)</f>
        <v>0</v>
      </c>
      <c r="K241" s="260" t="s">
        <v>21</v>
      </c>
      <c r="L241" s="265"/>
      <c r="M241" s="266" t="s">
        <v>21</v>
      </c>
      <c r="N241" s="267" t="s">
        <v>44</v>
      </c>
      <c r="O241" s="45"/>
      <c r="P241" s="219">
        <f>O241*H241</f>
        <v>0</v>
      </c>
      <c r="Q241" s="219">
        <v>0</v>
      </c>
      <c r="R241" s="219">
        <f>Q241*H241</f>
        <v>0</v>
      </c>
      <c r="S241" s="219">
        <v>0</v>
      </c>
      <c r="T241" s="220">
        <f>S241*H241</f>
        <v>0</v>
      </c>
      <c r="AR241" s="22" t="s">
        <v>538</v>
      </c>
      <c r="AT241" s="22" t="s">
        <v>298</v>
      </c>
      <c r="AU241" s="22" t="s">
        <v>81</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160</v>
      </c>
      <c r="BM241" s="22" t="s">
        <v>786</v>
      </c>
    </row>
    <row r="242" s="1" customFormat="1" ht="16.5" customHeight="1">
      <c r="B242" s="44"/>
      <c r="C242" s="210" t="s">
        <v>73</v>
      </c>
      <c r="D242" s="210" t="s">
        <v>156</v>
      </c>
      <c r="E242" s="211" t="s">
        <v>787</v>
      </c>
      <c r="F242" s="212" t="s">
        <v>788</v>
      </c>
      <c r="G242" s="213" t="s">
        <v>422</v>
      </c>
      <c r="H242" s="214">
        <v>2</v>
      </c>
      <c r="I242" s="215"/>
      <c r="J242" s="216">
        <f>ROUND(I242*H242,2)</f>
        <v>0</v>
      </c>
      <c r="K242" s="212" t="s">
        <v>21</v>
      </c>
      <c r="L242" s="70"/>
      <c r="M242" s="217" t="s">
        <v>21</v>
      </c>
      <c r="N242" s="218" t="s">
        <v>44</v>
      </c>
      <c r="O242" s="45"/>
      <c r="P242" s="219">
        <f>O242*H242</f>
        <v>0</v>
      </c>
      <c r="Q242" s="219">
        <v>0</v>
      </c>
      <c r="R242" s="219">
        <f>Q242*H242</f>
        <v>0</v>
      </c>
      <c r="S242" s="219">
        <v>0</v>
      </c>
      <c r="T242" s="220">
        <f>S242*H242</f>
        <v>0</v>
      </c>
      <c r="AR242" s="22" t="s">
        <v>160</v>
      </c>
      <c r="AT242" s="22" t="s">
        <v>156</v>
      </c>
      <c r="AU242" s="22" t="s">
        <v>81</v>
      </c>
      <c r="AY242" s="22" t="s">
        <v>155</v>
      </c>
      <c r="BE242" s="221">
        <f>IF(N242="základní",J242,0)</f>
        <v>0</v>
      </c>
      <c r="BF242" s="221">
        <f>IF(N242="snížená",J242,0)</f>
        <v>0</v>
      </c>
      <c r="BG242" s="221">
        <f>IF(N242="zákl. přenesená",J242,0)</f>
        <v>0</v>
      </c>
      <c r="BH242" s="221">
        <f>IF(N242="sníž. přenesená",J242,0)</f>
        <v>0</v>
      </c>
      <c r="BI242" s="221">
        <f>IF(N242="nulová",J242,0)</f>
        <v>0</v>
      </c>
      <c r="BJ242" s="22" t="s">
        <v>81</v>
      </c>
      <c r="BK242" s="221">
        <f>ROUND(I242*H242,2)</f>
        <v>0</v>
      </c>
      <c r="BL242" s="22" t="s">
        <v>160</v>
      </c>
      <c r="BM242" s="22" t="s">
        <v>789</v>
      </c>
    </row>
    <row r="243" s="1" customFormat="1" ht="16.5" customHeight="1">
      <c r="B243" s="44"/>
      <c r="C243" s="258" t="s">
        <v>73</v>
      </c>
      <c r="D243" s="258" t="s">
        <v>298</v>
      </c>
      <c r="E243" s="259" t="s">
        <v>790</v>
      </c>
      <c r="F243" s="260" t="s">
        <v>788</v>
      </c>
      <c r="G243" s="261" t="s">
        <v>422</v>
      </c>
      <c r="H243" s="262">
        <v>2</v>
      </c>
      <c r="I243" s="263"/>
      <c r="J243" s="264">
        <f>ROUND(I243*H243,2)</f>
        <v>0</v>
      </c>
      <c r="K243" s="260" t="s">
        <v>21</v>
      </c>
      <c r="L243" s="265"/>
      <c r="M243" s="266" t="s">
        <v>21</v>
      </c>
      <c r="N243" s="267" t="s">
        <v>44</v>
      </c>
      <c r="O243" s="45"/>
      <c r="P243" s="219">
        <f>O243*H243</f>
        <v>0</v>
      </c>
      <c r="Q243" s="219">
        <v>0</v>
      </c>
      <c r="R243" s="219">
        <f>Q243*H243</f>
        <v>0</v>
      </c>
      <c r="S243" s="219">
        <v>0</v>
      </c>
      <c r="T243" s="220">
        <f>S243*H243</f>
        <v>0</v>
      </c>
      <c r="AR243" s="22" t="s">
        <v>538</v>
      </c>
      <c r="AT243" s="22" t="s">
        <v>298</v>
      </c>
      <c r="AU243" s="22" t="s">
        <v>81</v>
      </c>
      <c r="AY243" s="22" t="s">
        <v>155</v>
      </c>
      <c r="BE243" s="221">
        <f>IF(N243="základní",J243,0)</f>
        <v>0</v>
      </c>
      <c r="BF243" s="221">
        <f>IF(N243="snížená",J243,0)</f>
        <v>0</v>
      </c>
      <c r="BG243" s="221">
        <f>IF(N243="zákl. přenesená",J243,0)</f>
        <v>0</v>
      </c>
      <c r="BH243" s="221">
        <f>IF(N243="sníž. přenesená",J243,0)</f>
        <v>0</v>
      </c>
      <c r="BI243" s="221">
        <f>IF(N243="nulová",J243,0)</f>
        <v>0</v>
      </c>
      <c r="BJ243" s="22" t="s">
        <v>81</v>
      </c>
      <c r="BK243" s="221">
        <f>ROUND(I243*H243,2)</f>
        <v>0</v>
      </c>
      <c r="BL243" s="22" t="s">
        <v>160</v>
      </c>
      <c r="BM243" s="22" t="s">
        <v>791</v>
      </c>
    </row>
    <row r="244" s="1" customFormat="1" ht="16.5" customHeight="1">
      <c r="B244" s="44"/>
      <c r="C244" s="210" t="s">
        <v>73</v>
      </c>
      <c r="D244" s="210" t="s">
        <v>156</v>
      </c>
      <c r="E244" s="211" t="s">
        <v>792</v>
      </c>
      <c r="F244" s="212" t="s">
        <v>793</v>
      </c>
      <c r="G244" s="213" t="s">
        <v>422</v>
      </c>
      <c r="H244" s="214">
        <v>31</v>
      </c>
      <c r="I244" s="215"/>
      <c r="J244" s="216">
        <f>ROUND(I244*H244,2)</f>
        <v>0</v>
      </c>
      <c r="K244" s="212" t="s">
        <v>21</v>
      </c>
      <c r="L244" s="70"/>
      <c r="M244" s="217" t="s">
        <v>21</v>
      </c>
      <c r="N244" s="218" t="s">
        <v>44</v>
      </c>
      <c r="O244" s="45"/>
      <c r="P244" s="219">
        <f>O244*H244</f>
        <v>0</v>
      </c>
      <c r="Q244" s="219">
        <v>0</v>
      </c>
      <c r="R244" s="219">
        <f>Q244*H244</f>
        <v>0</v>
      </c>
      <c r="S244" s="219">
        <v>0</v>
      </c>
      <c r="T244" s="220">
        <f>S244*H244</f>
        <v>0</v>
      </c>
      <c r="AR244" s="22" t="s">
        <v>160</v>
      </c>
      <c r="AT244" s="22" t="s">
        <v>156</v>
      </c>
      <c r="AU244" s="22" t="s">
        <v>81</v>
      </c>
      <c r="AY244" s="22" t="s">
        <v>155</v>
      </c>
      <c r="BE244" s="221">
        <f>IF(N244="základní",J244,0)</f>
        <v>0</v>
      </c>
      <c r="BF244" s="221">
        <f>IF(N244="snížená",J244,0)</f>
        <v>0</v>
      </c>
      <c r="BG244" s="221">
        <f>IF(N244="zákl. přenesená",J244,0)</f>
        <v>0</v>
      </c>
      <c r="BH244" s="221">
        <f>IF(N244="sníž. přenesená",J244,0)</f>
        <v>0</v>
      </c>
      <c r="BI244" s="221">
        <f>IF(N244="nulová",J244,0)</f>
        <v>0</v>
      </c>
      <c r="BJ244" s="22" t="s">
        <v>81</v>
      </c>
      <c r="BK244" s="221">
        <f>ROUND(I244*H244,2)</f>
        <v>0</v>
      </c>
      <c r="BL244" s="22" t="s">
        <v>160</v>
      </c>
      <c r="BM244" s="22" t="s">
        <v>794</v>
      </c>
    </row>
    <row r="245" s="1" customFormat="1" ht="16.5" customHeight="1">
      <c r="B245" s="44"/>
      <c r="C245" s="258" t="s">
        <v>73</v>
      </c>
      <c r="D245" s="258" t="s">
        <v>298</v>
      </c>
      <c r="E245" s="259" t="s">
        <v>795</v>
      </c>
      <c r="F245" s="260" t="s">
        <v>793</v>
      </c>
      <c r="G245" s="261" t="s">
        <v>422</v>
      </c>
      <c r="H245" s="262">
        <v>31</v>
      </c>
      <c r="I245" s="263"/>
      <c r="J245" s="264">
        <f>ROUND(I245*H245,2)</f>
        <v>0</v>
      </c>
      <c r="K245" s="260" t="s">
        <v>21</v>
      </c>
      <c r="L245" s="265"/>
      <c r="M245" s="266" t="s">
        <v>21</v>
      </c>
      <c r="N245" s="267" t="s">
        <v>44</v>
      </c>
      <c r="O245" s="45"/>
      <c r="P245" s="219">
        <f>O245*H245</f>
        <v>0</v>
      </c>
      <c r="Q245" s="219">
        <v>0</v>
      </c>
      <c r="R245" s="219">
        <f>Q245*H245</f>
        <v>0</v>
      </c>
      <c r="S245" s="219">
        <v>0</v>
      </c>
      <c r="T245" s="220">
        <f>S245*H245</f>
        <v>0</v>
      </c>
      <c r="AR245" s="22" t="s">
        <v>538</v>
      </c>
      <c r="AT245" s="22" t="s">
        <v>298</v>
      </c>
      <c r="AU245" s="22" t="s">
        <v>81</v>
      </c>
      <c r="AY245" s="22" t="s">
        <v>155</v>
      </c>
      <c r="BE245" s="221">
        <f>IF(N245="základní",J245,0)</f>
        <v>0</v>
      </c>
      <c r="BF245" s="221">
        <f>IF(N245="snížená",J245,0)</f>
        <v>0</v>
      </c>
      <c r="BG245" s="221">
        <f>IF(N245="zákl. přenesená",J245,0)</f>
        <v>0</v>
      </c>
      <c r="BH245" s="221">
        <f>IF(N245="sníž. přenesená",J245,0)</f>
        <v>0</v>
      </c>
      <c r="BI245" s="221">
        <f>IF(N245="nulová",J245,0)</f>
        <v>0</v>
      </c>
      <c r="BJ245" s="22" t="s">
        <v>81</v>
      </c>
      <c r="BK245" s="221">
        <f>ROUND(I245*H245,2)</f>
        <v>0</v>
      </c>
      <c r="BL245" s="22" t="s">
        <v>160</v>
      </c>
      <c r="BM245" s="22" t="s">
        <v>796</v>
      </c>
    </row>
    <row r="246" s="1" customFormat="1" ht="16.5" customHeight="1">
      <c r="B246" s="44"/>
      <c r="C246" s="210" t="s">
        <v>73</v>
      </c>
      <c r="D246" s="210" t="s">
        <v>156</v>
      </c>
      <c r="E246" s="211" t="s">
        <v>797</v>
      </c>
      <c r="F246" s="212" t="s">
        <v>798</v>
      </c>
      <c r="G246" s="213" t="s">
        <v>422</v>
      </c>
      <c r="H246" s="214">
        <v>7</v>
      </c>
      <c r="I246" s="215"/>
      <c r="J246" s="216">
        <f>ROUND(I246*H246,2)</f>
        <v>0</v>
      </c>
      <c r="K246" s="212" t="s">
        <v>21</v>
      </c>
      <c r="L246" s="70"/>
      <c r="M246" s="217" t="s">
        <v>21</v>
      </c>
      <c r="N246" s="218" t="s">
        <v>44</v>
      </c>
      <c r="O246" s="45"/>
      <c r="P246" s="219">
        <f>O246*H246</f>
        <v>0</v>
      </c>
      <c r="Q246" s="219">
        <v>0</v>
      </c>
      <c r="R246" s="219">
        <f>Q246*H246</f>
        <v>0</v>
      </c>
      <c r="S246" s="219">
        <v>0</v>
      </c>
      <c r="T246" s="220">
        <f>S246*H246</f>
        <v>0</v>
      </c>
      <c r="AR246" s="22" t="s">
        <v>160</v>
      </c>
      <c r="AT246" s="22" t="s">
        <v>156</v>
      </c>
      <c r="AU246" s="22" t="s">
        <v>81</v>
      </c>
      <c r="AY246" s="22" t="s">
        <v>155</v>
      </c>
      <c r="BE246" s="221">
        <f>IF(N246="základní",J246,0)</f>
        <v>0</v>
      </c>
      <c r="BF246" s="221">
        <f>IF(N246="snížená",J246,0)</f>
        <v>0</v>
      </c>
      <c r="BG246" s="221">
        <f>IF(N246="zákl. přenesená",J246,0)</f>
        <v>0</v>
      </c>
      <c r="BH246" s="221">
        <f>IF(N246="sníž. přenesená",J246,0)</f>
        <v>0</v>
      </c>
      <c r="BI246" s="221">
        <f>IF(N246="nulová",J246,0)</f>
        <v>0</v>
      </c>
      <c r="BJ246" s="22" t="s">
        <v>81</v>
      </c>
      <c r="BK246" s="221">
        <f>ROUND(I246*H246,2)</f>
        <v>0</v>
      </c>
      <c r="BL246" s="22" t="s">
        <v>160</v>
      </c>
      <c r="BM246" s="22" t="s">
        <v>799</v>
      </c>
    </row>
    <row r="247" s="1" customFormat="1" ht="16.5" customHeight="1">
      <c r="B247" s="44"/>
      <c r="C247" s="258" t="s">
        <v>73</v>
      </c>
      <c r="D247" s="258" t="s">
        <v>298</v>
      </c>
      <c r="E247" s="259" t="s">
        <v>800</v>
      </c>
      <c r="F247" s="260" t="s">
        <v>798</v>
      </c>
      <c r="G247" s="261" t="s">
        <v>422</v>
      </c>
      <c r="H247" s="262">
        <v>7</v>
      </c>
      <c r="I247" s="263"/>
      <c r="J247" s="264">
        <f>ROUND(I247*H247,2)</f>
        <v>0</v>
      </c>
      <c r="K247" s="260" t="s">
        <v>21</v>
      </c>
      <c r="L247" s="265"/>
      <c r="M247" s="266" t="s">
        <v>21</v>
      </c>
      <c r="N247" s="267" t="s">
        <v>44</v>
      </c>
      <c r="O247" s="45"/>
      <c r="P247" s="219">
        <f>O247*H247</f>
        <v>0</v>
      </c>
      <c r="Q247" s="219">
        <v>0</v>
      </c>
      <c r="R247" s="219">
        <f>Q247*H247</f>
        <v>0</v>
      </c>
      <c r="S247" s="219">
        <v>0</v>
      </c>
      <c r="T247" s="220">
        <f>S247*H247</f>
        <v>0</v>
      </c>
      <c r="AR247" s="22" t="s">
        <v>538</v>
      </c>
      <c r="AT247" s="22" t="s">
        <v>298</v>
      </c>
      <c r="AU247" s="22" t="s">
        <v>81</v>
      </c>
      <c r="AY247" s="22" t="s">
        <v>155</v>
      </c>
      <c r="BE247" s="221">
        <f>IF(N247="základní",J247,0)</f>
        <v>0</v>
      </c>
      <c r="BF247" s="221">
        <f>IF(N247="snížená",J247,0)</f>
        <v>0</v>
      </c>
      <c r="BG247" s="221">
        <f>IF(N247="zákl. přenesená",J247,0)</f>
        <v>0</v>
      </c>
      <c r="BH247" s="221">
        <f>IF(N247="sníž. přenesená",J247,0)</f>
        <v>0</v>
      </c>
      <c r="BI247" s="221">
        <f>IF(N247="nulová",J247,0)</f>
        <v>0</v>
      </c>
      <c r="BJ247" s="22" t="s">
        <v>81</v>
      </c>
      <c r="BK247" s="221">
        <f>ROUND(I247*H247,2)</f>
        <v>0</v>
      </c>
      <c r="BL247" s="22" t="s">
        <v>160</v>
      </c>
      <c r="BM247" s="22" t="s">
        <v>801</v>
      </c>
    </row>
    <row r="248" s="1" customFormat="1" ht="16.5" customHeight="1">
      <c r="B248" s="44"/>
      <c r="C248" s="210" t="s">
        <v>73</v>
      </c>
      <c r="D248" s="210" t="s">
        <v>156</v>
      </c>
      <c r="E248" s="211" t="s">
        <v>802</v>
      </c>
      <c r="F248" s="212" t="s">
        <v>803</v>
      </c>
      <c r="G248" s="213" t="s">
        <v>422</v>
      </c>
      <c r="H248" s="214">
        <v>235</v>
      </c>
      <c r="I248" s="215"/>
      <c r="J248" s="216">
        <f>ROUND(I248*H248,2)</f>
        <v>0</v>
      </c>
      <c r="K248" s="212" t="s">
        <v>21</v>
      </c>
      <c r="L248" s="70"/>
      <c r="M248" s="217" t="s">
        <v>21</v>
      </c>
      <c r="N248" s="218" t="s">
        <v>44</v>
      </c>
      <c r="O248" s="45"/>
      <c r="P248" s="219">
        <f>O248*H248</f>
        <v>0</v>
      </c>
      <c r="Q248" s="219">
        <v>0</v>
      </c>
      <c r="R248" s="219">
        <f>Q248*H248</f>
        <v>0</v>
      </c>
      <c r="S248" s="219">
        <v>0</v>
      </c>
      <c r="T248" s="220">
        <f>S248*H248</f>
        <v>0</v>
      </c>
      <c r="AR248" s="22" t="s">
        <v>160</v>
      </c>
      <c r="AT248" s="22" t="s">
        <v>156</v>
      </c>
      <c r="AU248" s="22" t="s">
        <v>81</v>
      </c>
      <c r="AY248" s="22" t="s">
        <v>155</v>
      </c>
      <c r="BE248" s="221">
        <f>IF(N248="základní",J248,0)</f>
        <v>0</v>
      </c>
      <c r="BF248" s="221">
        <f>IF(N248="snížená",J248,0)</f>
        <v>0</v>
      </c>
      <c r="BG248" s="221">
        <f>IF(N248="zákl. přenesená",J248,0)</f>
        <v>0</v>
      </c>
      <c r="BH248" s="221">
        <f>IF(N248="sníž. přenesená",J248,0)</f>
        <v>0</v>
      </c>
      <c r="BI248" s="221">
        <f>IF(N248="nulová",J248,0)</f>
        <v>0</v>
      </c>
      <c r="BJ248" s="22" t="s">
        <v>81</v>
      </c>
      <c r="BK248" s="221">
        <f>ROUND(I248*H248,2)</f>
        <v>0</v>
      </c>
      <c r="BL248" s="22" t="s">
        <v>160</v>
      </c>
      <c r="BM248" s="22" t="s">
        <v>804</v>
      </c>
    </row>
    <row r="249" s="1" customFormat="1" ht="16.5" customHeight="1">
      <c r="B249" s="44"/>
      <c r="C249" s="258" t="s">
        <v>73</v>
      </c>
      <c r="D249" s="258" t="s">
        <v>298</v>
      </c>
      <c r="E249" s="259" t="s">
        <v>805</v>
      </c>
      <c r="F249" s="260" t="s">
        <v>803</v>
      </c>
      <c r="G249" s="261" t="s">
        <v>422</v>
      </c>
      <c r="H249" s="262">
        <v>235</v>
      </c>
      <c r="I249" s="263"/>
      <c r="J249" s="264">
        <f>ROUND(I249*H249,2)</f>
        <v>0</v>
      </c>
      <c r="K249" s="260" t="s">
        <v>21</v>
      </c>
      <c r="L249" s="265"/>
      <c r="M249" s="266" t="s">
        <v>21</v>
      </c>
      <c r="N249" s="267" t="s">
        <v>44</v>
      </c>
      <c r="O249" s="45"/>
      <c r="P249" s="219">
        <f>O249*H249</f>
        <v>0</v>
      </c>
      <c r="Q249" s="219">
        <v>0</v>
      </c>
      <c r="R249" s="219">
        <f>Q249*H249</f>
        <v>0</v>
      </c>
      <c r="S249" s="219">
        <v>0</v>
      </c>
      <c r="T249" s="220">
        <f>S249*H249</f>
        <v>0</v>
      </c>
      <c r="AR249" s="22" t="s">
        <v>538</v>
      </c>
      <c r="AT249" s="22" t="s">
        <v>298</v>
      </c>
      <c r="AU249" s="22" t="s">
        <v>81</v>
      </c>
      <c r="AY249" s="22" t="s">
        <v>155</v>
      </c>
      <c r="BE249" s="221">
        <f>IF(N249="základní",J249,0)</f>
        <v>0</v>
      </c>
      <c r="BF249" s="221">
        <f>IF(N249="snížená",J249,0)</f>
        <v>0</v>
      </c>
      <c r="BG249" s="221">
        <f>IF(N249="zákl. přenesená",J249,0)</f>
        <v>0</v>
      </c>
      <c r="BH249" s="221">
        <f>IF(N249="sníž. přenesená",J249,0)</f>
        <v>0</v>
      </c>
      <c r="BI249" s="221">
        <f>IF(N249="nulová",J249,0)</f>
        <v>0</v>
      </c>
      <c r="BJ249" s="22" t="s">
        <v>81</v>
      </c>
      <c r="BK249" s="221">
        <f>ROUND(I249*H249,2)</f>
        <v>0</v>
      </c>
      <c r="BL249" s="22" t="s">
        <v>160</v>
      </c>
      <c r="BM249" s="22" t="s">
        <v>806</v>
      </c>
    </row>
    <row r="250" s="1" customFormat="1" ht="16.5" customHeight="1">
      <c r="B250" s="44"/>
      <c r="C250" s="210" t="s">
        <v>73</v>
      </c>
      <c r="D250" s="210" t="s">
        <v>156</v>
      </c>
      <c r="E250" s="211" t="s">
        <v>807</v>
      </c>
      <c r="F250" s="212" t="s">
        <v>808</v>
      </c>
      <c r="G250" s="213" t="s">
        <v>422</v>
      </c>
      <c r="H250" s="214">
        <v>195</v>
      </c>
      <c r="I250" s="215"/>
      <c r="J250" s="216">
        <f>ROUND(I250*H250,2)</f>
        <v>0</v>
      </c>
      <c r="K250" s="212" t="s">
        <v>21</v>
      </c>
      <c r="L250" s="70"/>
      <c r="M250" s="217" t="s">
        <v>21</v>
      </c>
      <c r="N250" s="218" t="s">
        <v>44</v>
      </c>
      <c r="O250" s="45"/>
      <c r="P250" s="219">
        <f>O250*H250</f>
        <v>0</v>
      </c>
      <c r="Q250" s="219">
        <v>0</v>
      </c>
      <c r="R250" s="219">
        <f>Q250*H250</f>
        <v>0</v>
      </c>
      <c r="S250" s="219">
        <v>0</v>
      </c>
      <c r="T250" s="220">
        <f>S250*H250</f>
        <v>0</v>
      </c>
      <c r="AR250" s="22" t="s">
        <v>160</v>
      </c>
      <c r="AT250" s="22" t="s">
        <v>156</v>
      </c>
      <c r="AU250" s="22" t="s">
        <v>81</v>
      </c>
      <c r="AY250" s="22" t="s">
        <v>155</v>
      </c>
      <c r="BE250" s="221">
        <f>IF(N250="základní",J250,0)</f>
        <v>0</v>
      </c>
      <c r="BF250" s="221">
        <f>IF(N250="snížená",J250,0)</f>
        <v>0</v>
      </c>
      <c r="BG250" s="221">
        <f>IF(N250="zákl. přenesená",J250,0)</f>
        <v>0</v>
      </c>
      <c r="BH250" s="221">
        <f>IF(N250="sníž. přenesená",J250,0)</f>
        <v>0</v>
      </c>
      <c r="BI250" s="221">
        <f>IF(N250="nulová",J250,0)</f>
        <v>0</v>
      </c>
      <c r="BJ250" s="22" t="s">
        <v>81</v>
      </c>
      <c r="BK250" s="221">
        <f>ROUND(I250*H250,2)</f>
        <v>0</v>
      </c>
      <c r="BL250" s="22" t="s">
        <v>160</v>
      </c>
      <c r="BM250" s="22" t="s">
        <v>809</v>
      </c>
    </row>
    <row r="251" s="1" customFormat="1" ht="16.5" customHeight="1">
      <c r="B251" s="44"/>
      <c r="C251" s="258" t="s">
        <v>73</v>
      </c>
      <c r="D251" s="258" t="s">
        <v>298</v>
      </c>
      <c r="E251" s="259" t="s">
        <v>810</v>
      </c>
      <c r="F251" s="260" t="s">
        <v>808</v>
      </c>
      <c r="G251" s="261" t="s">
        <v>422</v>
      </c>
      <c r="H251" s="262">
        <v>195</v>
      </c>
      <c r="I251" s="263"/>
      <c r="J251" s="264">
        <f>ROUND(I251*H251,2)</f>
        <v>0</v>
      </c>
      <c r="K251" s="260" t="s">
        <v>21</v>
      </c>
      <c r="L251" s="265"/>
      <c r="M251" s="266" t="s">
        <v>21</v>
      </c>
      <c r="N251" s="267" t="s">
        <v>44</v>
      </c>
      <c r="O251" s="45"/>
      <c r="P251" s="219">
        <f>O251*H251</f>
        <v>0</v>
      </c>
      <c r="Q251" s="219">
        <v>0</v>
      </c>
      <c r="R251" s="219">
        <f>Q251*H251</f>
        <v>0</v>
      </c>
      <c r="S251" s="219">
        <v>0</v>
      </c>
      <c r="T251" s="220">
        <f>S251*H251</f>
        <v>0</v>
      </c>
      <c r="AR251" s="22" t="s">
        <v>538</v>
      </c>
      <c r="AT251" s="22" t="s">
        <v>298</v>
      </c>
      <c r="AU251" s="22" t="s">
        <v>81</v>
      </c>
      <c r="AY251" s="22" t="s">
        <v>155</v>
      </c>
      <c r="BE251" s="221">
        <f>IF(N251="základní",J251,0)</f>
        <v>0</v>
      </c>
      <c r="BF251" s="221">
        <f>IF(N251="snížená",J251,0)</f>
        <v>0</v>
      </c>
      <c r="BG251" s="221">
        <f>IF(N251="zákl. přenesená",J251,0)</f>
        <v>0</v>
      </c>
      <c r="BH251" s="221">
        <f>IF(N251="sníž. přenesená",J251,0)</f>
        <v>0</v>
      </c>
      <c r="BI251" s="221">
        <f>IF(N251="nulová",J251,0)</f>
        <v>0</v>
      </c>
      <c r="BJ251" s="22" t="s">
        <v>81</v>
      </c>
      <c r="BK251" s="221">
        <f>ROUND(I251*H251,2)</f>
        <v>0</v>
      </c>
      <c r="BL251" s="22" t="s">
        <v>160</v>
      </c>
      <c r="BM251" s="22" t="s">
        <v>811</v>
      </c>
    </row>
    <row r="252" s="1" customFormat="1" ht="16.5" customHeight="1">
      <c r="B252" s="44"/>
      <c r="C252" s="210" t="s">
        <v>73</v>
      </c>
      <c r="D252" s="210" t="s">
        <v>156</v>
      </c>
      <c r="E252" s="211" t="s">
        <v>812</v>
      </c>
      <c r="F252" s="212" t="s">
        <v>813</v>
      </c>
      <c r="G252" s="213" t="s">
        <v>422</v>
      </c>
      <c r="H252" s="214">
        <v>85</v>
      </c>
      <c r="I252" s="215"/>
      <c r="J252" s="216">
        <f>ROUND(I252*H252,2)</f>
        <v>0</v>
      </c>
      <c r="K252" s="212" t="s">
        <v>21</v>
      </c>
      <c r="L252" s="70"/>
      <c r="M252" s="217" t="s">
        <v>21</v>
      </c>
      <c r="N252" s="218" t="s">
        <v>44</v>
      </c>
      <c r="O252" s="45"/>
      <c r="P252" s="219">
        <f>O252*H252</f>
        <v>0</v>
      </c>
      <c r="Q252" s="219">
        <v>0</v>
      </c>
      <c r="R252" s="219">
        <f>Q252*H252</f>
        <v>0</v>
      </c>
      <c r="S252" s="219">
        <v>0</v>
      </c>
      <c r="T252" s="220">
        <f>S252*H252</f>
        <v>0</v>
      </c>
      <c r="AR252" s="22" t="s">
        <v>160</v>
      </c>
      <c r="AT252" s="22" t="s">
        <v>156</v>
      </c>
      <c r="AU252" s="22" t="s">
        <v>81</v>
      </c>
      <c r="AY252" s="22" t="s">
        <v>155</v>
      </c>
      <c r="BE252" s="221">
        <f>IF(N252="základní",J252,0)</f>
        <v>0</v>
      </c>
      <c r="BF252" s="221">
        <f>IF(N252="snížená",J252,0)</f>
        <v>0</v>
      </c>
      <c r="BG252" s="221">
        <f>IF(N252="zákl. přenesená",J252,0)</f>
        <v>0</v>
      </c>
      <c r="BH252" s="221">
        <f>IF(N252="sníž. přenesená",J252,0)</f>
        <v>0</v>
      </c>
      <c r="BI252" s="221">
        <f>IF(N252="nulová",J252,0)</f>
        <v>0</v>
      </c>
      <c r="BJ252" s="22" t="s">
        <v>81</v>
      </c>
      <c r="BK252" s="221">
        <f>ROUND(I252*H252,2)</f>
        <v>0</v>
      </c>
      <c r="BL252" s="22" t="s">
        <v>160</v>
      </c>
      <c r="BM252" s="22" t="s">
        <v>814</v>
      </c>
    </row>
    <row r="253" s="1" customFormat="1" ht="16.5" customHeight="1">
      <c r="B253" s="44"/>
      <c r="C253" s="258" t="s">
        <v>73</v>
      </c>
      <c r="D253" s="258" t="s">
        <v>298</v>
      </c>
      <c r="E253" s="259" t="s">
        <v>815</v>
      </c>
      <c r="F253" s="260" t="s">
        <v>813</v>
      </c>
      <c r="G253" s="261" t="s">
        <v>422</v>
      </c>
      <c r="H253" s="262">
        <v>85</v>
      </c>
      <c r="I253" s="263"/>
      <c r="J253" s="264">
        <f>ROUND(I253*H253,2)</f>
        <v>0</v>
      </c>
      <c r="K253" s="260" t="s">
        <v>21</v>
      </c>
      <c r="L253" s="265"/>
      <c r="M253" s="266" t="s">
        <v>21</v>
      </c>
      <c r="N253" s="267" t="s">
        <v>44</v>
      </c>
      <c r="O253" s="45"/>
      <c r="P253" s="219">
        <f>O253*H253</f>
        <v>0</v>
      </c>
      <c r="Q253" s="219">
        <v>0</v>
      </c>
      <c r="R253" s="219">
        <f>Q253*H253</f>
        <v>0</v>
      </c>
      <c r="S253" s="219">
        <v>0</v>
      </c>
      <c r="T253" s="220">
        <f>S253*H253</f>
        <v>0</v>
      </c>
      <c r="AR253" s="22" t="s">
        <v>538</v>
      </c>
      <c r="AT253" s="22" t="s">
        <v>298</v>
      </c>
      <c r="AU253" s="22" t="s">
        <v>81</v>
      </c>
      <c r="AY253" s="22" t="s">
        <v>155</v>
      </c>
      <c r="BE253" s="221">
        <f>IF(N253="základní",J253,0)</f>
        <v>0</v>
      </c>
      <c r="BF253" s="221">
        <f>IF(N253="snížená",J253,0)</f>
        <v>0</v>
      </c>
      <c r="BG253" s="221">
        <f>IF(N253="zákl. přenesená",J253,0)</f>
        <v>0</v>
      </c>
      <c r="BH253" s="221">
        <f>IF(N253="sníž. přenesená",J253,0)</f>
        <v>0</v>
      </c>
      <c r="BI253" s="221">
        <f>IF(N253="nulová",J253,0)</f>
        <v>0</v>
      </c>
      <c r="BJ253" s="22" t="s">
        <v>81</v>
      </c>
      <c r="BK253" s="221">
        <f>ROUND(I253*H253,2)</f>
        <v>0</v>
      </c>
      <c r="BL253" s="22" t="s">
        <v>160</v>
      </c>
      <c r="BM253" s="22" t="s">
        <v>816</v>
      </c>
    </row>
    <row r="254" s="1" customFormat="1" ht="25.5" customHeight="1">
      <c r="B254" s="44"/>
      <c r="C254" s="210" t="s">
        <v>73</v>
      </c>
      <c r="D254" s="210" t="s">
        <v>156</v>
      </c>
      <c r="E254" s="211" t="s">
        <v>817</v>
      </c>
      <c r="F254" s="212" t="s">
        <v>818</v>
      </c>
      <c r="G254" s="213" t="s">
        <v>422</v>
      </c>
      <c r="H254" s="214">
        <v>1</v>
      </c>
      <c r="I254" s="215"/>
      <c r="J254" s="216">
        <f>ROUND(I254*H254,2)</f>
        <v>0</v>
      </c>
      <c r="K254" s="212" t="s">
        <v>21</v>
      </c>
      <c r="L254" s="70"/>
      <c r="M254" s="217" t="s">
        <v>21</v>
      </c>
      <c r="N254" s="218" t="s">
        <v>44</v>
      </c>
      <c r="O254" s="45"/>
      <c r="P254" s="219">
        <f>O254*H254</f>
        <v>0</v>
      </c>
      <c r="Q254" s="219">
        <v>0</v>
      </c>
      <c r="R254" s="219">
        <f>Q254*H254</f>
        <v>0</v>
      </c>
      <c r="S254" s="219">
        <v>0</v>
      </c>
      <c r="T254" s="220">
        <f>S254*H254</f>
        <v>0</v>
      </c>
      <c r="AR254" s="22" t="s">
        <v>160</v>
      </c>
      <c r="AT254" s="22" t="s">
        <v>156</v>
      </c>
      <c r="AU254" s="22" t="s">
        <v>81</v>
      </c>
      <c r="AY254" s="22" t="s">
        <v>155</v>
      </c>
      <c r="BE254" s="221">
        <f>IF(N254="základní",J254,0)</f>
        <v>0</v>
      </c>
      <c r="BF254" s="221">
        <f>IF(N254="snížená",J254,0)</f>
        <v>0</v>
      </c>
      <c r="BG254" s="221">
        <f>IF(N254="zákl. přenesená",J254,0)</f>
        <v>0</v>
      </c>
      <c r="BH254" s="221">
        <f>IF(N254="sníž. přenesená",J254,0)</f>
        <v>0</v>
      </c>
      <c r="BI254" s="221">
        <f>IF(N254="nulová",J254,0)</f>
        <v>0</v>
      </c>
      <c r="BJ254" s="22" t="s">
        <v>81</v>
      </c>
      <c r="BK254" s="221">
        <f>ROUND(I254*H254,2)</f>
        <v>0</v>
      </c>
      <c r="BL254" s="22" t="s">
        <v>160</v>
      </c>
      <c r="BM254" s="22" t="s">
        <v>819</v>
      </c>
    </row>
    <row r="255" s="1" customFormat="1" ht="25.5" customHeight="1">
      <c r="B255" s="44"/>
      <c r="C255" s="258" t="s">
        <v>73</v>
      </c>
      <c r="D255" s="258" t="s">
        <v>298</v>
      </c>
      <c r="E255" s="259" t="s">
        <v>820</v>
      </c>
      <c r="F255" s="260" t="s">
        <v>818</v>
      </c>
      <c r="G255" s="261" t="s">
        <v>422</v>
      </c>
      <c r="H255" s="262">
        <v>1</v>
      </c>
      <c r="I255" s="263"/>
      <c r="J255" s="264">
        <f>ROUND(I255*H255,2)</f>
        <v>0</v>
      </c>
      <c r="K255" s="260" t="s">
        <v>21</v>
      </c>
      <c r="L255" s="265"/>
      <c r="M255" s="266" t="s">
        <v>21</v>
      </c>
      <c r="N255" s="267" t="s">
        <v>44</v>
      </c>
      <c r="O255" s="45"/>
      <c r="P255" s="219">
        <f>O255*H255</f>
        <v>0</v>
      </c>
      <c r="Q255" s="219">
        <v>0</v>
      </c>
      <c r="R255" s="219">
        <f>Q255*H255</f>
        <v>0</v>
      </c>
      <c r="S255" s="219">
        <v>0</v>
      </c>
      <c r="T255" s="220">
        <f>S255*H255</f>
        <v>0</v>
      </c>
      <c r="AR255" s="22" t="s">
        <v>538</v>
      </c>
      <c r="AT255" s="22" t="s">
        <v>298</v>
      </c>
      <c r="AU255" s="22" t="s">
        <v>81</v>
      </c>
      <c r="AY255" s="22" t="s">
        <v>155</v>
      </c>
      <c r="BE255" s="221">
        <f>IF(N255="základní",J255,0)</f>
        <v>0</v>
      </c>
      <c r="BF255" s="221">
        <f>IF(N255="snížená",J255,0)</f>
        <v>0</v>
      </c>
      <c r="BG255" s="221">
        <f>IF(N255="zákl. přenesená",J255,0)</f>
        <v>0</v>
      </c>
      <c r="BH255" s="221">
        <f>IF(N255="sníž. přenesená",J255,0)</f>
        <v>0</v>
      </c>
      <c r="BI255" s="221">
        <f>IF(N255="nulová",J255,0)</f>
        <v>0</v>
      </c>
      <c r="BJ255" s="22" t="s">
        <v>81</v>
      </c>
      <c r="BK255" s="221">
        <f>ROUND(I255*H255,2)</f>
        <v>0</v>
      </c>
      <c r="BL255" s="22" t="s">
        <v>160</v>
      </c>
      <c r="BM255" s="22" t="s">
        <v>538</v>
      </c>
    </row>
    <row r="256" s="1" customFormat="1" ht="16.5" customHeight="1">
      <c r="B256" s="44"/>
      <c r="C256" s="210" t="s">
        <v>73</v>
      </c>
      <c r="D256" s="210" t="s">
        <v>156</v>
      </c>
      <c r="E256" s="211" t="s">
        <v>821</v>
      </c>
      <c r="F256" s="212" t="s">
        <v>822</v>
      </c>
      <c r="G256" s="213" t="s">
        <v>298</v>
      </c>
      <c r="H256" s="214">
        <v>75</v>
      </c>
      <c r="I256" s="215"/>
      <c r="J256" s="216">
        <f>ROUND(I256*H256,2)</f>
        <v>0</v>
      </c>
      <c r="K256" s="212" t="s">
        <v>21</v>
      </c>
      <c r="L256" s="70"/>
      <c r="M256" s="217" t="s">
        <v>21</v>
      </c>
      <c r="N256" s="218" t="s">
        <v>44</v>
      </c>
      <c r="O256" s="45"/>
      <c r="P256" s="219">
        <f>O256*H256</f>
        <v>0</v>
      </c>
      <c r="Q256" s="219">
        <v>0</v>
      </c>
      <c r="R256" s="219">
        <f>Q256*H256</f>
        <v>0</v>
      </c>
      <c r="S256" s="219">
        <v>0</v>
      </c>
      <c r="T256" s="220">
        <f>S256*H256</f>
        <v>0</v>
      </c>
      <c r="AR256" s="22" t="s">
        <v>160</v>
      </c>
      <c r="AT256" s="22" t="s">
        <v>156</v>
      </c>
      <c r="AU256" s="22" t="s">
        <v>81</v>
      </c>
      <c r="AY256" s="22" t="s">
        <v>155</v>
      </c>
      <c r="BE256" s="221">
        <f>IF(N256="základní",J256,0)</f>
        <v>0</v>
      </c>
      <c r="BF256" s="221">
        <f>IF(N256="snížená",J256,0)</f>
        <v>0</v>
      </c>
      <c r="BG256" s="221">
        <f>IF(N256="zákl. přenesená",J256,0)</f>
        <v>0</v>
      </c>
      <c r="BH256" s="221">
        <f>IF(N256="sníž. přenesená",J256,0)</f>
        <v>0</v>
      </c>
      <c r="BI256" s="221">
        <f>IF(N256="nulová",J256,0)</f>
        <v>0</v>
      </c>
      <c r="BJ256" s="22" t="s">
        <v>81</v>
      </c>
      <c r="BK256" s="221">
        <f>ROUND(I256*H256,2)</f>
        <v>0</v>
      </c>
      <c r="BL256" s="22" t="s">
        <v>160</v>
      </c>
      <c r="BM256" s="22" t="s">
        <v>823</v>
      </c>
    </row>
    <row r="257" s="1" customFormat="1" ht="16.5" customHeight="1">
      <c r="B257" s="44"/>
      <c r="C257" s="258" t="s">
        <v>73</v>
      </c>
      <c r="D257" s="258" t="s">
        <v>298</v>
      </c>
      <c r="E257" s="259" t="s">
        <v>824</v>
      </c>
      <c r="F257" s="260" t="s">
        <v>822</v>
      </c>
      <c r="G257" s="261" t="s">
        <v>298</v>
      </c>
      <c r="H257" s="262">
        <v>75</v>
      </c>
      <c r="I257" s="263"/>
      <c r="J257" s="264">
        <f>ROUND(I257*H257,2)</f>
        <v>0</v>
      </c>
      <c r="K257" s="260" t="s">
        <v>21</v>
      </c>
      <c r="L257" s="265"/>
      <c r="M257" s="266" t="s">
        <v>21</v>
      </c>
      <c r="N257" s="267" t="s">
        <v>44</v>
      </c>
      <c r="O257" s="45"/>
      <c r="P257" s="219">
        <f>O257*H257</f>
        <v>0</v>
      </c>
      <c r="Q257" s="219">
        <v>0</v>
      </c>
      <c r="R257" s="219">
        <f>Q257*H257</f>
        <v>0</v>
      </c>
      <c r="S257" s="219">
        <v>0</v>
      </c>
      <c r="T257" s="220">
        <f>S257*H257</f>
        <v>0</v>
      </c>
      <c r="AR257" s="22" t="s">
        <v>538</v>
      </c>
      <c r="AT257" s="22" t="s">
        <v>298</v>
      </c>
      <c r="AU257" s="22" t="s">
        <v>81</v>
      </c>
      <c r="AY257" s="22" t="s">
        <v>155</v>
      </c>
      <c r="BE257" s="221">
        <f>IF(N257="základní",J257,0)</f>
        <v>0</v>
      </c>
      <c r="BF257" s="221">
        <f>IF(N257="snížená",J257,0)</f>
        <v>0</v>
      </c>
      <c r="BG257" s="221">
        <f>IF(N257="zákl. přenesená",J257,0)</f>
        <v>0</v>
      </c>
      <c r="BH257" s="221">
        <f>IF(N257="sníž. přenesená",J257,0)</f>
        <v>0</v>
      </c>
      <c r="BI257" s="221">
        <f>IF(N257="nulová",J257,0)</f>
        <v>0</v>
      </c>
      <c r="BJ257" s="22" t="s">
        <v>81</v>
      </c>
      <c r="BK257" s="221">
        <f>ROUND(I257*H257,2)</f>
        <v>0</v>
      </c>
      <c r="BL257" s="22" t="s">
        <v>160</v>
      </c>
      <c r="BM257" s="22" t="s">
        <v>825</v>
      </c>
    </row>
    <row r="258" s="1" customFormat="1" ht="16.5" customHeight="1">
      <c r="B258" s="44"/>
      <c r="C258" s="210" t="s">
        <v>73</v>
      </c>
      <c r="D258" s="210" t="s">
        <v>156</v>
      </c>
      <c r="E258" s="211" t="s">
        <v>826</v>
      </c>
      <c r="F258" s="212" t="s">
        <v>827</v>
      </c>
      <c r="G258" s="213" t="s">
        <v>298</v>
      </c>
      <c r="H258" s="214">
        <v>75</v>
      </c>
      <c r="I258" s="215"/>
      <c r="J258" s="216">
        <f>ROUND(I258*H258,2)</f>
        <v>0</v>
      </c>
      <c r="K258" s="212" t="s">
        <v>21</v>
      </c>
      <c r="L258" s="70"/>
      <c r="M258" s="217" t="s">
        <v>21</v>
      </c>
      <c r="N258" s="218" t="s">
        <v>44</v>
      </c>
      <c r="O258" s="45"/>
      <c r="P258" s="219">
        <f>O258*H258</f>
        <v>0</v>
      </c>
      <c r="Q258" s="219">
        <v>0</v>
      </c>
      <c r="R258" s="219">
        <f>Q258*H258</f>
        <v>0</v>
      </c>
      <c r="S258" s="219">
        <v>0</v>
      </c>
      <c r="T258" s="220">
        <f>S258*H258</f>
        <v>0</v>
      </c>
      <c r="AR258" s="22" t="s">
        <v>160</v>
      </c>
      <c r="AT258" s="22" t="s">
        <v>156</v>
      </c>
      <c r="AU258" s="22" t="s">
        <v>81</v>
      </c>
      <c r="AY258" s="22" t="s">
        <v>155</v>
      </c>
      <c r="BE258" s="221">
        <f>IF(N258="základní",J258,0)</f>
        <v>0</v>
      </c>
      <c r="BF258" s="221">
        <f>IF(N258="snížená",J258,0)</f>
        <v>0</v>
      </c>
      <c r="BG258" s="221">
        <f>IF(N258="zákl. přenesená",J258,0)</f>
        <v>0</v>
      </c>
      <c r="BH258" s="221">
        <f>IF(N258="sníž. přenesená",J258,0)</f>
        <v>0</v>
      </c>
      <c r="BI258" s="221">
        <f>IF(N258="nulová",J258,0)</f>
        <v>0</v>
      </c>
      <c r="BJ258" s="22" t="s">
        <v>81</v>
      </c>
      <c r="BK258" s="221">
        <f>ROUND(I258*H258,2)</f>
        <v>0</v>
      </c>
      <c r="BL258" s="22" t="s">
        <v>160</v>
      </c>
      <c r="BM258" s="22" t="s">
        <v>828</v>
      </c>
    </row>
    <row r="259" s="1" customFormat="1" ht="16.5" customHeight="1">
      <c r="B259" s="44"/>
      <c r="C259" s="258" t="s">
        <v>73</v>
      </c>
      <c r="D259" s="258" t="s">
        <v>298</v>
      </c>
      <c r="E259" s="259" t="s">
        <v>829</v>
      </c>
      <c r="F259" s="260" t="s">
        <v>827</v>
      </c>
      <c r="G259" s="261" t="s">
        <v>298</v>
      </c>
      <c r="H259" s="262">
        <v>75</v>
      </c>
      <c r="I259" s="263"/>
      <c r="J259" s="264">
        <f>ROUND(I259*H259,2)</f>
        <v>0</v>
      </c>
      <c r="K259" s="260" t="s">
        <v>21</v>
      </c>
      <c r="L259" s="265"/>
      <c r="M259" s="266" t="s">
        <v>21</v>
      </c>
      <c r="N259" s="267" t="s">
        <v>44</v>
      </c>
      <c r="O259" s="45"/>
      <c r="P259" s="219">
        <f>O259*H259</f>
        <v>0</v>
      </c>
      <c r="Q259" s="219">
        <v>0</v>
      </c>
      <c r="R259" s="219">
        <f>Q259*H259</f>
        <v>0</v>
      </c>
      <c r="S259" s="219">
        <v>0</v>
      </c>
      <c r="T259" s="220">
        <f>S259*H259</f>
        <v>0</v>
      </c>
      <c r="AR259" s="22" t="s">
        <v>538</v>
      </c>
      <c r="AT259" s="22" t="s">
        <v>298</v>
      </c>
      <c r="AU259" s="22" t="s">
        <v>81</v>
      </c>
      <c r="AY259" s="22" t="s">
        <v>155</v>
      </c>
      <c r="BE259" s="221">
        <f>IF(N259="základní",J259,0)</f>
        <v>0</v>
      </c>
      <c r="BF259" s="221">
        <f>IF(N259="snížená",J259,0)</f>
        <v>0</v>
      </c>
      <c r="BG259" s="221">
        <f>IF(N259="zákl. přenesená",J259,0)</f>
        <v>0</v>
      </c>
      <c r="BH259" s="221">
        <f>IF(N259="sníž. přenesená",J259,0)</f>
        <v>0</v>
      </c>
      <c r="BI259" s="221">
        <f>IF(N259="nulová",J259,0)</f>
        <v>0</v>
      </c>
      <c r="BJ259" s="22" t="s">
        <v>81</v>
      </c>
      <c r="BK259" s="221">
        <f>ROUND(I259*H259,2)</f>
        <v>0</v>
      </c>
      <c r="BL259" s="22" t="s">
        <v>160</v>
      </c>
      <c r="BM259" s="22" t="s">
        <v>830</v>
      </c>
    </row>
    <row r="260" s="1" customFormat="1" ht="16.5" customHeight="1">
      <c r="B260" s="44"/>
      <c r="C260" s="210" t="s">
        <v>73</v>
      </c>
      <c r="D260" s="210" t="s">
        <v>156</v>
      </c>
      <c r="E260" s="211" t="s">
        <v>831</v>
      </c>
      <c r="F260" s="212" t="s">
        <v>832</v>
      </c>
      <c r="G260" s="213" t="s">
        <v>298</v>
      </c>
      <c r="H260" s="214">
        <v>195</v>
      </c>
      <c r="I260" s="215"/>
      <c r="J260" s="216">
        <f>ROUND(I260*H260,2)</f>
        <v>0</v>
      </c>
      <c r="K260" s="212" t="s">
        <v>21</v>
      </c>
      <c r="L260" s="70"/>
      <c r="M260" s="217" t="s">
        <v>21</v>
      </c>
      <c r="N260" s="218" t="s">
        <v>44</v>
      </c>
      <c r="O260" s="45"/>
      <c r="P260" s="219">
        <f>O260*H260</f>
        <v>0</v>
      </c>
      <c r="Q260" s="219">
        <v>0</v>
      </c>
      <c r="R260" s="219">
        <f>Q260*H260</f>
        <v>0</v>
      </c>
      <c r="S260" s="219">
        <v>0</v>
      </c>
      <c r="T260" s="220">
        <f>S260*H260</f>
        <v>0</v>
      </c>
      <c r="AR260" s="22" t="s">
        <v>160</v>
      </c>
      <c r="AT260" s="22" t="s">
        <v>156</v>
      </c>
      <c r="AU260" s="22" t="s">
        <v>81</v>
      </c>
      <c r="AY260" s="22" t="s">
        <v>155</v>
      </c>
      <c r="BE260" s="221">
        <f>IF(N260="základní",J260,0)</f>
        <v>0</v>
      </c>
      <c r="BF260" s="221">
        <f>IF(N260="snížená",J260,0)</f>
        <v>0</v>
      </c>
      <c r="BG260" s="221">
        <f>IF(N260="zákl. přenesená",J260,0)</f>
        <v>0</v>
      </c>
      <c r="BH260" s="221">
        <f>IF(N260="sníž. přenesená",J260,0)</f>
        <v>0</v>
      </c>
      <c r="BI260" s="221">
        <f>IF(N260="nulová",J260,0)</f>
        <v>0</v>
      </c>
      <c r="BJ260" s="22" t="s">
        <v>81</v>
      </c>
      <c r="BK260" s="221">
        <f>ROUND(I260*H260,2)</f>
        <v>0</v>
      </c>
      <c r="BL260" s="22" t="s">
        <v>160</v>
      </c>
      <c r="BM260" s="22" t="s">
        <v>833</v>
      </c>
    </row>
    <row r="261" s="1" customFormat="1" ht="16.5" customHeight="1">
      <c r="B261" s="44"/>
      <c r="C261" s="258" t="s">
        <v>73</v>
      </c>
      <c r="D261" s="258" t="s">
        <v>298</v>
      </c>
      <c r="E261" s="259" t="s">
        <v>834</v>
      </c>
      <c r="F261" s="260" t="s">
        <v>832</v>
      </c>
      <c r="G261" s="261" t="s">
        <v>298</v>
      </c>
      <c r="H261" s="262">
        <v>195</v>
      </c>
      <c r="I261" s="263"/>
      <c r="J261" s="264">
        <f>ROUND(I261*H261,2)</f>
        <v>0</v>
      </c>
      <c r="K261" s="260" t="s">
        <v>21</v>
      </c>
      <c r="L261" s="265"/>
      <c r="M261" s="266" t="s">
        <v>21</v>
      </c>
      <c r="N261" s="267" t="s">
        <v>44</v>
      </c>
      <c r="O261" s="45"/>
      <c r="P261" s="219">
        <f>O261*H261</f>
        <v>0</v>
      </c>
      <c r="Q261" s="219">
        <v>0</v>
      </c>
      <c r="R261" s="219">
        <f>Q261*H261</f>
        <v>0</v>
      </c>
      <c r="S261" s="219">
        <v>0</v>
      </c>
      <c r="T261" s="220">
        <f>S261*H261</f>
        <v>0</v>
      </c>
      <c r="AR261" s="22" t="s">
        <v>538</v>
      </c>
      <c r="AT261" s="22" t="s">
        <v>298</v>
      </c>
      <c r="AU261" s="22" t="s">
        <v>81</v>
      </c>
      <c r="AY261" s="22" t="s">
        <v>155</v>
      </c>
      <c r="BE261" s="221">
        <f>IF(N261="základní",J261,0)</f>
        <v>0</v>
      </c>
      <c r="BF261" s="221">
        <f>IF(N261="snížená",J261,0)</f>
        <v>0</v>
      </c>
      <c r="BG261" s="221">
        <f>IF(N261="zákl. přenesená",J261,0)</f>
        <v>0</v>
      </c>
      <c r="BH261" s="221">
        <f>IF(N261="sníž. přenesená",J261,0)</f>
        <v>0</v>
      </c>
      <c r="BI261" s="221">
        <f>IF(N261="nulová",J261,0)</f>
        <v>0</v>
      </c>
      <c r="BJ261" s="22" t="s">
        <v>81</v>
      </c>
      <c r="BK261" s="221">
        <f>ROUND(I261*H261,2)</f>
        <v>0</v>
      </c>
      <c r="BL261" s="22" t="s">
        <v>160</v>
      </c>
      <c r="BM261" s="22" t="s">
        <v>835</v>
      </c>
    </row>
    <row r="262" s="1" customFormat="1" ht="16.5" customHeight="1">
      <c r="B262" s="44"/>
      <c r="C262" s="210" t="s">
        <v>73</v>
      </c>
      <c r="D262" s="210" t="s">
        <v>156</v>
      </c>
      <c r="E262" s="211" t="s">
        <v>836</v>
      </c>
      <c r="F262" s="212" t="s">
        <v>837</v>
      </c>
      <c r="G262" s="213" t="s">
        <v>298</v>
      </c>
      <c r="H262" s="214">
        <v>95</v>
      </c>
      <c r="I262" s="215"/>
      <c r="J262" s="216">
        <f>ROUND(I262*H262,2)</f>
        <v>0</v>
      </c>
      <c r="K262" s="212" t="s">
        <v>21</v>
      </c>
      <c r="L262" s="70"/>
      <c r="M262" s="217" t="s">
        <v>21</v>
      </c>
      <c r="N262" s="218" t="s">
        <v>44</v>
      </c>
      <c r="O262" s="45"/>
      <c r="P262" s="219">
        <f>O262*H262</f>
        <v>0</v>
      </c>
      <c r="Q262" s="219">
        <v>0</v>
      </c>
      <c r="R262" s="219">
        <f>Q262*H262</f>
        <v>0</v>
      </c>
      <c r="S262" s="219">
        <v>0</v>
      </c>
      <c r="T262" s="220">
        <f>S262*H262</f>
        <v>0</v>
      </c>
      <c r="AR262" s="22" t="s">
        <v>160</v>
      </c>
      <c r="AT262" s="22" t="s">
        <v>156</v>
      </c>
      <c r="AU262" s="22" t="s">
        <v>81</v>
      </c>
      <c r="AY262" s="22" t="s">
        <v>155</v>
      </c>
      <c r="BE262" s="221">
        <f>IF(N262="základní",J262,0)</f>
        <v>0</v>
      </c>
      <c r="BF262" s="221">
        <f>IF(N262="snížená",J262,0)</f>
        <v>0</v>
      </c>
      <c r="BG262" s="221">
        <f>IF(N262="zákl. přenesená",J262,0)</f>
        <v>0</v>
      </c>
      <c r="BH262" s="221">
        <f>IF(N262="sníž. přenesená",J262,0)</f>
        <v>0</v>
      </c>
      <c r="BI262" s="221">
        <f>IF(N262="nulová",J262,0)</f>
        <v>0</v>
      </c>
      <c r="BJ262" s="22" t="s">
        <v>81</v>
      </c>
      <c r="BK262" s="221">
        <f>ROUND(I262*H262,2)</f>
        <v>0</v>
      </c>
      <c r="BL262" s="22" t="s">
        <v>160</v>
      </c>
      <c r="BM262" s="22" t="s">
        <v>838</v>
      </c>
    </row>
    <row r="263" s="1" customFormat="1" ht="16.5" customHeight="1">
      <c r="B263" s="44"/>
      <c r="C263" s="258" t="s">
        <v>73</v>
      </c>
      <c r="D263" s="258" t="s">
        <v>298</v>
      </c>
      <c r="E263" s="259" t="s">
        <v>839</v>
      </c>
      <c r="F263" s="260" t="s">
        <v>837</v>
      </c>
      <c r="G263" s="261" t="s">
        <v>298</v>
      </c>
      <c r="H263" s="262">
        <v>95</v>
      </c>
      <c r="I263" s="263"/>
      <c r="J263" s="264">
        <f>ROUND(I263*H263,2)</f>
        <v>0</v>
      </c>
      <c r="K263" s="260" t="s">
        <v>21</v>
      </c>
      <c r="L263" s="265"/>
      <c r="M263" s="266" t="s">
        <v>21</v>
      </c>
      <c r="N263" s="267" t="s">
        <v>44</v>
      </c>
      <c r="O263" s="45"/>
      <c r="P263" s="219">
        <f>O263*H263</f>
        <v>0</v>
      </c>
      <c r="Q263" s="219">
        <v>0</v>
      </c>
      <c r="R263" s="219">
        <f>Q263*H263</f>
        <v>0</v>
      </c>
      <c r="S263" s="219">
        <v>0</v>
      </c>
      <c r="T263" s="220">
        <f>S263*H263</f>
        <v>0</v>
      </c>
      <c r="AR263" s="22" t="s">
        <v>538</v>
      </c>
      <c r="AT263" s="22" t="s">
        <v>298</v>
      </c>
      <c r="AU263" s="22" t="s">
        <v>81</v>
      </c>
      <c r="AY263" s="22" t="s">
        <v>155</v>
      </c>
      <c r="BE263" s="221">
        <f>IF(N263="základní",J263,0)</f>
        <v>0</v>
      </c>
      <c r="BF263" s="221">
        <f>IF(N263="snížená",J263,0)</f>
        <v>0</v>
      </c>
      <c r="BG263" s="221">
        <f>IF(N263="zákl. přenesená",J263,0)</f>
        <v>0</v>
      </c>
      <c r="BH263" s="221">
        <f>IF(N263="sníž. přenesená",J263,0)</f>
        <v>0</v>
      </c>
      <c r="BI263" s="221">
        <f>IF(N263="nulová",J263,0)</f>
        <v>0</v>
      </c>
      <c r="BJ263" s="22" t="s">
        <v>81</v>
      </c>
      <c r="BK263" s="221">
        <f>ROUND(I263*H263,2)</f>
        <v>0</v>
      </c>
      <c r="BL263" s="22" t="s">
        <v>160</v>
      </c>
      <c r="BM263" s="22" t="s">
        <v>840</v>
      </c>
    </row>
    <row r="264" s="1" customFormat="1" ht="16.5" customHeight="1">
      <c r="B264" s="44"/>
      <c r="C264" s="210" t="s">
        <v>73</v>
      </c>
      <c r="D264" s="210" t="s">
        <v>156</v>
      </c>
      <c r="E264" s="211" t="s">
        <v>841</v>
      </c>
      <c r="F264" s="212" t="s">
        <v>842</v>
      </c>
      <c r="G264" s="213" t="s">
        <v>298</v>
      </c>
      <c r="H264" s="214">
        <v>75</v>
      </c>
      <c r="I264" s="215"/>
      <c r="J264" s="216">
        <f>ROUND(I264*H264,2)</f>
        <v>0</v>
      </c>
      <c r="K264" s="212" t="s">
        <v>21</v>
      </c>
      <c r="L264" s="70"/>
      <c r="M264" s="217" t="s">
        <v>21</v>
      </c>
      <c r="N264" s="218" t="s">
        <v>44</v>
      </c>
      <c r="O264" s="45"/>
      <c r="P264" s="219">
        <f>O264*H264</f>
        <v>0</v>
      </c>
      <c r="Q264" s="219">
        <v>0</v>
      </c>
      <c r="R264" s="219">
        <f>Q264*H264</f>
        <v>0</v>
      </c>
      <c r="S264" s="219">
        <v>0</v>
      </c>
      <c r="T264" s="220">
        <f>S264*H264</f>
        <v>0</v>
      </c>
      <c r="AR264" s="22" t="s">
        <v>160</v>
      </c>
      <c r="AT264" s="22" t="s">
        <v>156</v>
      </c>
      <c r="AU264" s="22" t="s">
        <v>81</v>
      </c>
      <c r="AY264" s="22" t="s">
        <v>155</v>
      </c>
      <c r="BE264" s="221">
        <f>IF(N264="základní",J264,0)</f>
        <v>0</v>
      </c>
      <c r="BF264" s="221">
        <f>IF(N264="snížená",J264,0)</f>
        <v>0</v>
      </c>
      <c r="BG264" s="221">
        <f>IF(N264="zákl. přenesená",J264,0)</f>
        <v>0</v>
      </c>
      <c r="BH264" s="221">
        <f>IF(N264="sníž. přenesená",J264,0)</f>
        <v>0</v>
      </c>
      <c r="BI264" s="221">
        <f>IF(N264="nulová",J264,0)</f>
        <v>0</v>
      </c>
      <c r="BJ264" s="22" t="s">
        <v>81</v>
      </c>
      <c r="BK264" s="221">
        <f>ROUND(I264*H264,2)</f>
        <v>0</v>
      </c>
      <c r="BL264" s="22" t="s">
        <v>160</v>
      </c>
      <c r="BM264" s="22" t="s">
        <v>843</v>
      </c>
    </row>
    <row r="265" s="1" customFormat="1" ht="16.5" customHeight="1">
      <c r="B265" s="44"/>
      <c r="C265" s="258" t="s">
        <v>73</v>
      </c>
      <c r="D265" s="258" t="s">
        <v>298</v>
      </c>
      <c r="E265" s="259" t="s">
        <v>844</v>
      </c>
      <c r="F265" s="260" t="s">
        <v>842</v>
      </c>
      <c r="G265" s="261" t="s">
        <v>298</v>
      </c>
      <c r="H265" s="262">
        <v>75</v>
      </c>
      <c r="I265" s="263"/>
      <c r="J265" s="264">
        <f>ROUND(I265*H265,2)</f>
        <v>0</v>
      </c>
      <c r="K265" s="260" t="s">
        <v>21</v>
      </c>
      <c r="L265" s="265"/>
      <c r="M265" s="266" t="s">
        <v>21</v>
      </c>
      <c r="N265" s="267" t="s">
        <v>44</v>
      </c>
      <c r="O265" s="45"/>
      <c r="P265" s="219">
        <f>O265*H265</f>
        <v>0</v>
      </c>
      <c r="Q265" s="219">
        <v>0</v>
      </c>
      <c r="R265" s="219">
        <f>Q265*H265</f>
        <v>0</v>
      </c>
      <c r="S265" s="219">
        <v>0</v>
      </c>
      <c r="T265" s="220">
        <f>S265*H265</f>
        <v>0</v>
      </c>
      <c r="AR265" s="22" t="s">
        <v>538</v>
      </c>
      <c r="AT265" s="22" t="s">
        <v>298</v>
      </c>
      <c r="AU265" s="22" t="s">
        <v>81</v>
      </c>
      <c r="AY265" s="22" t="s">
        <v>155</v>
      </c>
      <c r="BE265" s="221">
        <f>IF(N265="základní",J265,0)</f>
        <v>0</v>
      </c>
      <c r="BF265" s="221">
        <f>IF(N265="snížená",J265,0)</f>
        <v>0</v>
      </c>
      <c r="BG265" s="221">
        <f>IF(N265="zákl. přenesená",J265,0)</f>
        <v>0</v>
      </c>
      <c r="BH265" s="221">
        <f>IF(N265="sníž. přenesená",J265,0)</f>
        <v>0</v>
      </c>
      <c r="BI265" s="221">
        <f>IF(N265="nulová",J265,0)</f>
        <v>0</v>
      </c>
      <c r="BJ265" s="22" t="s">
        <v>81</v>
      </c>
      <c r="BK265" s="221">
        <f>ROUND(I265*H265,2)</f>
        <v>0</v>
      </c>
      <c r="BL265" s="22" t="s">
        <v>160</v>
      </c>
      <c r="BM265" s="22" t="s">
        <v>845</v>
      </c>
    </row>
    <row r="266" s="1" customFormat="1" ht="16.5" customHeight="1">
      <c r="B266" s="44"/>
      <c r="C266" s="210" t="s">
        <v>73</v>
      </c>
      <c r="D266" s="210" t="s">
        <v>156</v>
      </c>
      <c r="E266" s="211" t="s">
        <v>846</v>
      </c>
      <c r="F266" s="212" t="s">
        <v>847</v>
      </c>
      <c r="G266" s="213" t="s">
        <v>298</v>
      </c>
      <c r="H266" s="214">
        <v>95</v>
      </c>
      <c r="I266" s="215"/>
      <c r="J266" s="216">
        <f>ROUND(I266*H266,2)</f>
        <v>0</v>
      </c>
      <c r="K266" s="212" t="s">
        <v>21</v>
      </c>
      <c r="L266" s="70"/>
      <c r="M266" s="217" t="s">
        <v>21</v>
      </c>
      <c r="N266" s="218" t="s">
        <v>44</v>
      </c>
      <c r="O266" s="45"/>
      <c r="P266" s="219">
        <f>O266*H266</f>
        <v>0</v>
      </c>
      <c r="Q266" s="219">
        <v>0</v>
      </c>
      <c r="R266" s="219">
        <f>Q266*H266</f>
        <v>0</v>
      </c>
      <c r="S266" s="219">
        <v>0</v>
      </c>
      <c r="T266" s="220">
        <f>S266*H266</f>
        <v>0</v>
      </c>
      <c r="AR266" s="22" t="s">
        <v>160</v>
      </c>
      <c r="AT266" s="22" t="s">
        <v>156</v>
      </c>
      <c r="AU266" s="22" t="s">
        <v>81</v>
      </c>
      <c r="AY266" s="22" t="s">
        <v>155</v>
      </c>
      <c r="BE266" s="221">
        <f>IF(N266="základní",J266,0)</f>
        <v>0</v>
      </c>
      <c r="BF266" s="221">
        <f>IF(N266="snížená",J266,0)</f>
        <v>0</v>
      </c>
      <c r="BG266" s="221">
        <f>IF(N266="zákl. přenesená",J266,0)</f>
        <v>0</v>
      </c>
      <c r="BH266" s="221">
        <f>IF(N266="sníž. přenesená",J266,0)</f>
        <v>0</v>
      </c>
      <c r="BI266" s="221">
        <f>IF(N266="nulová",J266,0)</f>
        <v>0</v>
      </c>
      <c r="BJ266" s="22" t="s">
        <v>81</v>
      </c>
      <c r="BK266" s="221">
        <f>ROUND(I266*H266,2)</f>
        <v>0</v>
      </c>
      <c r="BL266" s="22" t="s">
        <v>160</v>
      </c>
      <c r="BM266" s="22" t="s">
        <v>848</v>
      </c>
    </row>
    <row r="267" s="1" customFormat="1" ht="16.5" customHeight="1">
      <c r="B267" s="44"/>
      <c r="C267" s="258" t="s">
        <v>73</v>
      </c>
      <c r="D267" s="258" t="s">
        <v>298</v>
      </c>
      <c r="E267" s="259" t="s">
        <v>849</v>
      </c>
      <c r="F267" s="260" t="s">
        <v>847</v>
      </c>
      <c r="G267" s="261" t="s">
        <v>298</v>
      </c>
      <c r="H267" s="262">
        <v>95</v>
      </c>
      <c r="I267" s="263"/>
      <c r="J267" s="264">
        <f>ROUND(I267*H267,2)</f>
        <v>0</v>
      </c>
      <c r="K267" s="260" t="s">
        <v>21</v>
      </c>
      <c r="L267" s="265"/>
      <c r="M267" s="266" t="s">
        <v>21</v>
      </c>
      <c r="N267" s="267" t="s">
        <v>44</v>
      </c>
      <c r="O267" s="45"/>
      <c r="P267" s="219">
        <f>O267*H267</f>
        <v>0</v>
      </c>
      <c r="Q267" s="219">
        <v>0</v>
      </c>
      <c r="R267" s="219">
        <f>Q267*H267</f>
        <v>0</v>
      </c>
      <c r="S267" s="219">
        <v>0</v>
      </c>
      <c r="T267" s="220">
        <f>S267*H267</f>
        <v>0</v>
      </c>
      <c r="AR267" s="22" t="s">
        <v>538</v>
      </c>
      <c r="AT267" s="22" t="s">
        <v>298</v>
      </c>
      <c r="AU267" s="22" t="s">
        <v>81</v>
      </c>
      <c r="AY267" s="22" t="s">
        <v>155</v>
      </c>
      <c r="BE267" s="221">
        <f>IF(N267="základní",J267,0)</f>
        <v>0</v>
      </c>
      <c r="BF267" s="221">
        <f>IF(N267="snížená",J267,0)</f>
        <v>0</v>
      </c>
      <c r="BG267" s="221">
        <f>IF(N267="zákl. přenesená",J267,0)</f>
        <v>0</v>
      </c>
      <c r="BH267" s="221">
        <f>IF(N267="sníž. přenesená",J267,0)</f>
        <v>0</v>
      </c>
      <c r="BI267" s="221">
        <f>IF(N267="nulová",J267,0)</f>
        <v>0</v>
      </c>
      <c r="BJ267" s="22" t="s">
        <v>81</v>
      </c>
      <c r="BK267" s="221">
        <f>ROUND(I267*H267,2)</f>
        <v>0</v>
      </c>
      <c r="BL267" s="22" t="s">
        <v>160</v>
      </c>
      <c r="BM267" s="22" t="s">
        <v>850</v>
      </c>
    </row>
    <row r="268" s="1" customFormat="1" ht="16.5" customHeight="1">
      <c r="B268" s="44"/>
      <c r="C268" s="210" t="s">
        <v>73</v>
      </c>
      <c r="D268" s="210" t="s">
        <v>156</v>
      </c>
      <c r="E268" s="211" t="s">
        <v>851</v>
      </c>
      <c r="F268" s="212" t="s">
        <v>852</v>
      </c>
      <c r="G268" s="213" t="s">
        <v>422</v>
      </c>
      <c r="H268" s="214">
        <v>1</v>
      </c>
      <c r="I268" s="215"/>
      <c r="J268" s="216">
        <f>ROUND(I268*H268,2)</f>
        <v>0</v>
      </c>
      <c r="K268" s="212" t="s">
        <v>21</v>
      </c>
      <c r="L268" s="70"/>
      <c r="M268" s="217" t="s">
        <v>21</v>
      </c>
      <c r="N268" s="218" t="s">
        <v>44</v>
      </c>
      <c r="O268" s="45"/>
      <c r="P268" s="219">
        <f>O268*H268</f>
        <v>0</v>
      </c>
      <c r="Q268" s="219">
        <v>0</v>
      </c>
      <c r="R268" s="219">
        <f>Q268*H268</f>
        <v>0</v>
      </c>
      <c r="S268" s="219">
        <v>0</v>
      </c>
      <c r="T268" s="220">
        <f>S268*H268</f>
        <v>0</v>
      </c>
      <c r="AR268" s="22" t="s">
        <v>160</v>
      </c>
      <c r="AT268" s="22" t="s">
        <v>156</v>
      </c>
      <c r="AU268" s="22" t="s">
        <v>81</v>
      </c>
      <c r="AY268" s="22" t="s">
        <v>155</v>
      </c>
      <c r="BE268" s="221">
        <f>IF(N268="základní",J268,0)</f>
        <v>0</v>
      </c>
      <c r="BF268" s="221">
        <f>IF(N268="snížená",J268,0)</f>
        <v>0</v>
      </c>
      <c r="BG268" s="221">
        <f>IF(N268="zákl. přenesená",J268,0)</f>
        <v>0</v>
      </c>
      <c r="BH268" s="221">
        <f>IF(N268="sníž. přenesená",J268,0)</f>
        <v>0</v>
      </c>
      <c r="BI268" s="221">
        <f>IF(N268="nulová",J268,0)</f>
        <v>0</v>
      </c>
      <c r="BJ268" s="22" t="s">
        <v>81</v>
      </c>
      <c r="BK268" s="221">
        <f>ROUND(I268*H268,2)</f>
        <v>0</v>
      </c>
      <c r="BL268" s="22" t="s">
        <v>160</v>
      </c>
      <c r="BM268" s="22" t="s">
        <v>853</v>
      </c>
    </row>
    <row r="269" s="1" customFormat="1" ht="16.5" customHeight="1">
      <c r="B269" s="44"/>
      <c r="C269" s="258" t="s">
        <v>73</v>
      </c>
      <c r="D269" s="258" t="s">
        <v>298</v>
      </c>
      <c r="E269" s="259" t="s">
        <v>854</v>
      </c>
      <c r="F269" s="260" t="s">
        <v>852</v>
      </c>
      <c r="G269" s="261" t="s">
        <v>422</v>
      </c>
      <c r="H269" s="262">
        <v>1</v>
      </c>
      <c r="I269" s="263"/>
      <c r="J269" s="264">
        <f>ROUND(I269*H269,2)</f>
        <v>0</v>
      </c>
      <c r="K269" s="260" t="s">
        <v>21</v>
      </c>
      <c r="L269" s="265"/>
      <c r="M269" s="266" t="s">
        <v>21</v>
      </c>
      <c r="N269" s="267" t="s">
        <v>44</v>
      </c>
      <c r="O269" s="45"/>
      <c r="P269" s="219">
        <f>O269*H269</f>
        <v>0</v>
      </c>
      <c r="Q269" s="219">
        <v>0</v>
      </c>
      <c r="R269" s="219">
        <f>Q269*H269</f>
        <v>0</v>
      </c>
      <c r="S269" s="219">
        <v>0</v>
      </c>
      <c r="T269" s="220">
        <f>S269*H269</f>
        <v>0</v>
      </c>
      <c r="AR269" s="22" t="s">
        <v>538</v>
      </c>
      <c r="AT269" s="22" t="s">
        <v>298</v>
      </c>
      <c r="AU269" s="22" t="s">
        <v>81</v>
      </c>
      <c r="AY269" s="22" t="s">
        <v>155</v>
      </c>
      <c r="BE269" s="221">
        <f>IF(N269="základní",J269,0)</f>
        <v>0</v>
      </c>
      <c r="BF269" s="221">
        <f>IF(N269="snížená",J269,0)</f>
        <v>0</v>
      </c>
      <c r="BG269" s="221">
        <f>IF(N269="zákl. přenesená",J269,0)</f>
        <v>0</v>
      </c>
      <c r="BH269" s="221">
        <f>IF(N269="sníž. přenesená",J269,0)</f>
        <v>0</v>
      </c>
      <c r="BI269" s="221">
        <f>IF(N269="nulová",J269,0)</f>
        <v>0</v>
      </c>
      <c r="BJ269" s="22" t="s">
        <v>81</v>
      </c>
      <c r="BK269" s="221">
        <f>ROUND(I269*H269,2)</f>
        <v>0</v>
      </c>
      <c r="BL269" s="22" t="s">
        <v>160</v>
      </c>
      <c r="BM269" s="22" t="s">
        <v>855</v>
      </c>
    </row>
    <row r="270" s="1" customFormat="1" ht="16.5" customHeight="1">
      <c r="B270" s="44"/>
      <c r="C270" s="210" t="s">
        <v>73</v>
      </c>
      <c r="D270" s="210" t="s">
        <v>156</v>
      </c>
      <c r="E270" s="211" t="s">
        <v>856</v>
      </c>
      <c r="F270" s="212" t="s">
        <v>857</v>
      </c>
      <c r="G270" s="213" t="s">
        <v>422</v>
      </c>
      <c r="H270" s="214">
        <v>55</v>
      </c>
      <c r="I270" s="215"/>
      <c r="J270" s="216">
        <f>ROUND(I270*H270,2)</f>
        <v>0</v>
      </c>
      <c r="K270" s="212" t="s">
        <v>21</v>
      </c>
      <c r="L270" s="70"/>
      <c r="M270" s="217" t="s">
        <v>21</v>
      </c>
      <c r="N270" s="218" t="s">
        <v>44</v>
      </c>
      <c r="O270" s="45"/>
      <c r="P270" s="219">
        <f>O270*H270</f>
        <v>0</v>
      </c>
      <c r="Q270" s="219">
        <v>0</v>
      </c>
      <c r="R270" s="219">
        <f>Q270*H270</f>
        <v>0</v>
      </c>
      <c r="S270" s="219">
        <v>0</v>
      </c>
      <c r="T270" s="220">
        <f>S270*H270</f>
        <v>0</v>
      </c>
      <c r="AR270" s="22" t="s">
        <v>160</v>
      </c>
      <c r="AT270" s="22" t="s">
        <v>156</v>
      </c>
      <c r="AU270" s="22" t="s">
        <v>81</v>
      </c>
      <c r="AY270" s="22" t="s">
        <v>155</v>
      </c>
      <c r="BE270" s="221">
        <f>IF(N270="základní",J270,0)</f>
        <v>0</v>
      </c>
      <c r="BF270" s="221">
        <f>IF(N270="snížená",J270,0)</f>
        <v>0</v>
      </c>
      <c r="BG270" s="221">
        <f>IF(N270="zákl. přenesená",J270,0)</f>
        <v>0</v>
      </c>
      <c r="BH270" s="221">
        <f>IF(N270="sníž. přenesená",J270,0)</f>
        <v>0</v>
      </c>
      <c r="BI270" s="221">
        <f>IF(N270="nulová",J270,0)</f>
        <v>0</v>
      </c>
      <c r="BJ270" s="22" t="s">
        <v>81</v>
      </c>
      <c r="BK270" s="221">
        <f>ROUND(I270*H270,2)</f>
        <v>0</v>
      </c>
      <c r="BL270" s="22" t="s">
        <v>160</v>
      </c>
      <c r="BM270" s="22" t="s">
        <v>858</v>
      </c>
    </row>
    <row r="271" s="1" customFormat="1" ht="16.5" customHeight="1">
      <c r="B271" s="44"/>
      <c r="C271" s="258" t="s">
        <v>73</v>
      </c>
      <c r="D271" s="258" t="s">
        <v>298</v>
      </c>
      <c r="E271" s="259" t="s">
        <v>859</v>
      </c>
      <c r="F271" s="260" t="s">
        <v>857</v>
      </c>
      <c r="G271" s="261" t="s">
        <v>422</v>
      </c>
      <c r="H271" s="262">
        <v>55</v>
      </c>
      <c r="I271" s="263"/>
      <c r="J271" s="264">
        <f>ROUND(I271*H271,2)</f>
        <v>0</v>
      </c>
      <c r="K271" s="260" t="s">
        <v>21</v>
      </c>
      <c r="L271" s="265"/>
      <c r="M271" s="266" t="s">
        <v>21</v>
      </c>
      <c r="N271" s="267" t="s">
        <v>44</v>
      </c>
      <c r="O271" s="45"/>
      <c r="P271" s="219">
        <f>O271*H271</f>
        <v>0</v>
      </c>
      <c r="Q271" s="219">
        <v>0</v>
      </c>
      <c r="R271" s="219">
        <f>Q271*H271</f>
        <v>0</v>
      </c>
      <c r="S271" s="219">
        <v>0</v>
      </c>
      <c r="T271" s="220">
        <f>S271*H271</f>
        <v>0</v>
      </c>
      <c r="AR271" s="22" t="s">
        <v>538</v>
      </c>
      <c r="AT271" s="22" t="s">
        <v>298</v>
      </c>
      <c r="AU271" s="22" t="s">
        <v>81</v>
      </c>
      <c r="AY271" s="22" t="s">
        <v>155</v>
      </c>
      <c r="BE271" s="221">
        <f>IF(N271="základní",J271,0)</f>
        <v>0</v>
      </c>
      <c r="BF271" s="221">
        <f>IF(N271="snížená",J271,0)</f>
        <v>0</v>
      </c>
      <c r="BG271" s="221">
        <f>IF(N271="zákl. přenesená",J271,0)</f>
        <v>0</v>
      </c>
      <c r="BH271" s="221">
        <f>IF(N271="sníž. přenesená",J271,0)</f>
        <v>0</v>
      </c>
      <c r="BI271" s="221">
        <f>IF(N271="nulová",J271,0)</f>
        <v>0</v>
      </c>
      <c r="BJ271" s="22" t="s">
        <v>81</v>
      </c>
      <c r="BK271" s="221">
        <f>ROUND(I271*H271,2)</f>
        <v>0</v>
      </c>
      <c r="BL271" s="22" t="s">
        <v>160</v>
      </c>
      <c r="BM271" s="22" t="s">
        <v>860</v>
      </c>
    </row>
    <row r="272" s="1" customFormat="1" ht="16.5" customHeight="1">
      <c r="B272" s="44"/>
      <c r="C272" s="210" t="s">
        <v>73</v>
      </c>
      <c r="D272" s="210" t="s">
        <v>156</v>
      </c>
      <c r="E272" s="211" t="s">
        <v>861</v>
      </c>
      <c r="F272" s="212" t="s">
        <v>862</v>
      </c>
      <c r="G272" s="213" t="s">
        <v>422</v>
      </c>
      <c r="H272" s="214">
        <v>15</v>
      </c>
      <c r="I272" s="215"/>
      <c r="J272" s="216">
        <f>ROUND(I272*H272,2)</f>
        <v>0</v>
      </c>
      <c r="K272" s="212" t="s">
        <v>21</v>
      </c>
      <c r="L272" s="70"/>
      <c r="M272" s="217" t="s">
        <v>21</v>
      </c>
      <c r="N272" s="218" t="s">
        <v>44</v>
      </c>
      <c r="O272" s="45"/>
      <c r="P272" s="219">
        <f>O272*H272</f>
        <v>0</v>
      </c>
      <c r="Q272" s="219">
        <v>0</v>
      </c>
      <c r="R272" s="219">
        <f>Q272*H272</f>
        <v>0</v>
      </c>
      <c r="S272" s="219">
        <v>0</v>
      </c>
      <c r="T272" s="220">
        <f>S272*H272</f>
        <v>0</v>
      </c>
      <c r="AR272" s="22" t="s">
        <v>160</v>
      </c>
      <c r="AT272" s="22" t="s">
        <v>156</v>
      </c>
      <c r="AU272" s="22" t="s">
        <v>81</v>
      </c>
      <c r="AY272" s="22" t="s">
        <v>155</v>
      </c>
      <c r="BE272" s="221">
        <f>IF(N272="základní",J272,0)</f>
        <v>0</v>
      </c>
      <c r="BF272" s="221">
        <f>IF(N272="snížená",J272,0)</f>
        <v>0</v>
      </c>
      <c r="BG272" s="221">
        <f>IF(N272="zákl. přenesená",J272,0)</f>
        <v>0</v>
      </c>
      <c r="BH272" s="221">
        <f>IF(N272="sníž. přenesená",J272,0)</f>
        <v>0</v>
      </c>
      <c r="BI272" s="221">
        <f>IF(N272="nulová",J272,0)</f>
        <v>0</v>
      </c>
      <c r="BJ272" s="22" t="s">
        <v>81</v>
      </c>
      <c r="BK272" s="221">
        <f>ROUND(I272*H272,2)</f>
        <v>0</v>
      </c>
      <c r="BL272" s="22" t="s">
        <v>160</v>
      </c>
      <c r="BM272" s="22" t="s">
        <v>863</v>
      </c>
    </row>
    <row r="273" s="1" customFormat="1" ht="16.5" customHeight="1">
      <c r="B273" s="44"/>
      <c r="C273" s="258" t="s">
        <v>73</v>
      </c>
      <c r="D273" s="258" t="s">
        <v>298</v>
      </c>
      <c r="E273" s="259" t="s">
        <v>864</v>
      </c>
      <c r="F273" s="260" t="s">
        <v>862</v>
      </c>
      <c r="G273" s="261" t="s">
        <v>422</v>
      </c>
      <c r="H273" s="262">
        <v>15</v>
      </c>
      <c r="I273" s="263"/>
      <c r="J273" s="264">
        <f>ROUND(I273*H273,2)</f>
        <v>0</v>
      </c>
      <c r="K273" s="260" t="s">
        <v>21</v>
      </c>
      <c r="L273" s="265"/>
      <c r="M273" s="266" t="s">
        <v>21</v>
      </c>
      <c r="N273" s="267" t="s">
        <v>44</v>
      </c>
      <c r="O273" s="45"/>
      <c r="P273" s="219">
        <f>O273*H273</f>
        <v>0</v>
      </c>
      <c r="Q273" s="219">
        <v>0</v>
      </c>
      <c r="R273" s="219">
        <f>Q273*H273</f>
        <v>0</v>
      </c>
      <c r="S273" s="219">
        <v>0</v>
      </c>
      <c r="T273" s="220">
        <f>S273*H273</f>
        <v>0</v>
      </c>
      <c r="AR273" s="22" t="s">
        <v>538</v>
      </c>
      <c r="AT273" s="22" t="s">
        <v>298</v>
      </c>
      <c r="AU273" s="22" t="s">
        <v>81</v>
      </c>
      <c r="AY273" s="22" t="s">
        <v>155</v>
      </c>
      <c r="BE273" s="221">
        <f>IF(N273="základní",J273,0)</f>
        <v>0</v>
      </c>
      <c r="BF273" s="221">
        <f>IF(N273="snížená",J273,0)</f>
        <v>0</v>
      </c>
      <c r="BG273" s="221">
        <f>IF(N273="zákl. přenesená",J273,0)</f>
        <v>0</v>
      </c>
      <c r="BH273" s="221">
        <f>IF(N273="sníž. přenesená",J273,0)</f>
        <v>0</v>
      </c>
      <c r="BI273" s="221">
        <f>IF(N273="nulová",J273,0)</f>
        <v>0</v>
      </c>
      <c r="BJ273" s="22" t="s">
        <v>81</v>
      </c>
      <c r="BK273" s="221">
        <f>ROUND(I273*H273,2)</f>
        <v>0</v>
      </c>
      <c r="BL273" s="22" t="s">
        <v>160</v>
      </c>
      <c r="BM273" s="22" t="s">
        <v>865</v>
      </c>
    </row>
    <row r="274" s="1" customFormat="1" ht="16.5" customHeight="1">
      <c r="B274" s="44"/>
      <c r="C274" s="210" t="s">
        <v>73</v>
      </c>
      <c r="D274" s="210" t="s">
        <v>156</v>
      </c>
      <c r="E274" s="211" t="s">
        <v>866</v>
      </c>
      <c r="F274" s="212" t="s">
        <v>867</v>
      </c>
      <c r="G274" s="213" t="s">
        <v>422</v>
      </c>
      <c r="H274" s="214">
        <v>2</v>
      </c>
      <c r="I274" s="215"/>
      <c r="J274" s="216">
        <f>ROUND(I274*H274,2)</f>
        <v>0</v>
      </c>
      <c r="K274" s="212" t="s">
        <v>21</v>
      </c>
      <c r="L274" s="70"/>
      <c r="M274" s="217" t="s">
        <v>21</v>
      </c>
      <c r="N274" s="218" t="s">
        <v>44</v>
      </c>
      <c r="O274" s="45"/>
      <c r="P274" s="219">
        <f>O274*H274</f>
        <v>0</v>
      </c>
      <c r="Q274" s="219">
        <v>0</v>
      </c>
      <c r="R274" s="219">
        <f>Q274*H274</f>
        <v>0</v>
      </c>
      <c r="S274" s="219">
        <v>0</v>
      </c>
      <c r="T274" s="220">
        <f>S274*H274</f>
        <v>0</v>
      </c>
      <c r="AR274" s="22" t="s">
        <v>160</v>
      </c>
      <c r="AT274" s="22" t="s">
        <v>156</v>
      </c>
      <c r="AU274" s="22" t="s">
        <v>81</v>
      </c>
      <c r="AY274" s="22" t="s">
        <v>155</v>
      </c>
      <c r="BE274" s="221">
        <f>IF(N274="základní",J274,0)</f>
        <v>0</v>
      </c>
      <c r="BF274" s="221">
        <f>IF(N274="snížená",J274,0)</f>
        <v>0</v>
      </c>
      <c r="BG274" s="221">
        <f>IF(N274="zákl. přenesená",J274,0)</f>
        <v>0</v>
      </c>
      <c r="BH274" s="221">
        <f>IF(N274="sníž. přenesená",J274,0)</f>
        <v>0</v>
      </c>
      <c r="BI274" s="221">
        <f>IF(N274="nulová",J274,0)</f>
        <v>0</v>
      </c>
      <c r="BJ274" s="22" t="s">
        <v>81</v>
      </c>
      <c r="BK274" s="221">
        <f>ROUND(I274*H274,2)</f>
        <v>0</v>
      </c>
      <c r="BL274" s="22" t="s">
        <v>160</v>
      </c>
      <c r="BM274" s="22" t="s">
        <v>868</v>
      </c>
    </row>
    <row r="275" s="1" customFormat="1" ht="16.5" customHeight="1">
      <c r="B275" s="44"/>
      <c r="C275" s="258" t="s">
        <v>73</v>
      </c>
      <c r="D275" s="258" t="s">
        <v>298</v>
      </c>
      <c r="E275" s="259" t="s">
        <v>869</v>
      </c>
      <c r="F275" s="260" t="s">
        <v>867</v>
      </c>
      <c r="G275" s="261" t="s">
        <v>422</v>
      </c>
      <c r="H275" s="262">
        <v>2</v>
      </c>
      <c r="I275" s="263"/>
      <c r="J275" s="264">
        <f>ROUND(I275*H275,2)</f>
        <v>0</v>
      </c>
      <c r="K275" s="260" t="s">
        <v>21</v>
      </c>
      <c r="L275" s="265"/>
      <c r="M275" s="266" t="s">
        <v>21</v>
      </c>
      <c r="N275" s="267" t="s">
        <v>44</v>
      </c>
      <c r="O275" s="45"/>
      <c r="P275" s="219">
        <f>O275*H275</f>
        <v>0</v>
      </c>
      <c r="Q275" s="219">
        <v>0</v>
      </c>
      <c r="R275" s="219">
        <f>Q275*H275</f>
        <v>0</v>
      </c>
      <c r="S275" s="219">
        <v>0</v>
      </c>
      <c r="T275" s="220">
        <f>S275*H275</f>
        <v>0</v>
      </c>
      <c r="AR275" s="22" t="s">
        <v>538</v>
      </c>
      <c r="AT275" s="22" t="s">
        <v>298</v>
      </c>
      <c r="AU275" s="22" t="s">
        <v>81</v>
      </c>
      <c r="AY275" s="22" t="s">
        <v>155</v>
      </c>
      <c r="BE275" s="221">
        <f>IF(N275="základní",J275,0)</f>
        <v>0</v>
      </c>
      <c r="BF275" s="221">
        <f>IF(N275="snížená",J275,0)</f>
        <v>0</v>
      </c>
      <c r="BG275" s="221">
        <f>IF(N275="zákl. přenesená",J275,0)</f>
        <v>0</v>
      </c>
      <c r="BH275" s="221">
        <f>IF(N275="sníž. přenesená",J275,0)</f>
        <v>0</v>
      </c>
      <c r="BI275" s="221">
        <f>IF(N275="nulová",J275,0)</f>
        <v>0</v>
      </c>
      <c r="BJ275" s="22" t="s">
        <v>81</v>
      </c>
      <c r="BK275" s="221">
        <f>ROUND(I275*H275,2)</f>
        <v>0</v>
      </c>
      <c r="BL275" s="22" t="s">
        <v>160</v>
      </c>
      <c r="BM275" s="22" t="s">
        <v>870</v>
      </c>
    </row>
    <row r="276" s="9" customFormat="1" ht="29.88" customHeight="1">
      <c r="B276" s="196"/>
      <c r="C276" s="197"/>
      <c r="D276" s="198" t="s">
        <v>72</v>
      </c>
      <c r="E276" s="233" t="s">
        <v>871</v>
      </c>
      <c r="F276" s="233" t="s">
        <v>872</v>
      </c>
      <c r="G276" s="197"/>
      <c r="H276" s="197"/>
      <c r="I276" s="200"/>
      <c r="J276" s="234">
        <f>BK276</f>
        <v>0</v>
      </c>
      <c r="K276" s="197"/>
      <c r="L276" s="202"/>
      <c r="M276" s="203"/>
      <c r="N276" s="204"/>
      <c r="O276" s="204"/>
      <c r="P276" s="205">
        <v>0</v>
      </c>
      <c r="Q276" s="204"/>
      <c r="R276" s="205">
        <v>0</v>
      </c>
      <c r="S276" s="204"/>
      <c r="T276" s="206">
        <v>0</v>
      </c>
      <c r="AR276" s="207" t="s">
        <v>154</v>
      </c>
      <c r="AT276" s="208" t="s">
        <v>72</v>
      </c>
      <c r="AU276" s="208" t="s">
        <v>81</v>
      </c>
      <c r="AY276" s="207" t="s">
        <v>155</v>
      </c>
      <c r="BK276" s="209">
        <v>0</v>
      </c>
    </row>
    <row r="277" s="9" customFormat="1" ht="24.96" customHeight="1">
      <c r="B277" s="196"/>
      <c r="C277" s="197"/>
      <c r="D277" s="198" t="s">
        <v>72</v>
      </c>
      <c r="E277" s="199" t="s">
        <v>873</v>
      </c>
      <c r="F277" s="199" t="s">
        <v>874</v>
      </c>
      <c r="G277" s="197"/>
      <c r="H277" s="197"/>
      <c r="I277" s="200"/>
      <c r="J277" s="201">
        <f>BK277</f>
        <v>0</v>
      </c>
      <c r="K277" s="197"/>
      <c r="L277" s="202"/>
      <c r="M277" s="203"/>
      <c r="N277" s="204"/>
      <c r="O277" s="204"/>
      <c r="P277" s="205">
        <f>SUM(P278:P295)</f>
        <v>0</v>
      </c>
      <c r="Q277" s="204"/>
      <c r="R277" s="205">
        <f>SUM(R278:R295)</f>
        <v>0.67949999999999999</v>
      </c>
      <c r="S277" s="204"/>
      <c r="T277" s="206">
        <f>SUM(T278:T295)</f>
        <v>0</v>
      </c>
      <c r="AR277" s="207" t="s">
        <v>154</v>
      </c>
      <c r="AT277" s="208" t="s">
        <v>72</v>
      </c>
      <c r="AU277" s="208" t="s">
        <v>73</v>
      </c>
      <c r="AY277" s="207" t="s">
        <v>155</v>
      </c>
      <c r="BK277" s="209">
        <f>SUM(BK278:BK295)</f>
        <v>0</v>
      </c>
    </row>
    <row r="278" s="1" customFormat="1" ht="25.5" customHeight="1">
      <c r="B278" s="44"/>
      <c r="C278" s="210" t="s">
        <v>73</v>
      </c>
      <c r="D278" s="210" t="s">
        <v>156</v>
      </c>
      <c r="E278" s="211" t="s">
        <v>875</v>
      </c>
      <c r="F278" s="212" t="s">
        <v>876</v>
      </c>
      <c r="G278" s="213" t="s">
        <v>877</v>
      </c>
      <c r="H278" s="214">
        <v>15</v>
      </c>
      <c r="I278" s="215"/>
      <c r="J278" s="216">
        <f>ROUND(I278*H278,2)</f>
        <v>0</v>
      </c>
      <c r="K278" s="212" t="s">
        <v>21</v>
      </c>
      <c r="L278" s="70"/>
      <c r="M278" s="217" t="s">
        <v>21</v>
      </c>
      <c r="N278" s="218" t="s">
        <v>44</v>
      </c>
      <c r="O278" s="45"/>
      <c r="P278" s="219">
        <f>O278*H278</f>
        <v>0</v>
      </c>
      <c r="Q278" s="219">
        <v>0</v>
      </c>
      <c r="R278" s="219">
        <f>Q278*H278</f>
        <v>0</v>
      </c>
      <c r="S278" s="219">
        <v>0</v>
      </c>
      <c r="T278" s="220">
        <f>S278*H278</f>
        <v>0</v>
      </c>
      <c r="AR278" s="22" t="s">
        <v>160</v>
      </c>
      <c r="AT278" s="22" t="s">
        <v>156</v>
      </c>
      <c r="AU278" s="22" t="s">
        <v>81</v>
      </c>
      <c r="AY278" s="22" t="s">
        <v>155</v>
      </c>
      <c r="BE278" s="221">
        <f>IF(N278="základní",J278,0)</f>
        <v>0</v>
      </c>
      <c r="BF278" s="221">
        <f>IF(N278="snížená",J278,0)</f>
        <v>0</v>
      </c>
      <c r="BG278" s="221">
        <f>IF(N278="zákl. přenesená",J278,0)</f>
        <v>0</v>
      </c>
      <c r="BH278" s="221">
        <f>IF(N278="sníž. přenesená",J278,0)</f>
        <v>0</v>
      </c>
      <c r="BI278" s="221">
        <f>IF(N278="nulová",J278,0)</f>
        <v>0</v>
      </c>
      <c r="BJ278" s="22" t="s">
        <v>81</v>
      </c>
      <c r="BK278" s="221">
        <f>ROUND(I278*H278,2)</f>
        <v>0</v>
      </c>
      <c r="BL278" s="22" t="s">
        <v>160</v>
      </c>
      <c r="BM278" s="22" t="s">
        <v>878</v>
      </c>
    </row>
    <row r="279" s="1" customFormat="1" ht="16.5" customHeight="1">
      <c r="B279" s="44"/>
      <c r="C279" s="210" t="s">
        <v>73</v>
      </c>
      <c r="D279" s="210" t="s">
        <v>156</v>
      </c>
      <c r="E279" s="211" t="s">
        <v>879</v>
      </c>
      <c r="F279" s="212" t="s">
        <v>880</v>
      </c>
      <c r="G279" s="213" t="s">
        <v>877</v>
      </c>
      <c r="H279" s="214">
        <v>85</v>
      </c>
      <c r="I279" s="215"/>
      <c r="J279" s="216">
        <f>ROUND(I279*H279,2)</f>
        <v>0</v>
      </c>
      <c r="K279" s="212" t="s">
        <v>21</v>
      </c>
      <c r="L279" s="70"/>
      <c r="M279" s="217" t="s">
        <v>21</v>
      </c>
      <c r="N279" s="218" t="s">
        <v>44</v>
      </c>
      <c r="O279" s="45"/>
      <c r="P279" s="219">
        <f>O279*H279</f>
        <v>0</v>
      </c>
      <c r="Q279" s="219">
        <v>0</v>
      </c>
      <c r="R279" s="219">
        <f>Q279*H279</f>
        <v>0</v>
      </c>
      <c r="S279" s="219">
        <v>0</v>
      </c>
      <c r="T279" s="220">
        <f>S279*H279</f>
        <v>0</v>
      </c>
      <c r="AR279" s="22" t="s">
        <v>160</v>
      </c>
      <c r="AT279" s="22" t="s">
        <v>156</v>
      </c>
      <c r="AU279" s="22" t="s">
        <v>81</v>
      </c>
      <c r="AY279" s="22" t="s">
        <v>155</v>
      </c>
      <c r="BE279" s="221">
        <f>IF(N279="základní",J279,0)</f>
        <v>0</v>
      </c>
      <c r="BF279" s="221">
        <f>IF(N279="snížená",J279,0)</f>
        <v>0</v>
      </c>
      <c r="BG279" s="221">
        <f>IF(N279="zákl. přenesená",J279,0)</f>
        <v>0</v>
      </c>
      <c r="BH279" s="221">
        <f>IF(N279="sníž. přenesená",J279,0)</f>
        <v>0</v>
      </c>
      <c r="BI279" s="221">
        <f>IF(N279="nulová",J279,0)</f>
        <v>0</v>
      </c>
      <c r="BJ279" s="22" t="s">
        <v>81</v>
      </c>
      <c r="BK279" s="221">
        <f>ROUND(I279*H279,2)</f>
        <v>0</v>
      </c>
      <c r="BL279" s="22" t="s">
        <v>160</v>
      </c>
      <c r="BM279" s="22" t="s">
        <v>881</v>
      </c>
    </row>
    <row r="280" s="1" customFormat="1" ht="16.5" customHeight="1">
      <c r="B280" s="44"/>
      <c r="C280" s="210" t="s">
        <v>73</v>
      </c>
      <c r="D280" s="210" t="s">
        <v>156</v>
      </c>
      <c r="E280" s="211" t="s">
        <v>882</v>
      </c>
      <c r="F280" s="212" t="s">
        <v>883</v>
      </c>
      <c r="G280" s="213" t="s">
        <v>877</v>
      </c>
      <c r="H280" s="214">
        <v>160</v>
      </c>
      <c r="I280" s="215"/>
      <c r="J280" s="216">
        <f>ROUND(I280*H280,2)</f>
        <v>0</v>
      </c>
      <c r="K280" s="212" t="s">
        <v>21</v>
      </c>
      <c r="L280" s="70"/>
      <c r="M280" s="217" t="s">
        <v>21</v>
      </c>
      <c r="N280" s="218" t="s">
        <v>44</v>
      </c>
      <c r="O280" s="45"/>
      <c r="P280" s="219">
        <f>O280*H280</f>
        <v>0</v>
      </c>
      <c r="Q280" s="219">
        <v>0</v>
      </c>
      <c r="R280" s="219">
        <f>Q280*H280</f>
        <v>0</v>
      </c>
      <c r="S280" s="219">
        <v>0</v>
      </c>
      <c r="T280" s="220">
        <f>S280*H280</f>
        <v>0</v>
      </c>
      <c r="AR280" s="22" t="s">
        <v>160</v>
      </c>
      <c r="AT280" s="22" t="s">
        <v>156</v>
      </c>
      <c r="AU280" s="22" t="s">
        <v>81</v>
      </c>
      <c r="AY280" s="22" t="s">
        <v>155</v>
      </c>
      <c r="BE280" s="221">
        <f>IF(N280="základní",J280,0)</f>
        <v>0</v>
      </c>
      <c r="BF280" s="221">
        <f>IF(N280="snížená",J280,0)</f>
        <v>0</v>
      </c>
      <c r="BG280" s="221">
        <f>IF(N280="zákl. přenesená",J280,0)</f>
        <v>0</v>
      </c>
      <c r="BH280" s="221">
        <f>IF(N280="sníž. přenesená",J280,0)</f>
        <v>0</v>
      </c>
      <c r="BI280" s="221">
        <f>IF(N280="nulová",J280,0)</f>
        <v>0</v>
      </c>
      <c r="BJ280" s="22" t="s">
        <v>81</v>
      </c>
      <c r="BK280" s="221">
        <f>ROUND(I280*H280,2)</f>
        <v>0</v>
      </c>
      <c r="BL280" s="22" t="s">
        <v>160</v>
      </c>
      <c r="BM280" s="22" t="s">
        <v>884</v>
      </c>
    </row>
    <row r="281" s="1" customFormat="1" ht="16.5" customHeight="1">
      <c r="B281" s="44"/>
      <c r="C281" s="210" t="s">
        <v>73</v>
      </c>
      <c r="D281" s="210" t="s">
        <v>156</v>
      </c>
      <c r="E281" s="211" t="s">
        <v>885</v>
      </c>
      <c r="F281" s="212" t="s">
        <v>886</v>
      </c>
      <c r="G281" s="213" t="s">
        <v>298</v>
      </c>
      <c r="H281" s="214">
        <v>35</v>
      </c>
      <c r="I281" s="215"/>
      <c r="J281" s="216">
        <f>ROUND(I281*H281,2)</f>
        <v>0</v>
      </c>
      <c r="K281" s="212" t="s">
        <v>21</v>
      </c>
      <c r="L281" s="70"/>
      <c r="M281" s="217" t="s">
        <v>21</v>
      </c>
      <c r="N281" s="218" t="s">
        <v>44</v>
      </c>
      <c r="O281" s="45"/>
      <c r="P281" s="219">
        <f>O281*H281</f>
        <v>0</v>
      </c>
      <c r="Q281" s="219">
        <v>0</v>
      </c>
      <c r="R281" s="219">
        <f>Q281*H281</f>
        <v>0</v>
      </c>
      <c r="S281" s="219">
        <v>0</v>
      </c>
      <c r="T281" s="220">
        <f>S281*H281</f>
        <v>0</v>
      </c>
      <c r="AR281" s="22" t="s">
        <v>160</v>
      </c>
      <c r="AT281" s="22" t="s">
        <v>156</v>
      </c>
      <c r="AU281" s="22" t="s">
        <v>81</v>
      </c>
      <c r="AY281" s="22" t="s">
        <v>155</v>
      </c>
      <c r="BE281" s="221">
        <f>IF(N281="základní",J281,0)</f>
        <v>0</v>
      </c>
      <c r="BF281" s="221">
        <f>IF(N281="snížená",J281,0)</f>
        <v>0</v>
      </c>
      <c r="BG281" s="221">
        <f>IF(N281="zákl. přenesená",J281,0)</f>
        <v>0</v>
      </c>
      <c r="BH281" s="221">
        <f>IF(N281="sníž. přenesená",J281,0)</f>
        <v>0</v>
      </c>
      <c r="BI281" s="221">
        <f>IF(N281="nulová",J281,0)</f>
        <v>0</v>
      </c>
      <c r="BJ281" s="22" t="s">
        <v>81</v>
      </c>
      <c r="BK281" s="221">
        <f>ROUND(I281*H281,2)</f>
        <v>0</v>
      </c>
      <c r="BL281" s="22" t="s">
        <v>160</v>
      </c>
      <c r="BM281" s="22" t="s">
        <v>887</v>
      </c>
    </row>
    <row r="282" s="1" customFormat="1" ht="16.5" customHeight="1">
      <c r="B282" s="44"/>
      <c r="C282" s="210" t="s">
        <v>73</v>
      </c>
      <c r="D282" s="210" t="s">
        <v>156</v>
      </c>
      <c r="E282" s="211" t="s">
        <v>888</v>
      </c>
      <c r="F282" s="212" t="s">
        <v>889</v>
      </c>
      <c r="G282" s="213" t="s">
        <v>298</v>
      </c>
      <c r="H282" s="214">
        <v>55</v>
      </c>
      <c r="I282" s="215"/>
      <c r="J282" s="216">
        <f>ROUND(I282*H282,2)</f>
        <v>0</v>
      </c>
      <c r="K282" s="212" t="s">
        <v>21</v>
      </c>
      <c r="L282" s="70"/>
      <c r="M282" s="217" t="s">
        <v>21</v>
      </c>
      <c r="N282" s="218" t="s">
        <v>44</v>
      </c>
      <c r="O282" s="45"/>
      <c r="P282" s="219">
        <f>O282*H282</f>
        <v>0</v>
      </c>
      <c r="Q282" s="219">
        <v>0</v>
      </c>
      <c r="R282" s="219">
        <f>Q282*H282</f>
        <v>0</v>
      </c>
      <c r="S282" s="219">
        <v>0</v>
      </c>
      <c r="T282" s="220">
        <f>S282*H282</f>
        <v>0</v>
      </c>
      <c r="AR282" s="22" t="s">
        <v>160</v>
      </c>
      <c r="AT282" s="22" t="s">
        <v>156</v>
      </c>
      <c r="AU282" s="22" t="s">
        <v>81</v>
      </c>
      <c r="AY282" s="22" t="s">
        <v>155</v>
      </c>
      <c r="BE282" s="221">
        <f>IF(N282="základní",J282,0)</f>
        <v>0</v>
      </c>
      <c r="BF282" s="221">
        <f>IF(N282="snížená",J282,0)</f>
        <v>0</v>
      </c>
      <c r="BG282" s="221">
        <f>IF(N282="zákl. přenesená",J282,0)</f>
        <v>0</v>
      </c>
      <c r="BH282" s="221">
        <f>IF(N282="sníž. přenesená",J282,0)</f>
        <v>0</v>
      </c>
      <c r="BI282" s="221">
        <f>IF(N282="nulová",J282,0)</f>
        <v>0</v>
      </c>
      <c r="BJ282" s="22" t="s">
        <v>81</v>
      </c>
      <c r="BK282" s="221">
        <f>ROUND(I282*H282,2)</f>
        <v>0</v>
      </c>
      <c r="BL282" s="22" t="s">
        <v>160</v>
      </c>
      <c r="BM282" s="22" t="s">
        <v>890</v>
      </c>
    </row>
    <row r="283" s="1" customFormat="1" ht="16.5" customHeight="1">
      <c r="B283" s="44"/>
      <c r="C283" s="210" t="s">
        <v>73</v>
      </c>
      <c r="D283" s="210" t="s">
        <v>156</v>
      </c>
      <c r="E283" s="211" t="s">
        <v>891</v>
      </c>
      <c r="F283" s="212" t="s">
        <v>892</v>
      </c>
      <c r="G283" s="213" t="s">
        <v>298</v>
      </c>
      <c r="H283" s="214">
        <v>150</v>
      </c>
      <c r="I283" s="215"/>
      <c r="J283" s="216">
        <f>ROUND(I283*H283,2)</f>
        <v>0</v>
      </c>
      <c r="K283" s="212" t="s">
        <v>21</v>
      </c>
      <c r="L283" s="70"/>
      <c r="M283" s="217" t="s">
        <v>21</v>
      </c>
      <c r="N283" s="218" t="s">
        <v>44</v>
      </c>
      <c r="O283" s="45"/>
      <c r="P283" s="219">
        <f>O283*H283</f>
        <v>0</v>
      </c>
      <c r="Q283" s="219">
        <v>0</v>
      </c>
      <c r="R283" s="219">
        <f>Q283*H283</f>
        <v>0</v>
      </c>
      <c r="S283" s="219">
        <v>0</v>
      </c>
      <c r="T283" s="220">
        <f>S283*H283</f>
        <v>0</v>
      </c>
      <c r="AR283" s="22" t="s">
        <v>160</v>
      </c>
      <c r="AT283" s="22" t="s">
        <v>156</v>
      </c>
      <c r="AU283" s="22" t="s">
        <v>81</v>
      </c>
      <c r="AY283" s="22" t="s">
        <v>155</v>
      </c>
      <c r="BE283" s="221">
        <f>IF(N283="základní",J283,0)</f>
        <v>0</v>
      </c>
      <c r="BF283" s="221">
        <f>IF(N283="snížená",J283,0)</f>
        <v>0</v>
      </c>
      <c r="BG283" s="221">
        <f>IF(N283="zákl. přenesená",J283,0)</f>
        <v>0</v>
      </c>
      <c r="BH283" s="221">
        <f>IF(N283="sníž. přenesená",J283,0)</f>
        <v>0</v>
      </c>
      <c r="BI283" s="221">
        <f>IF(N283="nulová",J283,0)</f>
        <v>0</v>
      </c>
      <c r="BJ283" s="22" t="s">
        <v>81</v>
      </c>
      <c r="BK283" s="221">
        <f>ROUND(I283*H283,2)</f>
        <v>0</v>
      </c>
      <c r="BL283" s="22" t="s">
        <v>160</v>
      </c>
      <c r="BM283" s="22" t="s">
        <v>893</v>
      </c>
    </row>
    <row r="284" s="1" customFormat="1" ht="16.5" customHeight="1">
      <c r="B284" s="44"/>
      <c r="C284" s="210" t="s">
        <v>73</v>
      </c>
      <c r="D284" s="210" t="s">
        <v>156</v>
      </c>
      <c r="E284" s="211" t="s">
        <v>894</v>
      </c>
      <c r="F284" s="212" t="s">
        <v>895</v>
      </c>
      <c r="G284" s="213" t="s">
        <v>298</v>
      </c>
      <c r="H284" s="214">
        <v>785</v>
      </c>
      <c r="I284" s="215"/>
      <c r="J284" s="216">
        <f>ROUND(I284*H284,2)</f>
        <v>0</v>
      </c>
      <c r="K284" s="212" t="s">
        <v>21</v>
      </c>
      <c r="L284" s="70"/>
      <c r="M284" s="217" t="s">
        <v>21</v>
      </c>
      <c r="N284" s="218" t="s">
        <v>44</v>
      </c>
      <c r="O284" s="45"/>
      <c r="P284" s="219">
        <f>O284*H284</f>
        <v>0</v>
      </c>
      <c r="Q284" s="219">
        <v>0</v>
      </c>
      <c r="R284" s="219">
        <f>Q284*H284</f>
        <v>0</v>
      </c>
      <c r="S284" s="219">
        <v>0</v>
      </c>
      <c r="T284" s="220">
        <f>S284*H284</f>
        <v>0</v>
      </c>
      <c r="AR284" s="22" t="s">
        <v>160</v>
      </c>
      <c r="AT284" s="22" t="s">
        <v>156</v>
      </c>
      <c r="AU284" s="22" t="s">
        <v>81</v>
      </c>
      <c r="AY284" s="22" t="s">
        <v>155</v>
      </c>
      <c r="BE284" s="221">
        <f>IF(N284="základní",J284,0)</f>
        <v>0</v>
      </c>
      <c r="BF284" s="221">
        <f>IF(N284="snížená",J284,0)</f>
        <v>0</v>
      </c>
      <c r="BG284" s="221">
        <f>IF(N284="zákl. přenesená",J284,0)</f>
        <v>0</v>
      </c>
      <c r="BH284" s="221">
        <f>IF(N284="sníž. přenesená",J284,0)</f>
        <v>0</v>
      </c>
      <c r="BI284" s="221">
        <f>IF(N284="nulová",J284,0)</f>
        <v>0</v>
      </c>
      <c r="BJ284" s="22" t="s">
        <v>81</v>
      </c>
      <c r="BK284" s="221">
        <f>ROUND(I284*H284,2)</f>
        <v>0</v>
      </c>
      <c r="BL284" s="22" t="s">
        <v>160</v>
      </c>
      <c r="BM284" s="22" t="s">
        <v>896</v>
      </c>
    </row>
    <row r="285" s="1" customFormat="1" ht="16.5" customHeight="1">
      <c r="B285" s="44"/>
      <c r="C285" s="210" t="s">
        <v>73</v>
      </c>
      <c r="D285" s="210" t="s">
        <v>156</v>
      </c>
      <c r="E285" s="211" t="s">
        <v>897</v>
      </c>
      <c r="F285" s="212" t="s">
        <v>898</v>
      </c>
      <c r="G285" s="213" t="s">
        <v>298</v>
      </c>
      <c r="H285" s="214">
        <v>210</v>
      </c>
      <c r="I285" s="215"/>
      <c r="J285" s="216">
        <f>ROUND(I285*H285,2)</f>
        <v>0</v>
      </c>
      <c r="K285" s="212" t="s">
        <v>21</v>
      </c>
      <c r="L285" s="70"/>
      <c r="M285" s="217" t="s">
        <v>21</v>
      </c>
      <c r="N285" s="218" t="s">
        <v>44</v>
      </c>
      <c r="O285" s="45"/>
      <c r="P285" s="219">
        <f>O285*H285</f>
        <v>0</v>
      </c>
      <c r="Q285" s="219">
        <v>0</v>
      </c>
      <c r="R285" s="219">
        <f>Q285*H285</f>
        <v>0</v>
      </c>
      <c r="S285" s="219">
        <v>0</v>
      </c>
      <c r="T285" s="220">
        <f>S285*H285</f>
        <v>0</v>
      </c>
      <c r="AR285" s="22" t="s">
        <v>160</v>
      </c>
      <c r="AT285" s="22" t="s">
        <v>156</v>
      </c>
      <c r="AU285" s="22" t="s">
        <v>81</v>
      </c>
      <c r="AY285" s="22" t="s">
        <v>155</v>
      </c>
      <c r="BE285" s="221">
        <f>IF(N285="základní",J285,0)</f>
        <v>0</v>
      </c>
      <c r="BF285" s="221">
        <f>IF(N285="snížená",J285,0)</f>
        <v>0</v>
      </c>
      <c r="BG285" s="221">
        <f>IF(N285="zákl. přenesená",J285,0)</f>
        <v>0</v>
      </c>
      <c r="BH285" s="221">
        <f>IF(N285="sníž. přenesená",J285,0)</f>
        <v>0</v>
      </c>
      <c r="BI285" s="221">
        <f>IF(N285="nulová",J285,0)</f>
        <v>0</v>
      </c>
      <c r="BJ285" s="22" t="s">
        <v>81</v>
      </c>
      <c r="BK285" s="221">
        <f>ROUND(I285*H285,2)</f>
        <v>0</v>
      </c>
      <c r="BL285" s="22" t="s">
        <v>160</v>
      </c>
      <c r="BM285" s="22" t="s">
        <v>899</v>
      </c>
    </row>
    <row r="286" s="1" customFormat="1" ht="16.5" customHeight="1">
      <c r="B286" s="44"/>
      <c r="C286" s="210" t="s">
        <v>73</v>
      </c>
      <c r="D286" s="210" t="s">
        <v>156</v>
      </c>
      <c r="E286" s="211" t="s">
        <v>900</v>
      </c>
      <c r="F286" s="212" t="s">
        <v>901</v>
      </c>
      <c r="G286" s="213" t="s">
        <v>422</v>
      </c>
      <c r="H286" s="214">
        <v>370</v>
      </c>
      <c r="I286" s="215"/>
      <c r="J286" s="216">
        <f>ROUND(I286*H286,2)</f>
        <v>0</v>
      </c>
      <c r="K286" s="212" t="s">
        <v>21</v>
      </c>
      <c r="L286" s="70"/>
      <c r="M286" s="217" t="s">
        <v>21</v>
      </c>
      <c r="N286" s="218" t="s">
        <v>44</v>
      </c>
      <c r="O286" s="45"/>
      <c r="P286" s="219">
        <f>O286*H286</f>
        <v>0</v>
      </c>
      <c r="Q286" s="219">
        <v>0</v>
      </c>
      <c r="R286" s="219">
        <f>Q286*H286</f>
        <v>0</v>
      </c>
      <c r="S286" s="219">
        <v>0</v>
      </c>
      <c r="T286" s="220">
        <f>S286*H286</f>
        <v>0</v>
      </c>
      <c r="AR286" s="22" t="s">
        <v>160</v>
      </c>
      <c r="AT286" s="22" t="s">
        <v>156</v>
      </c>
      <c r="AU286" s="22" t="s">
        <v>81</v>
      </c>
      <c r="AY286" s="22" t="s">
        <v>155</v>
      </c>
      <c r="BE286" s="221">
        <f>IF(N286="základní",J286,0)</f>
        <v>0</v>
      </c>
      <c r="BF286" s="221">
        <f>IF(N286="snížená",J286,0)</f>
        <v>0</v>
      </c>
      <c r="BG286" s="221">
        <f>IF(N286="zákl. přenesená",J286,0)</f>
        <v>0</v>
      </c>
      <c r="BH286" s="221">
        <f>IF(N286="sníž. přenesená",J286,0)</f>
        <v>0</v>
      </c>
      <c r="BI286" s="221">
        <f>IF(N286="nulová",J286,0)</f>
        <v>0</v>
      </c>
      <c r="BJ286" s="22" t="s">
        <v>81</v>
      </c>
      <c r="BK286" s="221">
        <f>ROUND(I286*H286,2)</f>
        <v>0</v>
      </c>
      <c r="BL286" s="22" t="s">
        <v>160</v>
      </c>
      <c r="BM286" s="22" t="s">
        <v>902</v>
      </c>
    </row>
    <row r="287" s="1" customFormat="1" ht="16.5" customHeight="1">
      <c r="B287" s="44"/>
      <c r="C287" s="210" t="s">
        <v>73</v>
      </c>
      <c r="D287" s="210" t="s">
        <v>156</v>
      </c>
      <c r="E287" s="211" t="s">
        <v>903</v>
      </c>
      <c r="F287" s="212" t="s">
        <v>904</v>
      </c>
      <c r="G287" s="213" t="s">
        <v>298</v>
      </c>
      <c r="H287" s="214">
        <v>995</v>
      </c>
      <c r="I287" s="215"/>
      <c r="J287" s="216">
        <f>ROUND(I287*H287,2)</f>
        <v>0</v>
      </c>
      <c r="K287" s="212" t="s">
        <v>21</v>
      </c>
      <c r="L287" s="70"/>
      <c r="M287" s="217" t="s">
        <v>21</v>
      </c>
      <c r="N287" s="218" t="s">
        <v>44</v>
      </c>
      <c r="O287" s="45"/>
      <c r="P287" s="219">
        <f>O287*H287</f>
        <v>0</v>
      </c>
      <c r="Q287" s="219">
        <v>0</v>
      </c>
      <c r="R287" s="219">
        <f>Q287*H287</f>
        <v>0</v>
      </c>
      <c r="S287" s="219">
        <v>0</v>
      </c>
      <c r="T287" s="220">
        <f>S287*H287</f>
        <v>0</v>
      </c>
      <c r="AR287" s="22" t="s">
        <v>160</v>
      </c>
      <c r="AT287" s="22" t="s">
        <v>156</v>
      </c>
      <c r="AU287" s="22" t="s">
        <v>81</v>
      </c>
      <c r="AY287" s="22" t="s">
        <v>155</v>
      </c>
      <c r="BE287" s="221">
        <f>IF(N287="základní",J287,0)</f>
        <v>0</v>
      </c>
      <c r="BF287" s="221">
        <f>IF(N287="snížená",J287,0)</f>
        <v>0</v>
      </c>
      <c r="BG287" s="221">
        <f>IF(N287="zákl. přenesená",J287,0)</f>
        <v>0</v>
      </c>
      <c r="BH287" s="221">
        <f>IF(N287="sníž. přenesená",J287,0)</f>
        <v>0</v>
      </c>
      <c r="BI287" s="221">
        <f>IF(N287="nulová",J287,0)</f>
        <v>0</v>
      </c>
      <c r="BJ287" s="22" t="s">
        <v>81</v>
      </c>
      <c r="BK287" s="221">
        <f>ROUND(I287*H287,2)</f>
        <v>0</v>
      </c>
      <c r="BL287" s="22" t="s">
        <v>160</v>
      </c>
      <c r="BM287" s="22" t="s">
        <v>905</v>
      </c>
    </row>
    <row r="288" s="1" customFormat="1" ht="16.5" customHeight="1">
      <c r="B288" s="44"/>
      <c r="C288" s="210" t="s">
        <v>73</v>
      </c>
      <c r="D288" s="210" t="s">
        <v>156</v>
      </c>
      <c r="E288" s="211" t="s">
        <v>906</v>
      </c>
      <c r="F288" s="212" t="s">
        <v>907</v>
      </c>
      <c r="G288" s="213" t="s">
        <v>298</v>
      </c>
      <c r="H288" s="214">
        <v>150</v>
      </c>
      <c r="I288" s="215"/>
      <c r="J288" s="216">
        <f>ROUND(I288*H288,2)</f>
        <v>0</v>
      </c>
      <c r="K288" s="212" t="s">
        <v>21</v>
      </c>
      <c r="L288" s="70"/>
      <c r="M288" s="217" t="s">
        <v>21</v>
      </c>
      <c r="N288" s="218" t="s">
        <v>44</v>
      </c>
      <c r="O288" s="45"/>
      <c r="P288" s="219">
        <f>O288*H288</f>
        <v>0</v>
      </c>
      <c r="Q288" s="219">
        <v>0.0045300000000000002</v>
      </c>
      <c r="R288" s="219">
        <f>Q288*H288</f>
        <v>0.67949999999999999</v>
      </c>
      <c r="S288" s="219">
        <v>0</v>
      </c>
      <c r="T288" s="220">
        <f>S288*H288</f>
        <v>0</v>
      </c>
      <c r="AR288" s="22" t="s">
        <v>160</v>
      </c>
      <c r="AT288" s="22" t="s">
        <v>156</v>
      </c>
      <c r="AU288" s="22" t="s">
        <v>81</v>
      </c>
      <c r="AY288" s="22" t="s">
        <v>155</v>
      </c>
      <c r="BE288" s="221">
        <f>IF(N288="základní",J288,0)</f>
        <v>0</v>
      </c>
      <c r="BF288" s="221">
        <f>IF(N288="snížená",J288,0)</f>
        <v>0</v>
      </c>
      <c r="BG288" s="221">
        <f>IF(N288="zákl. přenesená",J288,0)</f>
        <v>0</v>
      </c>
      <c r="BH288" s="221">
        <f>IF(N288="sníž. přenesená",J288,0)</f>
        <v>0</v>
      </c>
      <c r="BI288" s="221">
        <f>IF(N288="nulová",J288,0)</f>
        <v>0</v>
      </c>
      <c r="BJ288" s="22" t="s">
        <v>81</v>
      </c>
      <c r="BK288" s="221">
        <f>ROUND(I288*H288,2)</f>
        <v>0</v>
      </c>
      <c r="BL288" s="22" t="s">
        <v>160</v>
      </c>
      <c r="BM288" s="22" t="s">
        <v>908</v>
      </c>
    </row>
    <row r="289" s="1" customFormat="1" ht="16.5" customHeight="1">
      <c r="B289" s="44"/>
      <c r="C289" s="210" t="s">
        <v>73</v>
      </c>
      <c r="D289" s="210" t="s">
        <v>156</v>
      </c>
      <c r="E289" s="211" t="s">
        <v>909</v>
      </c>
      <c r="F289" s="212" t="s">
        <v>910</v>
      </c>
      <c r="G289" s="213" t="s">
        <v>298</v>
      </c>
      <c r="H289" s="214">
        <v>55</v>
      </c>
      <c r="I289" s="215"/>
      <c r="J289" s="216">
        <f>ROUND(I289*H289,2)</f>
        <v>0</v>
      </c>
      <c r="K289" s="212" t="s">
        <v>21</v>
      </c>
      <c r="L289" s="70"/>
      <c r="M289" s="217" t="s">
        <v>21</v>
      </c>
      <c r="N289" s="218" t="s">
        <v>44</v>
      </c>
      <c r="O289" s="45"/>
      <c r="P289" s="219">
        <f>O289*H289</f>
        <v>0</v>
      </c>
      <c r="Q289" s="219">
        <v>0</v>
      </c>
      <c r="R289" s="219">
        <f>Q289*H289</f>
        <v>0</v>
      </c>
      <c r="S289" s="219">
        <v>0</v>
      </c>
      <c r="T289" s="220">
        <f>S289*H289</f>
        <v>0</v>
      </c>
      <c r="AR289" s="22" t="s">
        <v>160</v>
      </c>
      <c r="AT289" s="22" t="s">
        <v>156</v>
      </c>
      <c r="AU289" s="22" t="s">
        <v>81</v>
      </c>
      <c r="AY289" s="22" t="s">
        <v>155</v>
      </c>
      <c r="BE289" s="221">
        <f>IF(N289="základní",J289,0)</f>
        <v>0</v>
      </c>
      <c r="BF289" s="221">
        <f>IF(N289="snížená",J289,0)</f>
        <v>0</v>
      </c>
      <c r="BG289" s="221">
        <f>IF(N289="zákl. přenesená",J289,0)</f>
        <v>0</v>
      </c>
      <c r="BH289" s="221">
        <f>IF(N289="sníž. přenesená",J289,0)</f>
        <v>0</v>
      </c>
      <c r="BI289" s="221">
        <f>IF(N289="nulová",J289,0)</f>
        <v>0</v>
      </c>
      <c r="BJ289" s="22" t="s">
        <v>81</v>
      </c>
      <c r="BK289" s="221">
        <f>ROUND(I289*H289,2)</f>
        <v>0</v>
      </c>
      <c r="BL289" s="22" t="s">
        <v>160</v>
      </c>
      <c r="BM289" s="22" t="s">
        <v>911</v>
      </c>
    </row>
    <row r="290" s="1" customFormat="1" ht="16.5" customHeight="1">
      <c r="B290" s="44"/>
      <c r="C290" s="210" t="s">
        <v>73</v>
      </c>
      <c r="D290" s="210" t="s">
        <v>156</v>
      </c>
      <c r="E290" s="211" t="s">
        <v>912</v>
      </c>
      <c r="F290" s="212" t="s">
        <v>913</v>
      </c>
      <c r="G290" s="213" t="s">
        <v>298</v>
      </c>
      <c r="H290" s="214">
        <v>35</v>
      </c>
      <c r="I290" s="215"/>
      <c r="J290" s="216">
        <f>ROUND(I290*H290,2)</f>
        <v>0</v>
      </c>
      <c r="K290" s="212" t="s">
        <v>21</v>
      </c>
      <c r="L290" s="70"/>
      <c r="M290" s="217" t="s">
        <v>21</v>
      </c>
      <c r="N290" s="218" t="s">
        <v>44</v>
      </c>
      <c r="O290" s="45"/>
      <c r="P290" s="219">
        <f>O290*H290</f>
        <v>0</v>
      </c>
      <c r="Q290" s="219">
        <v>0</v>
      </c>
      <c r="R290" s="219">
        <f>Q290*H290</f>
        <v>0</v>
      </c>
      <c r="S290" s="219">
        <v>0</v>
      </c>
      <c r="T290" s="220">
        <f>S290*H290</f>
        <v>0</v>
      </c>
      <c r="AR290" s="22" t="s">
        <v>160</v>
      </c>
      <c r="AT290" s="22" t="s">
        <v>156</v>
      </c>
      <c r="AU290" s="22" t="s">
        <v>81</v>
      </c>
      <c r="AY290" s="22" t="s">
        <v>155</v>
      </c>
      <c r="BE290" s="221">
        <f>IF(N290="základní",J290,0)</f>
        <v>0</v>
      </c>
      <c r="BF290" s="221">
        <f>IF(N290="snížená",J290,0)</f>
        <v>0</v>
      </c>
      <c r="BG290" s="221">
        <f>IF(N290="zákl. přenesená",J290,0)</f>
        <v>0</v>
      </c>
      <c r="BH290" s="221">
        <f>IF(N290="sníž. přenesená",J290,0)</f>
        <v>0</v>
      </c>
      <c r="BI290" s="221">
        <f>IF(N290="nulová",J290,0)</f>
        <v>0</v>
      </c>
      <c r="BJ290" s="22" t="s">
        <v>81</v>
      </c>
      <c r="BK290" s="221">
        <f>ROUND(I290*H290,2)</f>
        <v>0</v>
      </c>
      <c r="BL290" s="22" t="s">
        <v>160</v>
      </c>
      <c r="BM290" s="22" t="s">
        <v>914</v>
      </c>
    </row>
    <row r="291" s="1" customFormat="1" ht="16.5" customHeight="1">
      <c r="B291" s="44"/>
      <c r="C291" s="210" t="s">
        <v>73</v>
      </c>
      <c r="D291" s="210" t="s">
        <v>156</v>
      </c>
      <c r="E291" s="211" t="s">
        <v>915</v>
      </c>
      <c r="F291" s="212" t="s">
        <v>916</v>
      </c>
      <c r="G291" s="213" t="s">
        <v>298</v>
      </c>
      <c r="H291" s="214">
        <v>1235</v>
      </c>
      <c r="I291" s="215"/>
      <c r="J291" s="216">
        <f>ROUND(I291*H291,2)</f>
        <v>0</v>
      </c>
      <c r="K291" s="212" t="s">
        <v>21</v>
      </c>
      <c r="L291" s="70"/>
      <c r="M291" s="217" t="s">
        <v>21</v>
      </c>
      <c r="N291" s="218" t="s">
        <v>44</v>
      </c>
      <c r="O291" s="45"/>
      <c r="P291" s="219">
        <f>O291*H291</f>
        <v>0</v>
      </c>
      <c r="Q291" s="219">
        <v>0</v>
      </c>
      <c r="R291" s="219">
        <f>Q291*H291</f>
        <v>0</v>
      </c>
      <c r="S291" s="219">
        <v>0</v>
      </c>
      <c r="T291" s="220">
        <f>S291*H291</f>
        <v>0</v>
      </c>
      <c r="AR291" s="22" t="s">
        <v>160</v>
      </c>
      <c r="AT291" s="22" t="s">
        <v>156</v>
      </c>
      <c r="AU291" s="22" t="s">
        <v>81</v>
      </c>
      <c r="AY291" s="22" t="s">
        <v>155</v>
      </c>
      <c r="BE291" s="221">
        <f>IF(N291="základní",J291,0)</f>
        <v>0</v>
      </c>
      <c r="BF291" s="221">
        <f>IF(N291="snížená",J291,0)</f>
        <v>0</v>
      </c>
      <c r="BG291" s="221">
        <f>IF(N291="zákl. přenesená",J291,0)</f>
        <v>0</v>
      </c>
      <c r="BH291" s="221">
        <f>IF(N291="sníž. přenesená",J291,0)</f>
        <v>0</v>
      </c>
      <c r="BI291" s="221">
        <f>IF(N291="nulová",J291,0)</f>
        <v>0</v>
      </c>
      <c r="BJ291" s="22" t="s">
        <v>81</v>
      </c>
      <c r="BK291" s="221">
        <f>ROUND(I291*H291,2)</f>
        <v>0</v>
      </c>
      <c r="BL291" s="22" t="s">
        <v>160</v>
      </c>
      <c r="BM291" s="22" t="s">
        <v>917</v>
      </c>
    </row>
    <row r="292" s="1" customFormat="1" ht="16.5" customHeight="1">
      <c r="B292" s="44"/>
      <c r="C292" s="210" t="s">
        <v>73</v>
      </c>
      <c r="D292" s="210" t="s">
        <v>156</v>
      </c>
      <c r="E292" s="211" t="s">
        <v>918</v>
      </c>
      <c r="F292" s="212" t="s">
        <v>919</v>
      </c>
      <c r="G292" s="213" t="s">
        <v>422</v>
      </c>
      <c r="H292" s="214">
        <v>370</v>
      </c>
      <c r="I292" s="215"/>
      <c r="J292" s="216">
        <f>ROUND(I292*H292,2)</f>
        <v>0</v>
      </c>
      <c r="K292" s="212" t="s">
        <v>21</v>
      </c>
      <c r="L292" s="70"/>
      <c r="M292" s="217" t="s">
        <v>21</v>
      </c>
      <c r="N292" s="218" t="s">
        <v>44</v>
      </c>
      <c r="O292" s="45"/>
      <c r="P292" s="219">
        <f>O292*H292</f>
        <v>0</v>
      </c>
      <c r="Q292" s="219">
        <v>0</v>
      </c>
      <c r="R292" s="219">
        <f>Q292*H292</f>
        <v>0</v>
      </c>
      <c r="S292" s="219">
        <v>0</v>
      </c>
      <c r="T292" s="220">
        <f>S292*H292</f>
        <v>0</v>
      </c>
      <c r="AR292" s="22" t="s">
        <v>160</v>
      </c>
      <c r="AT292" s="22" t="s">
        <v>156</v>
      </c>
      <c r="AU292" s="22" t="s">
        <v>81</v>
      </c>
      <c r="AY292" s="22" t="s">
        <v>155</v>
      </c>
      <c r="BE292" s="221">
        <f>IF(N292="základní",J292,0)</f>
        <v>0</v>
      </c>
      <c r="BF292" s="221">
        <f>IF(N292="snížená",J292,0)</f>
        <v>0</v>
      </c>
      <c r="BG292" s="221">
        <f>IF(N292="zákl. přenesená",J292,0)</f>
        <v>0</v>
      </c>
      <c r="BH292" s="221">
        <f>IF(N292="sníž. přenesená",J292,0)</f>
        <v>0</v>
      </c>
      <c r="BI292" s="221">
        <f>IF(N292="nulová",J292,0)</f>
        <v>0</v>
      </c>
      <c r="BJ292" s="22" t="s">
        <v>81</v>
      </c>
      <c r="BK292" s="221">
        <f>ROUND(I292*H292,2)</f>
        <v>0</v>
      </c>
      <c r="BL292" s="22" t="s">
        <v>160</v>
      </c>
      <c r="BM292" s="22" t="s">
        <v>920</v>
      </c>
    </row>
    <row r="293" s="1" customFormat="1" ht="25.5" customHeight="1">
      <c r="B293" s="44"/>
      <c r="C293" s="210" t="s">
        <v>73</v>
      </c>
      <c r="D293" s="210" t="s">
        <v>156</v>
      </c>
      <c r="E293" s="211" t="s">
        <v>921</v>
      </c>
      <c r="F293" s="212" t="s">
        <v>922</v>
      </c>
      <c r="G293" s="213" t="s">
        <v>298</v>
      </c>
      <c r="H293" s="214">
        <v>15</v>
      </c>
      <c r="I293" s="215"/>
      <c r="J293" s="216">
        <f>ROUND(I293*H293,2)</f>
        <v>0</v>
      </c>
      <c r="K293" s="212" t="s">
        <v>21</v>
      </c>
      <c r="L293" s="70"/>
      <c r="M293" s="217" t="s">
        <v>21</v>
      </c>
      <c r="N293" s="218" t="s">
        <v>44</v>
      </c>
      <c r="O293" s="45"/>
      <c r="P293" s="219">
        <f>O293*H293</f>
        <v>0</v>
      </c>
      <c r="Q293" s="219">
        <v>0</v>
      </c>
      <c r="R293" s="219">
        <f>Q293*H293</f>
        <v>0</v>
      </c>
      <c r="S293" s="219">
        <v>0</v>
      </c>
      <c r="T293" s="220">
        <f>S293*H293</f>
        <v>0</v>
      </c>
      <c r="AR293" s="22" t="s">
        <v>160</v>
      </c>
      <c r="AT293" s="22" t="s">
        <v>156</v>
      </c>
      <c r="AU293" s="22" t="s">
        <v>81</v>
      </c>
      <c r="AY293" s="22" t="s">
        <v>155</v>
      </c>
      <c r="BE293" s="221">
        <f>IF(N293="základní",J293,0)</f>
        <v>0</v>
      </c>
      <c r="BF293" s="221">
        <f>IF(N293="snížená",J293,0)</f>
        <v>0</v>
      </c>
      <c r="BG293" s="221">
        <f>IF(N293="zákl. přenesená",J293,0)</f>
        <v>0</v>
      </c>
      <c r="BH293" s="221">
        <f>IF(N293="sníž. přenesená",J293,0)</f>
        <v>0</v>
      </c>
      <c r="BI293" s="221">
        <f>IF(N293="nulová",J293,0)</f>
        <v>0</v>
      </c>
      <c r="BJ293" s="22" t="s">
        <v>81</v>
      </c>
      <c r="BK293" s="221">
        <f>ROUND(I293*H293,2)</f>
        <v>0</v>
      </c>
      <c r="BL293" s="22" t="s">
        <v>160</v>
      </c>
      <c r="BM293" s="22" t="s">
        <v>923</v>
      </c>
    </row>
    <row r="294" s="1" customFormat="1" ht="16.5" customHeight="1">
      <c r="B294" s="44"/>
      <c r="C294" s="210" t="s">
        <v>73</v>
      </c>
      <c r="D294" s="210" t="s">
        <v>156</v>
      </c>
      <c r="E294" s="211" t="s">
        <v>924</v>
      </c>
      <c r="F294" s="212" t="s">
        <v>925</v>
      </c>
      <c r="G294" s="213" t="s">
        <v>422</v>
      </c>
      <c r="H294" s="214">
        <v>45</v>
      </c>
      <c r="I294" s="215"/>
      <c r="J294" s="216">
        <f>ROUND(I294*H294,2)</f>
        <v>0</v>
      </c>
      <c r="K294" s="212" t="s">
        <v>21</v>
      </c>
      <c r="L294" s="70"/>
      <c r="M294" s="217" t="s">
        <v>21</v>
      </c>
      <c r="N294" s="218" t="s">
        <v>44</v>
      </c>
      <c r="O294" s="45"/>
      <c r="P294" s="219">
        <f>O294*H294</f>
        <v>0</v>
      </c>
      <c r="Q294" s="219">
        <v>0</v>
      </c>
      <c r="R294" s="219">
        <f>Q294*H294</f>
        <v>0</v>
      </c>
      <c r="S294" s="219">
        <v>0</v>
      </c>
      <c r="T294" s="220">
        <f>S294*H294</f>
        <v>0</v>
      </c>
      <c r="AR294" s="22" t="s">
        <v>160</v>
      </c>
      <c r="AT294" s="22" t="s">
        <v>156</v>
      </c>
      <c r="AU294" s="22" t="s">
        <v>81</v>
      </c>
      <c r="AY294" s="22" t="s">
        <v>155</v>
      </c>
      <c r="BE294" s="221">
        <f>IF(N294="základní",J294,0)</f>
        <v>0</v>
      </c>
      <c r="BF294" s="221">
        <f>IF(N294="snížená",J294,0)</f>
        <v>0</v>
      </c>
      <c r="BG294" s="221">
        <f>IF(N294="zákl. přenesená",J294,0)</f>
        <v>0</v>
      </c>
      <c r="BH294" s="221">
        <f>IF(N294="sníž. přenesená",J294,0)</f>
        <v>0</v>
      </c>
      <c r="BI294" s="221">
        <f>IF(N294="nulová",J294,0)</f>
        <v>0</v>
      </c>
      <c r="BJ294" s="22" t="s">
        <v>81</v>
      </c>
      <c r="BK294" s="221">
        <f>ROUND(I294*H294,2)</f>
        <v>0</v>
      </c>
      <c r="BL294" s="22" t="s">
        <v>160</v>
      </c>
      <c r="BM294" s="22" t="s">
        <v>926</v>
      </c>
    </row>
    <row r="295" s="9" customFormat="1" ht="29.88" customHeight="1">
      <c r="B295" s="196"/>
      <c r="C295" s="197"/>
      <c r="D295" s="198" t="s">
        <v>72</v>
      </c>
      <c r="E295" s="233" t="s">
        <v>927</v>
      </c>
      <c r="F295" s="233" t="s">
        <v>928</v>
      </c>
      <c r="G295" s="197"/>
      <c r="H295" s="197"/>
      <c r="I295" s="200"/>
      <c r="J295" s="234">
        <f>BK295</f>
        <v>0</v>
      </c>
      <c r="K295" s="197"/>
      <c r="L295" s="202"/>
      <c r="M295" s="203"/>
      <c r="N295" s="204"/>
      <c r="O295" s="204"/>
      <c r="P295" s="205">
        <v>0</v>
      </c>
      <c r="Q295" s="204"/>
      <c r="R295" s="205">
        <v>0</v>
      </c>
      <c r="S295" s="204"/>
      <c r="T295" s="206">
        <v>0</v>
      </c>
      <c r="AR295" s="207" t="s">
        <v>154</v>
      </c>
      <c r="AT295" s="208" t="s">
        <v>72</v>
      </c>
      <c r="AU295" s="208" t="s">
        <v>81</v>
      </c>
      <c r="AY295" s="207" t="s">
        <v>155</v>
      </c>
      <c r="BK295" s="209">
        <v>0</v>
      </c>
    </row>
    <row r="296" s="9" customFormat="1" ht="24.96" customHeight="1">
      <c r="B296" s="196"/>
      <c r="C296" s="197"/>
      <c r="D296" s="198" t="s">
        <v>72</v>
      </c>
      <c r="E296" s="199" t="s">
        <v>929</v>
      </c>
      <c r="F296" s="199" t="s">
        <v>930</v>
      </c>
      <c r="G296" s="197"/>
      <c r="H296" s="197"/>
      <c r="I296" s="200"/>
      <c r="J296" s="201">
        <f>BK296</f>
        <v>0</v>
      </c>
      <c r="K296" s="197"/>
      <c r="L296" s="202"/>
      <c r="M296" s="203"/>
      <c r="N296" s="204"/>
      <c r="O296" s="204"/>
      <c r="P296" s="205">
        <f>SUM(P297:P298)</f>
        <v>0</v>
      </c>
      <c r="Q296" s="204"/>
      <c r="R296" s="205">
        <f>SUM(R297:R298)</f>
        <v>0</v>
      </c>
      <c r="S296" s="204"/>
      <c r="T296" s="206">
        <f>SUM(T297:T298)</f>
        <v>0</v>
      </c>
      <c r="AR296" s="207" t="s">
        <v>154</v>
      </c>
      <c r="AT296" s="208" t="s">
        <v>72</v>
      </c>
      <c r="AU296" s="208" t="s">
        <v>73</v>
      </c>
      <c r="AY296" s="207" t="s">
        <v>155</v>
      </c>
      <c r="BK296" s="209">
        <f>SUM(BK297:BK298)</f>
        <v>0</v>
      </c>
    </row>
    <row r="297" s="1" customFormat="1" ht="16.5" customHeight="1">
      <c r="B297" s="44"/>
      <c r="C297" s="210" t="s">
        <v>73</v>
      </c>
      <c r="D297" s="210" t="s">
        <v>156</v>
      </c>
      <c r="E297" s="211" t="s">
        <v>931</v>
      </c>
      <c r="F297" s="212" t="s">
        <v>932</v>
      </c>
      <c r="G297" s="213" t="s">
        <v>877</v>
      </c>
      <c r="H297" s="214">
        <v>20</v>
      </c>
      <c r="I297" s="215"/>
      <c r="J297" s="216">
        <f>ROUND(I297*H297,2)</f>
        <v>0</v>
      </c>
      <c r="K297" s="212" t="s">
        <v>21</v>
      </c>
      <c r="L297" s="70"/>
      <c r="M297" s="217" t="s">
        <v>21</v>
      </c>
      <c r="N297" s="218" t="s">
        <v>44</v>
      </c>
      <c r="O297" s="45"/>
      <c r="P297" s="219">
        <f>O297*H297</f>
        <v>0</v>
      </c>
      <c r="Q297" s="219">
        <v>0</v>
      </c>
      <c r="R297" s="219">
        <f>Q297*H297</f>
        <v>0</v>
      </c>
      <c r="S297" s="219">
        <v>0</v>
      </c>
      <c r="T297" s="220">
        <f>S297*H297</f>
        <v>0</v>
      </c>
      <c r="AR297" s="22" t="s">
        <v>160</v>
      </c>
      <c r="AT297" s="22" t="s">
        <v>156</v>
      </c>
      <c r="AU297" s="22" t="s">
        <v>81</v>
      </c>
      <c r="AY297" s="22" t="s">
        <v>155</v>
      </c>
      <c r="BE297" s="221">
        <f>IF(N297="základní",J297,0)</f>
        <v>0</v>
      </c>
      <c r="BF297" s="221">
        <f>IF(N297="snížená",J297,0)</f>
        <v>0</v>
      </c>
      <c r="BG297" s="221">
        <f>IF(N297="zákl. přenesená",J297,0)</f>
        <v>0</v>
      </c>
      <c r="BH297" s="221">
        <f>IF(N297="sníž. přenesená",J297,0)</f>
        <v>0</v>
      </c>
      <c r="BI297" s="221">
        <f>IF(N297="nulová",J297,0)</f>
        <v>0</v>
      </c>
      <c r="BJ297" s="22" t="s">
        <v>81</v>
      </c>
      <c r="BK297" s="221">
        <f>ROUND(I297*H297,2)</f>
        <v>0</v>
      </c>
      <c r="BL297" s="22" t="s">
        <v>160</v>
      </c>
      <c r="BM297" s="22" t="s">
        <v>933</v>
      </c>
    </row>
    <row r="298" s="9" customFormat="1" ht="29.88" customHeight="1">
      <c r="B298" s="196"/>
      <c r="C298" s="197"/>
      <c r="D298" s="198" t="s">
        <v>72</v>
      </c>
      <c r="E298" s="233" t="s">
        <v>934</v>
      </c>
      <c r="F298" s="233" t="s">
        <v>935</v>
      </c>
      <c r="G298" s="197"/>
      <c r="H298" s="197"/>
      <c r="I298" s="200"/>
      <c r="J298" s="234">
        <f>BK298</f>
        <v>0</v>
      </c>
      <c r="K298" s="197"/>
      <c r="L298" s="202"/>
      <c r="M298" s="203"/>
      <c r="N298" s="204"/>
      <c r="O298" s="204"/>
      <c r="P298" s="205">
        <v>0</v>
      </c>
      <c r="Q298" s="204"/>
      <c r="R298" s="205">
        <v>0</v>
      </c>
      <c r="S298" s="204"/>
      <c r="T298" s="206">
        <v>0</v>
      </c>
      <c r="AR298" s="207" t="s">
        <v>154</v>
      </c>
      <c r="AT298" s="208" t="s">
        <v>72</v>
      </c>
      <c r="AU298" s="208" t="s">
        <v>81</v>
      </c>
      <c r="AY298" s="207" t="s">
        <v>155</v>
      </c>
      <c r="BK298" s="209">
        <v>0</v>
      </c>
    </row>
    <row r="299" s="9" customFormat="1" ht="24.96" customHeight="1">
      <c r="B299" s="196"/>
      <c r="C299" s="197"/>
      <c r="D299" s="198" t="s">
        <v>72</v>
      </c>
      <c r="E299" s="199" t="s">
        <v>936</v>
      </c>
      <c r="F299" s="199" t="s">
        <v>937</v>
      </c>
      <c r="G299" s="197"/>
      <c r="H299" s="197"/>
      <c r="I299" s="200"/>
      <c r="J299" s="201">
        <f>BK299</f>
        <v>0</v>
      </c>
      <c r="K299" s="197"/>
      <c r="L299" s="202"/>
      <c r="M299" s="203"/>
      <c r="N299" s="204"/>
      <c r="O299" s="204"/>
      <c r="P299" s="205">
        <f>SUM(P300:P337)</f>
        <v>0</v>
      </c>
      <c r="Q299" s="204"/>
      <c r="R299" s="205">
        <f>SUM(R300:R337)</f>
        <v>0</v>
      </c>
      <c r="S299" s="204"/>
      <c r="T299" s="206">
        <f>SUM(T300:T337)</f>
        <v>0</v>
      </c>
      <c r="AR299" s="207" t="s">
        <v>154</v>
      </c>
      <c r="AT299" s="208" t="s">
        <v>72</v>
      </c>
      <c r="AU299" s="208" t="s">
        <v>73</v>
      </c>
      <c r="AY299" s="207" t="s">
        <v>155</v>
      </c>
      <c r="BK299" s="209">
        <f>SUM(BK300:BK337)</f>
        <v>0</v>
      </c>
    </row>
    <row r="300" s="1" customFormat="1" ht="16.5" customHeight="1">
      <c r="B300" s="44"/>
      <c r="C300" s="210" t="s">
        <v>73</v>
      </c>
      <c r="D300" s="210" t="s">
        <v>156</v>
      </c>
      <c r="E300" s="211" t="s">
        <v>938</v>
      </c>
      <c r="F300" s="212" t="s">
        <v>939</v>
      </c>
      <c r="G300" s="213" t="s">
        <v>298</v>
      </c>
      <c r="H300" s="214">
        <v>108</v>
      </c>
      <c r="I300" s="215"/>
      <c r="J300" s="216">
        <f>ROUND(I300*H300,2)</f>
        <v>0</v>
      </c>
      <c r="K300" s="212" t="s">
        <v>21</v>
      </c>
      <c r="L300" s="70"/>
      <c r="M300" s="217" t="s">
        <v>21</v>
      </c>
      <c r="N300" s="218" t="s">
        <v>44</v>
      </c>
      <c r="O300" s="45"/>
      <c r="P300" s="219">
        <f>O300*H300</f>
        <v>0</v>
      </c>
      <c r="Q300" s="219">
        <v>0</v>
      </c>
      <c r="R300" s="219">
        <f>Q300*H300</f>
        <v>0</v>
      </c>
      <c r="S300" s="219">
        <v>0</v>
      </c>
      <c r="T300" s="220">
        <f>S300*H300</f>
        <v>0</v>
      </c>
      <c r="AR300" s="22" t="s">
        <v>160</v>
      </c>
      <c r="AT300" s="22" t="s">
        <v>156</v>
      </c>
      <c r="AU300" s="22" t="s">
        <v>81</v>
      </c>
      <c r="AY300" s="22" t="s">
        <v>155</v>
      </c>
      <c r="BE300" s="221">
        <f>IF(N300="základní",J300,0)</f>
        <v>0</v>
      </c>
      <c r="BF300" s="221">
        <f>IF(N300="snížená",J300,0)</f>
        <v>0</v>
      </c>
      <c r="BG300" s="221">
        <f>IF(N300="zákl. přenesená",J300,0)</f>
        <v>0</v>
      </c>
      <c r="BH300" s="221">
        <f>IF(N300="sníž. přenesená",J300,0)</f>
        <v>0</v>
      </c>
      <c r="BI300" s="221">
        <f>IF(N300="nulová",J300,0)</f>
        <v>0</v>
      </c>
      <c r="BJ300" s="22" t="s">
        <v>81</v>
      </c>
      <c r="BK300" s="221">
        <f>ROUND(I300*H300,2)</f>
        <v>0</v>
      </c>
      <c r="BL300" s="22" t="s">
        <v>160</v>
      </c>
      <c r="BM300" s="22" t="s">
        <v>940</v>
      </c>
    </row>
    <row r="301" s="1" customFormat="1" ht="16.5" customHeight="1">
      <c r="B301" s="44"/>
      <c r="C301" s="258" t="s">
        <v>73</v>
      </c>
      <c r="D301" s="258" t="s">
        <v>298</v>
      </c>
      <c r="E301" s="259" t="s">
        <v>941</v>
      </c>
      <c r="F301" s="260" t="s">
        <v>939</v>
      </c>
      <c r="G301" s="261" t="s">
        <v>298</v>
      </c>
      <c r="H301" s="262">
        <v>108</v>
      </c>
      <c r="I301" s="263"/>
      <c r="J301" s="264">
        <f>ROUND(I301*H301,2)</f>
        <v>0</v>
      </c>
      <c r="K301" s="260" t="s">
        <v>21</v>
      </c>
      <c r="L301" s="265"/>
      <c r="M301" s="266" t="s">
        <v>21</v>
      </c>
      <c r="N301" s="267" t="s">
        <v>44</v>
      </c>
      <c r="O301" s="45"/>
      <c r="P301" s="219">
        <f>O301*H301</f>
        <v>0</v>
      </c>
      <c r="Q301" s="219">
        <v>0</v>
      </c>
      <c r="R301" s="219">
        <f>Q301*H301</f>
        <v>0</v>
      </c>
      <c r="S301" s="219">
        <v>0</v>
      </c>
      <c r="T301" s="220">
        <f>S301*H301</f>
        <v>0</v>
      </c>
      <c r="AR301" s="22" t="s">
        <v>538</v>
      </c>
      <c r="AT301" s="22" t="s">
        <v>298</v>
      </c>
      <c r="AU301" s="22" t="s">
        <v>81</v>
      </c>
      <c r="AY301" s="22" t="s">
        <v>155</v>
      </c>
      <c r="BE301" s="221">
        <f>IF(N301="základní",J301,0)</f>
        <v>0</v>
      </c>
      <c r="BF301" s="221">
        <f>IF(N301="snížená",J301,0)</f>
        <v>0</v>
      </c>
      <c r="BG301" s="221">
        <f>IF(N301="zákl. přenesená",J301,0)</f>
        <v>0</v>
      </c>
      <c r="BH301" s="221">
        <f>IF(N301="sníž. přenesená",J301,0)</f>
        <v>0</v>
      </c>
      <c r="BI301" s="221">
        <f>IF(N301="nulová",J301,0)</f>
        <v>0</v>
      </c>
      <c r="BJ301" s="22" t="s">
        <v>81</v>
      </c>
      <c r="BK301" s="221">
        <f>ROUND(I301*H301,2)</f>
        <v>0</v>
      </c>
      <c r="BL301" s="22" t="s">
        <v>160</v>
      </c>
      <c r="BM301" s="22" t="s">
        <v>942</v>
      </c>
    </row>
    <row r="302" s="1" customFormat="1">
      <c r="B302" s="44"/>
      <c r="C302" s="72"/>
      <c r="D302" s="237" t="s">
        <v>615</v>
      </c>
      <c r="E302" s="72"/>
      <c r="F302" s="268" t="s">
        <v>943</v>
      </c>
      <c r="G302" s="72"/>
      <c r="H302" s="72"/>
      <c r="I302" s="182"/>
      <c r="J302" s="72"/>
      <c r="K302" s="72"/>
      <c r="L302" s="70"/>
      <c r="M302" s="269"/>
      <c r="N302" s="45"/>
      <c r="O302" s="45"/>
      <c r="P302" s="45"/>
      <c r="Q302" s="45"/>
      <c r="R302" s="45"/>
      <c r="S302" s="45"/>
      <c r="T302" s="93"/>
      <c r="AT302" s="22" t="s">
        <v>615</v>
      </c>
      <c r="AU302" s="22" t="s">
        <v>81</v>
      </c>
    </row>
    <row r="303" s="1" customFormat="1" ht="38.25" customHeight="1">
      <c r="B303" s="44"/>
      <c r="C303" s="210" t="s">
        <v>73</v>
      </c>
      <c r="D303" s="210" t="s">
        <v>156</v>
      </c>
      <c r="E303" s="211" t="s">
        <v>944</v>
      </c>
      <c r="F303" s="212" t="s">
        <v>945</v>
      </c>
      <c r="G303" s="213" t="s">
        <v>422</v>
      </c>
      <c r="H303" s="214">
        <v>5</v>
      </c>
      <c r="I303" s="215"/>
      <c r="J303" s="216">
        <f>ROUND(I303*H303,2)</f>
        <v>0</v>
      </c>
      <c r="K303" s="212" t="s">
        <v>21</v>
      </c>
      <c r="L303" s="70"/>
      <c r="M303" s="217" t="s">
        <v>21</v>
      </c>
      <c r="N303" s="218" t="s">
        <v>44</v>
      </c>
      <c r="O303" s="45"/>
      <c r="P303" s="219">
        <f>O303*H303</f>
        <v>0</v>
      </c>
      <c r="Q303" s="219">
        <v>0</v>
      </c>
      <c r="R303" s="219">
        <f>Q303*H303</f>
        <v>0</v>
      </c>
      <c r="S303" s="219">
        <v>0</v>
      </c>
      <c r="T303" s="220">
        <f>S303*H303</f>
        <v>0</v>
      </c>
      <c r="AR303" s="22" t="s">
        <v>160</v>
      </c>
      <c r="AT303" s="22" t="s">
        <v>156</v>
      </c>
      <c r="AU303" s="22" t="s">
        <v>81</v>
      </c>
      <c r="AY303" s="22" t="s">
        <v>155</v>
      </c>
      <c r="BE303" s="221">
        <f>IF(N303="základní",J303,0)</f>
        <v>0</v>
      </c>
      <c r="BF303" s="221">
        <f>IF(N303="snížená",J303,0)</f>
        <v>0</v>
      </c>
      <c r="BG303" s="221">
        <f>IF(N303="zákl. přenesená",J303,0)</f>
        <v>0</v>
      </c>
      <c r="BH303" s="221">
        <f>IF(N303="sníž. přenesená",J303,0)</f>
        <v>0</v>
      </c>
      <c r="BI303" s="221">
        <f>IF(N303="nulová",J303,0)</f>
        <v>0</v>
      </c>
      <c r="BJ303" s="22" t="s">
        <v>81</v>
      </c>
      <c r="BK303" s="221">
        <f>ROUND(I303*H303,2)</f>
        <v>0</v>
      </c>
      <c r="BL303" s="22" t="s">
        <v>160</v>
      </c>
      <c r="BM303" s="22" t="s">
        <v>946</v>
      </c>
    </row>
    <row r="304" s="1" customFormat="1" ht="38.25" customHeight="1">
      <c r="B304" s="44"/>
      <c r="C304" s="258" t="s">
        <v>73</v>
      </c>
      <c r="D304" s="258" t="s">
        <v>298</v>
      </c>
      <c r="E304" s="259" t="s">
        <v>947</v>
      </c>
      <c r="F304" s="260" t="s">
        <v>945</v>
      </c>
      <c r="G304" s="261" t="s">
        <v>422</v>
      </c>
      <c r="H304" s="262">
        <v>5</v>
      </c>
      <c r="I304" s="263"/>
      <c r="J304" s="264">
        <f>ROUND(I304*H304,2)</f>
        <v>0</v>
      </c>
      <c r="K304" s="260" t="s">
        <v>21</v>
      </c>
      <c r="L304" s="265"/>
      <c r="M304" s="266" t="s">
        <v>21</v>
      </c>
      <c r="N304" s="267" t="s">
        <v>44</v>
      </c>
      <c r="O304" s="45"/>
      <c r="P304" s="219">
        <f>O304*H304</f>
        <v>0</v>
      </c>
      <c r="Q304" s="219">
        <v>0</v>
      </c>
      <c r="R304" s="219">
        <f>Q304*H304</f>
        <v>0</v>
      </c>
      <c r="S304" s="219">
        <v>0</v>
      </c>
      <c r="T304" s="220">
        <f>S304*H304</f>
        <v>0</v>
      </c>
      <c r="AR304" s="22" t="s">
        <v>538</v>
      </c>
      <c r="AT304" s="22" t="s">
        <v>298</v>
      </c>
      <c r="AU304" s="22" t="s">
        <v>81</v>
      </c>
      <c r="AY304" s="22" t="s">
        <v>155</v>
      </c>
      <c r="BE304" s="221">
        <f>IF(N304="základní",J304,0)</f>
        <v>0</v>
      </c>
      <c r="BF304" s="221">
        <f>IF(N304="snížená",J304,0)</f>
        <v>0</v>
      </c>
      <c r="BG304" s="221">
        <f>IF(N304="zákl. přenesená",J304,0)</f>
        <v>0</v>
      </c>
      <c r="BH304" s="221">
        <f>IF(N304="sníž. přenesená",J304,0)</f>
        <v>0</v>
      </c>
      <c r="BI304" s="221">
        <f>IF(N304="nulová",J304,0)</f>
        <v>0</v>
      </c>
      <c r="BJ304" s="22" t="s">
        <v>81</v>
      </c>
      <c r="BK304" s="221">
        <f>ROUND(I304*H304,2)</f>
        <v>0</v>
      </c>
      <c r="BL304" s="22" t="s">
        <v>160</v>
      </c>
      <c r="BM304" s="22" t="s">
        <v>948</v>
      </c>
    </row>
    <row r="305" s="1" customFormat="1" ht="25.5" customHeight="1">
      <c r="B305" s="44"/>
      <c r="C305" s="210" t="s">
        <v>73</v>
      </c>
      <c r="D305" s="210" t="s">
        <v>156</v>
      </c>
      <c r="E305" s="211" t="s">
        <v>949</v>
      </c>
      <c r="F305" s="212" t="s">
        <v>950</v>
      </c>
      <c r="G305" s="213" t="s">
        <v>422</v>
      </c>
      <c r="H305" s="214">
        <v>5</v>
      </c>
      <c r="I305" s="215"/>
      <c r="J305" s="216">
        <f>ROUND(I305*H305,2)</f>
        <v>0</v>
      </c>
      <c r="K305" s="212" t="s">
        <v>21</v>
      </c>
      <c r="L305" s="70"/>
      <c r="M305" s="217" t="s">
        <v>21</v>
      </c>
      <c r="N305" s="218" t="s">
        <v>44</v>
      </c>
      <c r="O305" s="45"/>
      <c r="P305" s="219">
        <f>O305*H305</f>
        <v>0</v>
      </c>
      <c r="Q305" s="219">
        <v>0</v>
      </c>
      <c r="R305" s="219">
        <f>Q305*H305</f>
        <v>0</v>
      </c>
      <c r="S305" s="219">
        <v>0</v>
      </c>
      <c r="T305" s="220">
        <f>S305*H305</f>
        <v>0</v>
      </c>
      <c r="AR305" s="22" t="s">
        <v>160</v>
      </c>
      <c r="AT305" s="22" t="s">
        <v>156</v>
      </c>
      <c r="AU305" s="22" t="s">
        <v>81</v>
      </c>
      <c r="AY305" s="22" t="s">
        <v>155</v>
      </c>
      <c r="BE305" s="221">
        <f>IF(N305="základní",J305,0)</f>
        <v>0</v>
      </c>
      <c r="BF305" s="221">
        <f>IF(N305="snížená",J305,0)</f>
        <v>0</v>
      </c>
      <c r="BG305" s="221">
        <f>IF(N305="zákl. přenesená",J305,0)</f>
        <v>0</v>
      </c>
      <c r="BH305" s="221">
        <f>IF(N305="sníž. přenesená",J305,0)</f>
        <v>0</v>
      </c>
      <c r="BI305" s="221">
        <f>IF(N305="nulová",J305,0)</f>
        <v>0</v>
      </c>
      <c r="BJ305" s="22" t="s">
        <v>81</v>
      </c>
      <c r="BK305" s="221">
        <f>ROUND(I305*H305,2)</f>
        <v>0</v>
      </c>
      <c r="BL305" s="22" t="s">
        <v>160</v>
      </c>
      <c r="BM305" s="22" t="s">
        <v>951</v>
      </c>
    </row>
    <row r="306" s="1" customFormat="1" ht="25.5" customHeight="1">
      <c r="B306" s="44"/>
      <c r="C306" s="258" t="s">
        <v>73</v>
      </c>
      <c r="D306" s="258" t="s">
        <v>298</v>
      </c>
      <c r="E306" s="259" t="s">
        <v>952</v>
      </c>
      <c r="F306" s="260" t="s">
        <v>950</v>
      </c>
      <c r="G306" s="261" t="s">
        <v>422</v>
      </c>
      <c r="H306" s="262">
        <v>5</v>
      </c>
      <c r="I306" s="263"/>
      <c r="J306" s="264">
        <f>ROUND(I306*H306,2)</f>
        <v>0</v>
      </c>
      <c r="K306" s="260" t="s">
        <v>21</v>
      </c>
      <c r="L306" s="265"/>
      <c r="M306" s="266" t="s">
        <v>21</v>
      </c>
      <c r="N306" s="267" t="s">
        <v>44</v>
      </c>
      <c r="O306" s="45"/>
      <c r="P306" s="219">
        <f>O306*H306</f>
        <v>0</v>
      </c>
      <c r="Q306" s="219">
        <v>0</v>
      </c>
      <c r="R306" s="219">
        <f>Q306*H306</f>
        <v>0</v>
      </c>
      <c r="S306" s="219">
        <v>0</v>
      </c>
      <c r="T306" s="220">
        <f>S306*H306</f>
        <v>0</v>
      </c>
      <c r="AR306" s="22" t="s">
        <v>538</v>
      </c>
      <c r="AT306" s="22" t="s">
        <v>298</v>
      </c>
      <c r="AU306" s="22" t="s">
        <v>81</v>
      </c>
      <c r="AY306" s="22" t="s">
        <v>155</v>
      </c>
      <c r="BE306" s="221">
        <f>IF(N306="základní",J306,0)</f>
        <v>0</v>
      </c>
      <c r="BF306" s="221">
        <f>IF(N306="snížená",J306,0)</f>
        <v>0</v>
      </c>
      <c r="BG306" s="221">
        <f>IF(N306="zákl. přenesená",J306,0)</f>
        <v>0</v>
      </c>
      <c r="BH306" s="221">
        <f>IF(N306="sníž. přenesená",J306,0)</f>
        <v>0</v>
      </c>
      <c r="BI306" s="221">
        <f>IF(N306="nulová",J306,0)</f>
        <v>0</v>
      </c>
      <c r="BJ306" s="22" t="s">
        <v>81</v>
      </c>
      <c r="BK306" s="221">
        <f>ROUND(I306*H306,2)</f>
        <v>0</v>
      </c>
      <c r="BL306" s="22" t="s">
        <v>160</v>
      </c>
      <c r="BM306" s="22" t="s">
        <v>953</v>
      </c>
    </row>
    <row r="307" s="1" customFormat="1" ht="25.5" customHeight="1">
      <c r="B307" s="44"/>
      <c r="C307" s="210" t="s">
        <v>73</v>
      </c>
      <c r="D307" s="210" t="s">
        <v>156</v>
      </c>
      <c r="E307" s="211" t="s">
        <v>954</v>
      </c>
      <c r="F307" s="212" t="s">
        <v>955</v>
      </c>
      <c r="G307" s="213" t="s">
        <v>422</v>
      </c>
      <c r="H307" s="214">
        <v>1</v>
      </c>
      <c r="I307" s="215"/>
      <c r="J307" s="216">
        <f>ROUND(I307*H307,2)</f>
        <v>0</v>
      </c>
      <c r="K307" s="212" t="s">
        <v>21</v>
      </c>
      <c r="L307" s="70"/>
      <c r="M307" s="217" t="s">
        <v>21</v>
      </c>
      <c r="N307" s="218" t="s">
        <v>44</v>
      </c>
      <c r="O307" s="45"/>
      <c r="P307" s="219">
        <f>O307*H307</f>
        <v>0</v>
      </c>
      <c r="Q307" s="219">
        <v>0</v>
      </c>
      <c r="R307" s="219">
        <f>Q307*H307</f>
        <v>0</v>
      </c>
      <c r="S307" s="219">
        <v>0</v>
      </c>
      <c r="T307" s="220">
        <f>S307*H307</f>
        <v>0</v>
      </c>
      <c r="AR307" s="22" t="s">
        <v>160</v>
      </c>
      <c r="AT307" s="22" t="s">
        <v>156</v>
      </c>
      <c r="AU307" s="22" t="s">
        <v>81</v>
      </c>
      <c r="AY307" s="22" t="s">
        <v>155</v>
      </c>
      <c r="BE307" s="221">
        <f>IF(N307="základní",J307,0)</f>
        <v>0</v>
      </c>
      <c r="BF307" s="221">
        <f>IF(N307="snížená",J307,0)</f>
        <v>0</v>
      </c>
      <c r="BG307" s="221">
        <f>IF(N307="zákl. přenesená",J307,0)</f>
        <v>0</v>
      </c>
      <c r="BH307" s="221">
        <f>IF(N307="sníž. přenesená",J307,0)</f>
        <v>0</v>
      </c>
      <c r="BI307" s="221">
        <f>IF(N307="nulová",J307,0)</f>
        <v>0</v>
      </c>
      <c r="BJ307" s="22" t="s">
        <v>81</v>
      </c>
      <c r="BK307" s="221">
        <f>ROUND(I307*H307,2)</f>
        <v>0</v>
      </c>
      <c r="BL307" s="22" t="s">
        <v>160</v>
      </c>
      <c r="BM307" s="22" t="s">
        <v>956</v>
      </c>
    </row>
    <row r="308" s="1" customFormat="1" ht="25.5" customHeight="1">
      <c r="B308" s="44"/>
      <c r="C308" s="258" t="s">
        <v>73</v>
      </c>
      <c r="D308" s="258" t="s">
        <v>298</v>
      </c>
      <c r="E308" s="259" t="s">
        <v>957</v>
      </c>
      <c r="F308" s="260" t="s">
        <v>955</v>
      </c>
      <c r="G308" s="261" t="s">
        <v>422</v>
      </c>
      <c r="H308" s="262">
        <v>1</v>
      </c>
      <c r="I308" s="263"/>
      <c r="J308" s="264">
        <f>ROUND(I308*H308,2)</f>
        <v>0</v>
      </c>
      <c r="K308" s="260" t="s">
        <v>21</v>
      </c>
      <c r="L308" s="265"/>
      <c r="M308" s="266" t="s">
        <v>21</v>
      </c>
      <c r="N308" s="267" t="s">
        <v>44</v>
      </c>
      <c r="O308" s="45"/>
      <c r="P308" s="219">
        <f>O308*H308</f>
        <v>0</v>
      </c>
      <c r="Q308" s="219">
        <v>0</v>
      </c>
      <c r="R308" s="219">
        <f>Q308*H308</f>
        <v>0</v>
      </c>
      <c r="S308" s="219">
        <v>0</v>
      </c>
      <c r="T308" s="220">
        <f>S308*H308</f>
        <v>0</v>
      </c>
      <c r="AR308" s="22" t="s">
        <v>538</v>
      </c>
      <c r="AT308" s="22" t="s">
        <v>298</v>
      </c>
      <c r="AU308" s="22" t="s">
        <v>81</v>
      </c>
      <c r="AY308" s="22" t="s">
        <v>155</v>
      </c>
      <c r="BE308" s="221">
        <f>IF(N308="základní",J308,0)</f>
        <v>0</v>
      </c>
      <c r="BF308" s="221">
        <f>IF(N308="snížená",J308,0)</f>
        <v>0</v>
      </c>
      <c r="BG308" s="221">
        <f>IF(N308="zákl. přenesená",J308,0)</f>
        <v>0</v>
      </c>
      <c r="BH308" s="221">
        <f>IF(N308="sníž. přenesená",J308,0)</f>
        <v>0</v>
      </c>
      <c r="BI308" s="221">
        <f>IF(N308="nulová",J308,0)</f>
        <v>0</v>
      </c>
      <c r="BJ308" s="22" t="s">
        <v>81</v>
      </c>
      <c r="BK308" s="221">
        <f>ROUND(I308*H308,2)</f>
        <v>0</v>
      </c>
      <c r="BL308" s="22" t="s">
        <v>160</v>
      </c>
      <c r="BM308" s="22" t="s">
        <v>958</v>
      </c>
    </row>
    <row r="309" s="1" customFormat="1" ht="38.25" customHeight="1">
      <c r="B309" s="44"/>
      <c r="C309" s="210" t="s">
        <v>73</v>
      </c>
      <c r="D309" s="210" t="s">
        <v>156</v>
      </c>
      <c r="E309" s="211" t="s">
        <v>959</v>
      </c>
      <c r="F309" s="212" t="s">
        <v>960</v>
      </c>
      <c r="G309" s="213" t="s">
        <v>422</v>
      </c>
      <c r="H309" s="214">
        <v>1</v>
      </c>
      <c r="I309" s="215"/>
      <c r="J309" s="216">
        <f>ROUND(I309*H309,2)</f>
        <v>0</v>
      </c>
      <c r="K309" s="212" t="s">
        <v>21</v>
      </c>
      <c r="L309" s="70"/>
      <c r="M309" s="217" t="s">
        <v>21</v>
      </c>
      <c r="N309" s="218" t="s">
        <v>44</v>
      </c>
      <c r="O309" s="45"/>
      <c r="P309" s="219">
        <f>O309*H309</f>
        <v>0</v>
      </c>
      <c r="Q309" s="219">
        <v>0</v>
      </c>
      <c r="R309" s="219">
        <f>Q309*H309</f>
        <v>0</v>
      </c>
      <c r="S309" s="219">
        <v>0</v>
      </c>
      <c r="T309" s="220">
        <f>S309*H309</f>
        <v>0</v>
      </c>
      <c r="AR309" s="22" t="s">
        <v>160</v>
      </c>
      <c r="AT309" s="22" t="s">
        <v>156</v>
      </c>
      <c r="AU309" s="22" t="s">
        <v>81</v>
      </c>
      <c r="AY309" s="22" t="s">
        <v>155</v>
      </c>
      <c r="BE309" s="221">
        <f>IF(N309="základní",J309,0)</f>
        <v>0</v>
      </c>
      <c r="BF309" s="221">
        <f>IF(N309="snížená",J309,0)</f>
        <v>0</v>
      </c>
      <c r="BG309" s="221">
        <f>IF(N309="zákl. přenesená",J309,0)</f>
        <v>0</v>
      </c>
      <c r="BH309" s="221">
        <f>IF(N309="sníž. přenesená",J309,0)</f>
        <v>0</v>
      </c>
      <c r="BI309" s="221">
        <f>IF(N309="nulová",J309,0)</f>
        <v>0</v>
      </c>
      <c r="BJ309" s="22" t="s">
        <v>81</v>
      </c>
      <c r="BK309" s="221">
        <f>ROUND(I309*H309,2)</f>
        <v>0</v>
      </c>
      <c r="BL309" s="22" t="s">
        <v>160</v>
      </c>
      <c r="BM309" s="22" t="s">
        <v>961</v>
      </c>
    </row>
    <row r="310" s="1" customFormat="1" ht="38.25" customHeight="1">
      <c r="B310" s="44"/>
      <c r="C310" s="258" t="s">
        <v>73</v>
      </c>
      <c r="D310" s="258" t="s">
        <v>298</v>
      </c>
      <c r="E310" s="259" t="s">
        <v>962</v>
      </c>
      <c r="F310" s="260" t="s">
        <v>960</v>
      </c>
      <c r="G310" s="261" t="s">
        <v>422</v>
      </c>
      <c r="H310" s="262">
        <v>1</v>
      </c>
      <c r="I310" s="263"/>
      <c r="J310" s="264">
        <f>ROUND(I310*H310,2)</f>
        <v>0</v>
      </c>
      <c r="K310" s="260" t="s">
        <v>21</v>
      </c>
      <c r="L310" s="265"/>
      <c r="M310" s="266" t="s">
        <v>21</v>
      </c>
      <c r="N310" s="267" t="s">
        <v>44</v>
      </c>
      <c r="O310" s="45"/>
      <c r="P310" s="219">
        <f>O310*H310</f>
        <v>0</v>
      </c>
      <c r="Q310" s="219">
        <v>0</v>
      </c>
      <c r="R310" s="219">
        <f>Q310*H310</f>
        <v>0</v>
      </c>
      <c r="S310" s="219">
        <v>0</v>
      </c>
      <c r="T310" s="220">
        <f>S310*H310</f>
        <v>0</v>
      </c>
      <c r="AR310" s="22" t="s">
        <v>538</v>
      </c>
      <c r="AT310" s="22" t="s">
        <v>298</v>
      </c>
      <c r="AU310" s="22" t="s">
        <v>81</v>
      </c>
      <c r="AY310" s="22" t="s">
        <v>155</v>
      </c>
      <c r="BE310" s="221">
        <f>IF(N310="základní",J310,0)</f>
        <v>0</v>
      </c>
      <c r="BF310" s="221">
        <f>IF(N310="snížená",J310,0)</f>
        <v>0</v>
      </c>
      <c r="BG310" s="221">
        <f>IF(N310="zákl. přenesená",J310,0)</f>
        <v>0</v>
      </c>
      <c r="BH310" s="221">
        <f>IF(N310="sníž. přenesená",J310,0)</f>
        <v>0</v>
      </c>
      <c r="BI310" s="221">
        <f>IF(N310="nulová",J310,0)</f>
        <v>0</v>
      </c>
      <c r="BJ310" s="22" t="s">
        <v>81</v>
      </c>
      <c r="BK310" s="221">
        <f>ROUND(I310*H310,2)</f>
        <v>0</v>
      </c>
      <c r="BL310" s="22" t="s">
        <v>160</v>
      </c>
      <c r="BM310" s="22" t="s">
        <v>963</v>
      </c>
    </row>
    <row r="311" s="1" customFormat="1" ht="25.5" customHeight="1">
      <c r="B311" s="44"/>
      <c r="C311" s="210" t="s">
        <v>73</v>
      </c>
      <c r="D311" s="210" t="s">
        <v>156</v>
      </c>
      <c r="E311" s="211" t="s">
        <v>964</v>
      </c>
      <c r="F311" s="212" t="s">
        <v>965</v>
      </c>
      <c r="G311" s="213" t="s">
        <v>422</v>
      </c>
      <c r="H311" s="214">
        <v>2</v>
      </c>
      <c r="I311" s="215"/>
      <c r="J311" s="216">
        <f>ROUND(I311*H311,2)</f>
        <v>0</v>
      </c>
      <c r="K311" s="212" t="s">
        <v>21</v>
      </c>
      <c r="L311" s="70"/>
      <c r="M311" s="217" t="s">
        <v>21</v>
      </c>
      <c r="N311" s="218" t="s">
        <v>44</v>
      </c>
      <c r="O311" s="45"/>
      <c r="P311" s="219">
        <f>O311*H311</f>
        <v>0</v>
      </c>
      <c r="Q311" s="219">
        <v>0</v>
      </c>
      <c r="R311" s="219">
        <f>Q311*H311</f>
        <v>0</v>
      </c>
      <c r="S311" s="219">
        <v>0</v>
      </c>
      <c r="T311" s="220">
        <f>S311*H311</f>
        <v>0</v>
      </c>
      <c r="AR311" s="22" t="s">
        <v>160</v>
      </c>
      <c r="AT311" s="22" t="s">
        <v>156</v>
      </c>
      <c r="AU311" s="22" t="s">
        <v>81</v>
      </c>
      <c r="AY311" s="22" t="s">
        <v>155</v>
      </c>
      <c r="BE311" s="221">
        <f>IF(N311="základní",J311,0)</f>
        <v>0</v>
      </c>
      <c r="BF311" s="221">
        <f>IF(N311="snížená",J311,0)</f>
        <v>0</v>
      </c>
      <c r="BG311" s="221">
        <f>IF(N311="zákl. přenesená",J311,0)</f>
        <v>0</v>
      </c>
      <c r="BH311" s="221">
        <f>IF(N311="sníž. přenesená",J311,0)</f>
        <v>0</v>
      </c>
      <c r="BI311" s="221">
        <f>IF(N311="nulová",J311,0)</f>
        <v>0</v>
      </c>
      <c r="BJ311" s="22" t="s">
        <v>81</v>
      </c>
      <c r="BK311" s="221">
        <f>ROUND(I311*H311,2)</f>
        <v>0</v>
      </c>
      <c r="BL311" s="22" t="s">
        <v>160</v>
      </c>
      <c r="BM311" s="22" t="s">
        <v>966</v>
      </c>
    </row>
    <row r="312" s="1" customFormat="1" ht="25.5" customHeight="1">
      <c r="B312" s="44"/>
      <c r="C312" s="258" t="s">
        <v>73</v>
      </c>
      <c r="D312" s="258" t="s">
        <v>298</v>
      </c>
      <c r="E312" s="259" t="s">
        <v>967</v>
      </c>
      <c r="F312" s="260" t="s">
        <v>965</v>
      </c>
      <c r="G312" s="261" t="s">
        <v>422</v>
      </c>
      <c r="H312" s="262">
        <v>2</v>
      </c>
      <c r="I312" s="263"/>
      <c r="J312" s="264">
        <f>ROUND(I312*H312,2)</f>
        <v>0</v>
      </c>
      <c r="K312" s="260" t="s">
        <v>21</v>
      </c>
      <c r="L312" s="265"/>
      <c r="M312" s="266" t="s">
        <v>21</v>
      </c>
      <c r="N312" s="267" t="s">
        <v>44</v>
      </c>
      <c r="O312" s="45"/>
      <c r="P312" s="219">
        <f>O312*H312</f>
        <v>0</v>
      </c>
      <c r="Q312" s="219">
        <v>0</v>
      </c>
      <c r="R312" s="219">
        <f>Q312*H312</f>
        <v>0</v>
      </c>
      <c r="S312" s="219">
        <v>0</v>
      </c>
      <c r="T312" s="220">
        <f>S312*H312</f>
        <v>0</v>
      </c>
      <c r="AR312" s="22" t="s">
        <v>538</v>
      </c>
      <c r="AT312" s="22" t="s">
        <v>298</v>
      </c>
      <c r="AU312" s="22" t="s">
        <v>81</v>
      </c>
      <c r="AY312" s="22" t="s">
        <v>155</v>
      </c>
      <c r="BE312" s="221">
        <f>IF(N312="základní",J312,0)</f>
        <v>0</v>
      </c>
      <c r="BF312" s="221">
        <f>IF(N312="snížená",J312,0)</f>
        <v>0</v>
      </c>
      <c r="BG312" s="221">
        <f>IF(N312="zákl. přenesená",J312,0)</f>
        <v>0</v>
      </c>
      <c r="BH312" s="221">
        <f>IF(N312="sníž. přenesená",J312,0)</f>
        <v>0</v>
      </c>
      <c r="BI312" s="221">
        <f>IF(N312="nulová",J312,0)</f>
        <v>0</v>
      </c>
      <c r="BJ312" s="22" t="s">
        <v>81</v>
      </c>
      <c r="BK312" s="221">
        <f>ROUND(I312*H312,2)</f>
        <v>0</v>
      </c>
      <c r="BL312" s="22" t="s">
        <v>160</v>
      </c>
      <c r="BM312" s="22" t="s">
        <v>968</v>
      </c>
    </row>
    <row r="313" s="1" customFormat="1" ht="25.5" customHeight="1">
      <c r="B313" s="44"/>
      <c r="C313" s="210" t="s">
        <v>73</v>
      </c>
      <c r="D313" s="210" t="s">
        <v>156</v>
      </c>
      <c r="E313" s="211" t="s">
        <v>969</v>
      </c>
      <c r="F313" s="212" t="s">
        <v>965</v>
      </c>
      <c r="G313" s="213" t="s">
        <v>422</v>
      </c>
      <c r="H313" s="214">
        <v>8</v>
      </c>
      <c r="I313" s="215"/>
      <c r="J313" s="216">
        <f>ROUND(I313*H313,2)</f>
        <v>0</v>
      </c>
      <c r="K313" s="212" t="s">
        <v>21</v>
      </c>
      <c r="L313" s="70"/>
      <c r="M313" s="217" t="s">
        <v>21</v>
      </c>
      <c r="N313" s="218" t="s">
        <v>44</v>
      </c>
      <c r="O313" s="45"/>
      <c r="P313" s="219">
        <f>O313*H313</f>
        <v>0</v>
      </c>
      <c r="Q313" s="219">
        <v>0</v>
      </c>
      <c r="R313" s="219">
        <f>Q313*H313</f>
        <v>0</v>
      </c>
      <c r="S313" s="219">
        <v>0</v>
      </c>
      <c r="T313" s="220">
        <f>S313*H313</f>
        <v>0</v>
      </c>
      <c r="AR313" s="22" t="s">
        <v>160</v>
      </c>
      <c r="AT313" s="22" t="s">
        <v>156</v>
      </c>
      <c r="AU313" s="22" t="s">
        <v>81</v>
      </c>
      <c r="AY313" s="22" t="s">
        <v>155</v>
      </c>
      <c r="BE313" s="221">
        <f>IF(N313="základní",J313,0)</f>
        <v>0</v>
      </c>
      <c r="BF313" s="221">
        <f>IF(N313="snížená",J313,0)</f>
        <v>0</v>
      </c>
      <c r="BG313" s="221">
        <f>IF(N313="zákl. přenesená",J313,0)</f>
        <v>0</v>
      </c>
      <c r="BH313" s="221">
        <f>IF(N313="sníž. přenesená",J313,0)</f>
        <v>0</v>
      </c>
      <c r="BI313" s="221">
        <f>IF(N313="nulová",J313,0)</f>
        <v>0</v>
      </c>
      <c r="BJ313" s="22" t="s">
        <v>81</v>
      </c>
      <c r="BK313" s="221">
        <f>ROUND(I313*H313,2)</f>
        <v>0</v>
      </c>
      <c r="BL313" s="22" t="s">
        <v>160</v>
      </c>
      <c r="BM313" s="22" t="s">
        <v>970</v>
      </c>
    </row>
    <row r="314" s="1" customFormat="1" ht="25.5" customHeight="1">
      <c r="B314" s="44"/>
      <c r="C314" s="258" t="s">
        <v>73</v>
      </c>
      <c r="D314" s="258" t="s">
        <v>298</v>
      </c>
      <c r="E314" s="259" t="s">
        <v>971</v>
      </c>
      <c r="F314" s="260" t="s">
        <v>965</v>
      </c>
      <c r="G314" s="261" t="s">
        <v>422</v>
      </c>
      <c r="H314" s="262">
        <v>8</v>
      </c>
      <c r="I314" s="263"/>
      <c r="J314" s="264">
        <f>ROUND(I314*H314,2)</f>
        <v>0</v>
      </c>
      <c r="K314" s="260" t="s">
        <v>21</v>
      </c>
      <c r="L314" s="265"/>
      <c r="M314" s="266" t="s">
        <v>21</v>
      </c>
      <c r="N314" s="267" t="s">
        <v>44</v>
      </c>
      <c r="O314" s="45"/>
      <c r="P314" s="219">
        <f>O314*H314</f>
        <v>0</v>
      </c>
      <c r="Q314" s="219">
        <v>0</v>
      </c>
      <c r="R314" s="219">
        <f>Q314*H314</f>
        <v>0</v>
      </c>
      <c r="S314" s="219">
        <v>0</v>
      </c>
      <c r="T314" s="220">
        <f>S314*H314</f>
        <v>0</v>
      </c>
      <c r="AR314" s="22" t="s">
        <v>538</v>
      </c>
      <c r="AT314" s="22" t="s">
        <v>298</v>
      </c>
      <c r="AU314" s="22" t="s">
        <v>81</v>
      </c>
      <c r="AY314" s="22" t="s">
        <v>155</v>
      </c>
      <c r="BE314" s="221">
        <f>IF(N314="základní",J314,0)</f>
        <v>0</v>
      </c>
      <c r="BF314" s="221">
        <f>IF(N314="snížená",J314,0)</f>
        <v>0</v>
      </c>
      <c r="BG314" s="221">
        <f>IF(N314="zákl. přenesená",J314,0)</f>
        <v>0</v>
      </c>
      <c r="BH314" s="221">
        <f>IF(N314="sníž. přenesená",J314,0)</f>
        <v>0</v>
      </c>
      <c r="BI314" s="221">
        <f>IF(N314="nulová",J314,0)</f>
        <v>0</v>
      </c>
      <c r="BJ314" s="22" t="s">
        <v>81</v>
      </c>
      <c r="BK314" s="221">
        <f>ROUND(I314*H314,2)</f>
        <v>0</v>
      </c>
      <c r="BL314" s="22" t="s">
        <v>160</v>
      </c>
      <c r="BM314" s="22" t="s">
        <v>972</v>
      </c>
    </row>
    <row r="315" s="1" customFormat="1" ht="25.5" customHeight="1">
      <c r="B315" s="44"/>
      <c r="C315" s="210" t="s">
        <v>73</v>
      </c>
      <c r="D315" s="210" t="s">
        <v>156</v>
      </c>
      <c r="E315" s="211" t="s">
        <v>973</v>
      </c>
      <c r="F315" s="212" t="s">
        <v>974</v>
      </c>
      <c r="G315" s="213" t="s">
        <v>422</v>
      </c>
      <c r="H315" s="214">
        <v>68</v>
      </c>
      <c r="I315" s="215"/>
      <c r="J315" s="216">
        <f>ROUND(I315*H315,2)</f>
        <v>0</v>
      </c>
      <c r="K315" s="212" t="s">
        <v>21</v>
      </c>
      <c r="L315" s="70"/>
      <c r="M315" s="217" t="s">
        <v>21</v>
      </c>
      <c r="N315" s="218" t="s">
        <v>44</v>
      </c>
      <c r="O315" s="45"/>
      <c r="P315" s="219">
        <f>O315*H315</f>
        <v>0</v>
      </c>
      <c r="Q315" s="219">
        <v>0</v>
      </c>
      <c r="R315" s="219">
        <f>Q315*H315</f>
        <v>0</v>
      </c>
      <c r="S315" s="219">
        <v>0</v>
      </c>
      <c r="T315" s="220">
        <f>S315*H315</f>
        <v>0</v>
      </c>
      <c r="AR315" s="22" t="s">
        <v>160</v>
      </c>
      <c r="AT315" s="22" t="s">
        <v>156</v>
      </c>
      <c r="AU315" s="22" t="s">
        <v>81</v>
      </c>
      <c r="AY315" s="22" t="s">
        <v>155</v>
      </c>
      <c r="BE315" s="221">
        <f>IF(N315="základní",J315,0)</f>
        <v>0</v>
      </c>
      <c r="BF315" s="221">
        <f>IF(N315="snížená",J315,0)</f>
        <v>0</v>
      </c>
      <c r="BG315" s="221">
        <f>IF(N315="zákl. přenesená",J315,0)</f>
        <v>0</v>
      </c>
      <c r="BH315" s="221">
        <f>IF(N315="sníž. přenesená",J315,0)</f>
        <v>0</v>
      </c>
      <c r="BI315" s="221">
        <f>IF(N315="nulová",J315,0)</f>
        <v>0</v>
      </c>
      <c r="BJ315" s="22" t="s">
        <v>81</v>
      </c>
      <c r="BK315" s="221">
        <f>ROUND(I315*H315,2)</f>
        <v>0</v>
      </c>
      <c r="BL315" s="22" t="s">
        <v>160</v>
      </c>
      <c r="BM315" s="22" t="s">
        <v>975</v>
      </c>
    </row>
    <row r="316" s="1" customFormat="1" ht="25.5" customHeight="1">
      <c r="B316" s="44"/>
      <c r="C316" s="258" t="s">
        <v>73</v>
      </c>
      <c r="D316" s="258" t="s">
        <v>298</v>
      </c>
      <c r="E316" s="259" t="s">
        <v>976</v>
      </c>
      <c r="F316" s="260" t="s">
        <v>974</v>
      </c>
      <c r="G316" s="261" t="s">
        <v>422</v>
      </c>
      <c r="H316" s="262">
        <v>68</v>
      </c>
      <c r="I316" s="263"/>
      <c r="J316" s="264">
        <f>ROUND(I316*H316,2)</f>
        <v>0</v>
      </c>
      <c r="K316" s="260" t="s">
        <v>21</v>
      </c>
      <c r="L316" s="265"/>
      <c r="M316" s="266" t="s">
        <v>21</v>
      </c>
      <c r="N316" s="267" t="s">
        <v>44</v>
      </c>
      <c r="O316" s="45"/>
      <c r="P316" s="219">
        <f>O316*H316</f>
        <v>0</v>
      </c>
      <c r="Q316" s="219">
        <v>0</v>
      </c>
      <c r="R316" s="219">
        <f>Q316*H316</f>
        <v>0</v>
      </c>
      <c r="S316" s="219">
        <v>0</v>
      </c>
      <c r="T316" s="220">
        <f>S316*H316</f>
        <v>0</v>
      </c>
      <c r="AR316" s="22" t="s">
        <v>538</v>
      </c>
      <c r="AT316" s="22" t="s">
        <v>298</v>
      </c>
      <c r="AU316" s="22" t="s">
        <v>81</v>
      </c>
      <c r="AY316" s="22" t="s">
        <v>155</v>
      </c>
      <c r="BE316" s="221">
        <f>IF(N316="základní",J316,0)</f>
        <v>0</v>
      </c>
      <c r="BF316" s="221">
        <f>IF(N316="snížená",J316,0)</f>
        <v>0</v>
      </c>
      <c r="BG316" s="221">
        <f>IF(N316="zákl. přenesená",J316,0)</f>
        <v>0</v>
      </c>
      <c r="BH316" s="221">
        <f>IF(N316="sníž. přenesená",J316,0)</f>
        <v>0</v>
      </c>
      <c r="BI316" s="221">
        <f>IF(N316="nulová",J316,0)</f>
        <v>0</v>
      </c>
      <c r="BJ316" s="22" t="s">
        <v>81</v>
      </c>
      <c r="BK316" s="221">
        <f>ROUND(I316*H316,2)</f>
        <v>0</v>
      </c>
      <c r="BL316" s="22" t="s">
        <v>160</v>
      </c>
      <c r="BM316" s="22" t="s">
        <v>977</v>
      </c>
    </row>
    <row r="317" s="1" customFormat="1" ht="16.5" customHeight="1">
      <c r="B317" s="44"/>
      <c r="C317" s="210" t="s">
        <v>73</v>
      </c>
      <c r="D317" s="210" t="s">
        <v>156</v>
      </c>
      <c r="E317" s="211" t="s">
        <v>978</v>
      </c>
      <c r="F317" s="212" t="s">
        <v>979</v>
      </c>
      <c r="G317" s="213" t="s">
        <v>422</v>
      </c>
      <c r="H317" s="214">
        <v>16</v>
      </c>
      <c r="I317" s="215"/>
      <c r="J317" s="216">
        <f>ROUND(I317*H317,2)</f>
        <v>0</v>
      </c>
      <c r="K317" s="212" t="s">
        <v>21</v>
      </c>
      <c r="L317" s="70"/>
      <c r="M317" s="217" t="s">
        <v>21</v>
      </c>
      <c r="N317" s="218" t="s">
        <v>44</v>
      </c>
      <c r="O317" s="45"/>
      <c r="P317" s="219">
        <f>O317*H317</f>
        <v>0</v>
      </c>
      <c r="Q317" s="219">
        <v>0</v>
      </c>
      <c r="R317" s="219">
        <f>Q317*H317</f>
        <v>0</v>
      </c>
      <c r="S317" s="219">
        <v>0</v>
      </c>
      <c r="T317" s="220">
        <f>S317*H317</f>
        <v>0</v>
      </c>
      <c r="AR317" s="22" t="s">
        <v>160</v>
      </c>
      <c r="AT317" s="22" t="s">
        <v>156</v>
      </c>
      <c r="AU317" s="22" t="s">
        <v>81</v>
      </c>
      <c r="AY317" s="22" t="s">
        <v>155</v>
      </c>
      <c r="BE317" s="221">
        <f>IF(N317="základní",J317,0)</f>
        <v>0</v>
      </c>
      <c r="BF317" s="221">
        <f>IF(N317="snížená",J317,0)</f>
        <v>0</v>
      </c>
      <c r="BG317" s="221">
        <f>IF(N317="zákl. přenesená",J317,0)</f>
        <v>0</v>
      </c>
      <c r="BH317" s="221">
        <f>IF(N317="sníž. přenesená",J317,0)</f>
        <v>0</v>
      </c>
      <c r="BI317" s="221">
        <f>IF(N317="nulová",J317,0)</f>
        <v>0</v>
      </c>
      <c r="BJ317" s="22" t="s">
        <v>81</v>
      </c>
      <c r="BK317" s="221">
        <f>ROUND(I317*H317,2)</f>
        <v>0</v>
      </c>
      <c r="BL317" s="22" t="s">
        <v>160</v>
      </c>
      <c r="BM317" s="22" t="s">
        <v>980</v>
      </c>
    </row>
    <row r="318" s="1" customFormat="1" ht="16.5" customHeight="1">
      <c r="B318" s="44"/>
      <c r="C318" s="258" t="s">
        <v>73</v>
      </c>
      <c r="D318" s="258" t="s">
        <v>298</v>
      </c>
      <c r="E318" s="259" t="s">
        <v>981</v>
      </c>
      <c r="F318" s="260" t="s">
        <v>979</v>
      </c>
      <c r="G318" s="261" t="s">
        <v>422</v>
      </c>
      <c r="H318" s="262">
        <v>16</v>
      </c>
      <c r="I318" s="263"/>
      <c r="J318" s="264">
        <f>ROUND(I318*H318,2)</f>
        <v>0</v>
      </c>
      <c r="K318" s="260" t="s">
        <v>21</v>
      </c>
      <c r="L318" s="265"/>
      <c r="M318" s="266" t="s">
        <v>21</v>
      </c>
      <c r="N318" s="267" t="s">
        <v>44</v>
      </c>
      <c r="O318" s="45"/>
      <c r="P318" s="219">
        <f>O318*H318</f>
        <v>0</v>
      </c>
      <c r="Q318" s="219">
        <v>0</v>
      </c>
      <c r="R318" s="219">
        <f>Q318*H318</f>
        <v>0</v>
      </c>
      <c r="S318" s="219">
        <v>0</v>
      </c>
      <c r="T318" s="220">
        <f>S318*H318</f>
        <v>0</v>
      </c>
      <c r="AR318" s="22" t="s">
        <v>538</v>
      </c>
      <c r="AT318" s="22" t="s">
        <v>298</v>
      </c>
      <c r="AU318" s="22" t="s">
        <v>81</v>
      </c>
      <c r="AY318" s="22" t="s">
        <v>155</v>
      </c>
      <c r="BE318" s="221">
        <f>IF(N318="základní",J318,0)</f>
        <v>0</v>
      </c>
      <c r="BF318" s="221">
        <f>IF(N318="snížená",J318,0)</f>
        <v>0</v>
      </c>
      <c r="BG318" s="221">
        <f>IF(N318="zákl. přenesená",J318,0)</f>
        <v>0</v>
      </c>
      <c r="BH318" s="221">
        <f>IF(N318="sníž. přenesená",J318,0)</f>
        <v>0</v>
      </c>
      <c r="BI318" s="221">
        <f>IF(N318="nulová",J318,0)</f>
        <v>0</v>
      </c>
      <c r="BJ318" s="22" t="s">
        <v>81</v>
      </c>
      <c r="BK318" s="221">
        <f>ROUND(I318*H318,2)</f>
        <v>0</v>
      </c>
      <c r="BL318" s="22" t="s">
        <v>160</v>
      </c>
      <c r="BM318" s="22" t="s">
        <v>982</v>
      </c>
    </row>
    <row r="319" s="1" customFormat="1" ht="16.5" customHeight="1">
      <c r="B319" s="44"/>
      <c r="C319" s="210" t="s">
        <v>73</v>
      </c>
      <c r="D319" s="210" t="s">
        <v>156</v>
      </c>
      <c r="E319" s="211" t="s">
        <v>983</v>
      </c>
      <c r="F319" s="212" t="s">
        <v>984</v>
      </c>
      <c r="G319" s="213" t="s">
        <v>422</v>
      </c>
      <c r="H319" s="214">
        <v>6</v>
      </c>
      <c r="I319" s="215"/>
      <c r="J319" s="216">
        <f>ROUND(I319*H319,2)</f>
        <v>0</v>
      </c>
      <c r="K319" s="212" t="s">
        <v>21</v>
      </c>
      <c r="L319" s="70"/>
      <c r="M319" s="217" t="s">
        <v>21</v>
      </c>
      <c r="N319" s="218" t="s">
        <v>44</v>
      </c>
      <c r="O319" s="45"/>
      <c r="P319" s="219">
        <f>O319*H319</f>
        <v>0</v>
      </c>
      <c r="Q319" s="219">
        <v>0</v>
      </c>
      <c r="R319" s="219">
        <f>Q319*H319</f>
        <v>0</v>
      </c>
      <c r="S319" s="219">
        <v>0</v>
      </c>
      <c r="T319" s="220">
        <f>S319*H319</f>
        <v>0</v>
      </c>
      <c r="AR319" s="22" t="s">
        <v>160</v>
      </c>
      <c r="AT319" s="22" t="s">
        <v>156</v>
      </c>
      <c r="AU319" s="22" t="s">
        <v>81</v>
      </c>
      <c r="AY319" s="22" t="s">
        <v>155</v>
      </c>
      <c r="BE319" s="221">
        <f>IF(N319="základní",J319,0)</f>
        <v>0</v>
      </c>
      <c r="BF319" s="221">
        <f>IF(N319="snížená",J319,0)</f>
        <v>0</v>
      </c>
      <c r="BG319" s="221">
        <f>IF(N319="zákl. přenesená",J319,0)</f>
        <v>0</v>
      </c>
      <c r="BH319" s="221">
        <f>IF(N319="sníž. přenesená",J319,0)</f>
        <v>0</v>
      </c>
      <c r="BI319" s="221">
        <f>IF(N319="nulová",J319,0)</f>
        <v>0</v>
      </c>
      <c r="BJ319" s="22" t="s">
        <v>81</v>
      </c>
      <c r="BK319" s="221">
        <f>ROUND(I319*H319,2)</f>
        <v>0</v>
      </c>
      <c r="BL319" s="22" t="s">
        <v>160</v>
      </c>
      <c r="BM319" s="22" t="s">
        <v>985</v>
      </c>
    </row>
    <row r="320" s="1" customFormat="1" ht="16.5" customHeight="1">
      <c r="B320" s="44"/>
      <c r="C320" s="258" t="s">
        <v>73</v>
      </c>
      <c r="D320" s="258" t="s">
        <v>298</v>
      </c>
      <c r="E320" s="259" t="s">
        <v>986</v>
      </c>
      <c r="F320" s="260" t="s">
        <v>984</v>
      </c>
      <c r="G320" s="261" t="s">
        <v>422</v>
      </c>
      <c r="H320" s="262">
        <v>6</v>
      </c>
      <c r="I320" s="263"/>
      <c r="J320" s="264">
        <f>ROUND(I320*H320,2)</f>
        <v>0</v>
      </c>
      <c r="K320" s="260" t="s">
        <v>21</v>
      </c>
      <c r="L320" s="265"/>
      <c r="M320" s="266" t="s">
        <v>21</v>
      </c>
      <c r="N320" s="267" t="s">
        <v>44</v>
      </c>
      <c r="O320" s="45"/>
      <c r="P320" s="219">
        <f>O320*H320</f>
        <v>0</v>
      </c>
      <c r="Q320" s="219">
        <v>0</v>
      </c>
      <c r="R320" s="219">
        <f>Q320*H320</f>
        <v>0</v>
      </c>
      <c r="S320" s="219">
        <v>0</v>
      </c>
      <c r="T320" s="220">
        <f>S320*H320</f>
        <v>0</v>
      </c>
      <c r="AR320" s="22" t="s">
        <v>538</v>
      </c>
      <c r="AT320" s="22" t="s">
        <v>298</v>
      </c>
      <c r="AU320" s="22" t="s">
        <v>81</v>
      </c>
      <c r="AY320" s="22" t="s">
        <v>155</v>
      </c>
      <c r="BE320" s="221">
        <f>IF(N320="základní",J320,0)</f>
        <v>0</v>
      </c>
      <c r="BF320" s="221">
        <f>IF(N320="snížená",J320,0)</f>
        <v>0</v>
      </c>
      <c r="BG320" s="221">
        <f>IF(N320="zákl. přenesená",J320,0)</f>
        <v>0</v>
      </c>
      <c r="BH320" s="221">
        <f>IF(N320="sníž. přenesená",J320,0)</f>
        <v>0</v>
      </c>
      <c r="BI320" s="221">
        <f>IF(N320="nulová",J320,0)</f>
        <v>0</v>
      </c>
      <c r="BJ320" s="22" t="s">
        <v>81</v>
      </c>
      <c r="BK320" s="221">
        <f>ROUND(I320*H320,2)</f>
        <v>0</v>
      </c>
      <c r="BL320" s="22" t="s">
        <v>160</v>
      </c>
      <c r="BM320" s="22" t="s">
        <v>987</v>
      </c>
    </row>
    <row r="321" s="1" customFormat="1" ht="16.5" customHeight="1">
      <c r="B321" s="44"/>
      <c r="C321" s="210" t="s">
        <v>73</v>
      </c>
      <c r="D321" s="210" t="s">
        <v>156</v>
      </c>
      <c r="E321" s="211" t="s">
        <v>988</v>
      </c>
      <c r="F321" s="212" t="s">
        <v>989</v>
      </c>
      <c r="G321" s="213" t="s">
        <v>298</v>
      </c>
      <c r="H321" s="214">
        <v>135</v>
      </c>
      <c r="I321" s="215"/>
      <c r="J321" s="216">
        <f>ROUND(I321*H321,2)</f>
        <v>0</v>
      </c>
      <c r="K321" s="212" t="s">
        <v>21</v>
      </c>
      <c r="L321" s="70"/>
      <c r="M321" s="217" t="s">
        <v>21</v>
      </c>
      <c r="N321" s="218" t="s">
        <v>44</v>
      </c>
      <c r="O321" s="45"/>
      <c r="P321" s="219">
        <f>O321*H321</f>
        <v>0</v>
      </c>
      <c r="Q321" s="219">
        <v>0</v>
      </c>
      <c r="R321" s="219">
        <f>Q321*H321</f>
        <v>0</v>
      </c>
      <c r="S321" s="219">
        <v>0</v>
      </c>
      <c r="T321" s="220">
        <f>S321*H321</f>
        <v>0</v>
      </c>
      <c r="AR321" s="22" t="s">
        <v>160</v>
      </c>
      <c r="AT321" s="22" t="s">
        <v>156</v>
      </c>
      <c r="AU321" s="22" t="s">
        <v>81</v>
      </c>
      <c r="AY321" s="22" t="s">
        <v>155</v>
      </c>
      <c r="BE321" s="221">
        <f>IF(N321="základní",J321,0)</f>
        <v>0</v>
      </c>
      <c r="BF321" s="221">
        <f>IF(N321="snížená",J321,0)</f>
        <v>0</v>
      </c>
      <c r="BG321" s="221">
        <f>IF(N321="zákl. přenesená",J321,0)</f>
        <v>0</v>
      </c>
      <c r="BH321" s="221">
        <f>IF(N321="sníž. přenesená",J321,0)</f>
        <v>0</v>
      </c>
      <c r="BI321" s="221">
        <f>IF(N321="nulová",J321,0)</f>
        <v>0</v>
      </c>
      <c r="BJ321" s="22" t="s">
        <v>81</v>
      </c>
      <c r="BK321" s="221">
        <f>ROUND(I321*H321,2)</f>
        <v>0</v>
      </c>
      <c r="BL321" s="22" t="s">
        <v>160</v>
      </c>
      <c r="BM321" s="22" t="s">
        <v>990</v>
      </c>
    </row>
    <row r="322" s="1" customFormat="1" ht="16.5" customHeight="1">
      <c r="B322" s="44"/>
      <c r="C322" s="258" t="s">
        <v>73</v>
      </c>
      <c r="D322" s="258" t="s">
        <v>298</v>
      </c>
      <c r="E322" s="259" t="s">
        <v>991</v>
      </c>
      <c r="F322" s="260" t="s">
        <v>989</v>
      </c>
      <c r="G322" s="261" t="s">
        <v>298</v>
      </c>
      <c r="H322" s="262">
        <v>135</v>
      </c>
      <c r="I322" s="263"/>
      <c r="J322" s="264">
        <f>ROUND(I322*H322,2)</f>
        <v>0</v>
      </c>
      <c r="K322" s="260" t="s">
        <v>21</v>
      </c>
      <c r="L322" s="265"/>
      <c r="M322" s="266" t="s">
        <v>21</v>
      </c>
      <c r="N322" s="267" t="s">
        <v>44</v>
      </c>
      <c r="O322" s="45"/>
      <c r="P322" s="219">
        <f>O322*H322</f>
        <v>0</v>
      </c>
      <c r="Q322" s="219">
        <v>0</v>
      </c>
      <c r="R322" s="219">
        <f>Q322*H322</f>
        <v>0</v>
      </c>
      <c r="S322" s="219">
        <v>0</v>
      </c>
      <c r="T322" s="220">
        <f>S322*H322</f>
        <v>0</v>
      </c>
      <c r="AR322" s="22" t="s">
        <v>538</v>
      </c>
      <c r="AT322" s="22" t="s">
        <v>298</v>
      </c>
      <c r="AU322" s="22" t="s">
        <v>81</v>
      </c>
      <c r="AY322" s="22" t="s">
        <v>155</v>
      </c>
      <c r="BE322" s="221">
        <f>IF(N322="základní",J322,0)</f>
        <v>0</v>
      </c>
      <c r="BF322" s="221">
        <f>IF(N322="snížená",J322,0)</f>
        <v>0</v>
      </c>
      <c r="BG322" s="221">
        <f>IF(N322="zákl. přenesená",J322,0)</f>
        <v>0</v>
      </c>
      <c r="BH322" s="221">
        <f>IF(N322="sníž. přenesená",J322,0)</f>
        <v>0</v>
      </c>
      <c r="BI322" s="221">
        <f>IF(N322="nulová",J322,0)</f>
        <v>0</v>
      </c>
      <c r="BJ322" s="22" t="s">
        <v>81</v>
      </c>
      <c r="BK322" s="221">
        <f>ROUND(I322*H322,2)</f>
        <v>0</v>
      </c>
      <c r="BL322" s="22" t="s">
        <v>160</v>
      </c>
      <c r="BM322" s="22" t="s">
        <v>992</v>
      </c>
    </row>
    <row r="323" s="1" customFormat="1" ht="16.5" customHeight="1">
      <c r="B323" s="44"/>
      <c r="C323" s="210" t="s">
        <v>73</v>
      </c>
      <c r="D323" s="210" t="s">
        <v>156</v>
      </c>
      <c r="E323" s="211" t="s">
        <v>993</v>
      </c>
      <c r="F323" s="212" t="s">
        <v>994</v>
      </c>
      <c r="G323" s="213" t="s">
        <v>422</v>
      </c>
      <c r="H323" s="214">
        <v>97</v>
      </c>
      <c r="I323" s="215"/>
      <c r="J323" s="216">
        <f>ROUND(I323*H323,2)</f>
        <v>0</v>
      </c>
      <c r="K323" s="212" t="s">
        <v>21</v>
      </c>
      <c r="L323" s="70"/>
      <c r="M323" s="217" t="s">
        <v>21</v>
      </c>
      <c r="N323" s="218" t="s">
        <v>44</v>
      </c>
      <c r="O323" s="45"/>
      <c r="P323" s="219">
        <f>O323*H323</f>
        <v>0</v>
      </c>
      <c r="Q323" s="219">
        <v>0</v>
      </c>
      <c r="R323" s="219">
        <f>Q323*H323</f>
        <v>0</v>
      </c>
      <c r="S323" s="219">
        <v>0</v>
      </c>
      <c r="T323" s="220">
        <f>S323*H323</f>
        <v>0</v>
      </c>
      <c r="AR323" s="22" t="s">
        <v>160</v>
      </c>
      <c r="AT323" s="22" t="s">
        <v>156</v>
      </c>
      <c r="AU323" s="22" t="s">
        <v>81</v>
      </c>
      <c r="AY323" s="22" t="s">
        <v>155</v>
      </c>
      <c r="BE323" s="221">
        <f>IF(N323="základní",J323,0)</f>
        <v>0</v>
      </c>
      <c r="BF323" s="221">
        <f>IF(N323="snížená",J323,0)</f>
        <v>0</v>
      </c>
      <c r="BG323" s="221">
        <f>IF(N323="zákl. přenesená",J323,0)</f>
        <v>0</v>
      </c>
      <c r="BH323" s="221">
        <f>IF(N323="sníž. přenesená",J323,0)</f>
        <v>0</v>
      </c>
      <c r="BI323" s="221">
        <f>IF(N323="nulová",J323,0)</f>
        <v>0</v>
      </c>
      <c r="BJ323" s="22" t="s">
        <v>81</v>
      </c>
      <c r="BK323" s="221">
        <f>ROUND(I323*H323,2)</f>
        <v>0</v>
      </c>
      <c r="BL323" s="22" t="s">
        <v>160</v>
      </c>
      <c r="BM323" s="22" t="s">
        <v>995</v>
      </c>
    </row>
    <row r="324" s="1" customFormat="1" ht="16.5" customHeight="1">
      <c r="B324" s="44"/>
      <c r="C324" s="258" t="s">
        <v>73</v>
      </c>
      <c r="D324" s="258" t="s">
        <v>298</v>
      </c>
      <c r="E324" s="259" t="s">
        <v>996</v>
      </c>
      <c r="F324" s="260" t="s">
        <v>994</v>
      </c>
      <c r="G324" s="261" t="s">
        <v>422</v>
      </c>
      <c r="H324" s="262">
        <v>97</v>
      </c>
      <c r="I324" s="263"/>
      <c r="J324" s="264">
        <f>ROUND(I324*H324,2)</f>
        <v>0</v>
      </c>
      <c r="K324" s="260" t="s">
        <v>21</v>
      </c>
      <c r="L324" s="265"/>
      <c r="M324" s="266" t="s">
        <v>21</v>
      </c>
      <c r="N324" s="267" t="s">
        <v>44</v>
      </c>
      <c r="O324" s="45"/>
      <c r="P324" s="219">
        <f>O324*H324</f>
        <v>0</v>
      </c>
      <c r="Q324" s="219">
        <v>0</v>
      </c>
      <c r="R324" s="219">
        <f>Q324*H324</f>
        <v>0</v>
      </c>
      <c r="S324" s="219">
        <v>0</v>
      </c>
      <c r="T324" s="220">
        <f>S324*H324</f>
        <v>0</v>
      </c>
      <c r="AR324" s="22" t="s">
        <v>538</v>
      </c>
      <c r="AT324" s="22" t="s">
        <v>298</v>
      </c>
      <c r="AU324" s="22" t="s">
        <v>81</v>
      </c>
      <c r="AY324" s="22" t="s">
        <v>155</v>
      </c>
      <c r="BE324" s="221">
        <f>IF(N324="základní",J324,0)</f>
        <v>0</v>
      </c>
      <c r="BF324" s="221">
        <f>IF(N324="snížená",J324,0)</f>
        <v>0</v>
      </c>
      <c r="BG324" s="221">
        <f>IF(N324="zákl. přenesená",J324,0)</f>
        <v>0</v>
      </c>
      <c r="BH324" s="221">
        <f>IF(N324="sníž. přenesená",J324,0)</f>
        <v>0</v>
      </c>
      <c r="BI324" s="221">
        <f>IF(N324="nulová",J324,0)</f>
        <v>0</v>
      </c>
      <c r="BJ324" s="22" t="s">
        <v>81</v>
      </c>
      <c r="BK324" s="221">
        <f>ROUND(I324*H324,2)</f>
        <v>0</v>
      </c>
      <c r="BL324" s="22" t="s">
        <v>160</v>
      </c>
      <c r="BM324" s="22" t="s">
        <v>997</v>
      </c>
    </row>
    <row r="325" s="1" customFormat="1" ht="25.5" customHeight="1">
      <c r="B325" s="44"/>
      <c r="C325" s="210" t="s">
        <v>73</v>
      </c>
      <c r="D325" s="210" t="s">
        <v>156</v>
      </c>
      <c r="E325" s="211" t="s">
        <v>998</v>
      </c>
      <c r="F325" s="212" t="s">
        <v>999</v>
      </c>
      <c r="G325" s="213" t="s">
        <v>422</v>
      </c>
      <c r="H325" s="214">
        <v>14</v>
      </c>
      <c r="I325" s="215"/>
      <c r="J325" s="216">
        <f>ROUND(I325*H325,2)</f>
        <v>0</v>
      </c>
      <c r="K325" s="212" t="s">
        <v>21</v>
      </c>
      <c r="L325" s="70"/>
      <c r="M325" s="217" t="s">
        <v>21</v>
      </c>
      <c r="N325" s="218" t="s">
        <v>44</v>
      </c>
      <c r="O325" s="45"/>
      <c r="P325" s="219">
        <f>O325*H325</f>
        <v>0</v>
      </c>
      <c r="Q325" s="219">
        <v>0</v>
      </c>
      <c r="R325" s="219">
        <f>Q325*H325</f>
        <v>0</v>
      </c>
      <c r="S325" s="219">
        <v>0</v>
      </c>
      <c r="T325" s="220">
        <f>S325*H325</f>
        <v>0</v>
      </c>
      <c r="AR325" s="22" t="s">
        <v>160</v>
      </c>
      <c r="AT325" s="22" t="s">
        <v>156</v>
      </c>
      <c r="AU325" s="22" t="s">
        <v>81</v>
      </c>
      <c r="AY325" s="22" t="s">
        <v>155</v>
      </c>
      <c r="BE325" s="221">
        <f>IF(N325="základní",J325,0)</f>
        <v>0</v>
      </c>
      <c r="BF325" s="221">
        <f>IF(N325="snížená",J325,0)</f>
        <v>0</v>
      </c>
      <c r="BG325" s="221">
        <f>IF(N325="zákl. přenesená",J325,0)</f>
        <v>0</v>
      </c>
      <c r="BH325" s="221">
        <f>IF(N325="sníž. přenesená",J325,0)</f>
        <v>0</v>
      </c>
      <c r="BI325" s="221">
        <f>IF(N325="nulová",J325,0)</f>
        <v>0</v>
      </c>
      <c r="BJ325" s="22" t="s">
        <v>81</v>
      </c>
      <c r="BK325" s="221">
        <f>ROUND(I325*H325,2)</f>
        <v>0</v>
      </c>
      <c r="BL325" s="22" t="s">
        <v>160</v>
      </c>
      <c r="BM325" s="22" t="s">
        <v>1000</v>
      </c>
    </row>
    <row r="326" s="1" customFormat="1" ht="25.5" customHeight="1">
      <c r="B326" s="44"/>
      <c r="C326" s="258" t="s">
        <v>73</v>
      </c>
      <c r="D326" s="258" t="s">
        <v>298</v>
      </c>
      <c r="E326" s="259" t="s">
        <v>1001</v>
      </c>
      <c r="F326" s="260" t="s">
        <v>999</v>
      </c>
      <c r="G326" s="261" t="s">
        <v>422</v>
      </c>
      <c r="H326" s="262">
        <v>14</v>
      </c>
      <c r="I326" s="263"/>
      <c r="J326" s="264">
        <f>ROUND(I326*H326,2)</f>
        <v>0</v>
      </c>
      <c r="K326" s="260" t="s">
        <v>21</v>
      </c>
      <c r="L326" s="265"/>
      <c r="M326" s="266" t="s">
        <v>21</v>
      </c>
      <c r="N326" s="267" t="s">
        <v>44</v>
      </c>
      <c r="O326" s="45"/>
      <c r="P326" s="219">
        <f>O326*H326</f>
        <v>0</v>
      </c>
      <c r="Q326" s="219">
        <v>0</v>
      </c>
      <c r="R326" s="219">
        <f>Q326*H326</f>
        <v>0</v>
      </c>
      <c r="S326" s="219">
        <v>0</v>
      </c>
      <c r="T326" s="220">
        <f>S326*H326</f>
        <v>0</v>
      </c>
      <c r="AR326" s="22" t="s">
        <v>538</v>
      </c>
      <c r="AT326" s="22" t="s">
        <v>298</v>
      </c>
      <c r="AU326" s="22" t="s">
        <v>81</v>
      </c>
      <c r="AY326" s="22" t="s">
        <v>155</v>
      </c>
      <c r="BE326" s="221">
        <f>IF(N326="základní",J326,0)</f>
        <v>0</v>
      </c>
      <c r="BF326" s="221">
        <f>IF(N326="snížená",J326,0)</f>
        <v>0</v>
      </c>
      <c r="BG326" s="221">
        <f>IF(N326="zákl. přenesená",J326,0)</f>
        <v>0</v>
      </c>
      <c r="BH326" s="221">
        <f>IF(N326="sníž. přenesená",J326,0)</f>
        <v>0</v>
      </c>
      <c r="BI326" s="221">
        <f>IF(N326="nulová",J326,0)</f>
        <v>0</v>
      </c>
      <c r="BJ326" s="22" t="s">
        <v>81</v>
      </c>
      <c r="BK326" s="221">
        <f>ROUND(I326*H326,2)</f>
        <v>0</v>
      </c>
      <c r="BL326" s="22" t="s">
        <v>160</v>
      </c>
      <c r="BM326" s="22" t="s">
        <v>1002</v>
      </c>
    </row>
    <row r="327" s="1" customFormat="1" ht="25.5" customHeight="1">
      <c r="B327" s="44"/>
      <c r="C327" s="210" t="s">
        <v>73</v>
      </c>
      <c r="D327" s="210" t="s">
        <v>156</v>
      </c>
      <c r="E327" s="211" t="s">
        <v>1003</v>
      </c>
      <c r="F327" s="212" t="s">
        <v>1004</v>
      </c>
      <c r="G327" s="213" t="s">
        <v>422</v>
      </c>
      <c r="H327" s="214">
        <v>5</v>
      </c>
      <c r="I327" s="215"/>
      <c r="J327" s="216">
        <f>ROUND(I327*H327,2)</f>
        <v>0</v>
      </c>
      <c r="K327" s="212" t="s">
        <v>21</v>
      </c>
      <c r="L327" s="70"/>
      <c r="M327" s="217" t="s">
        <v>21</v>
      </c>
      <c r="N327" s="218" t="s">
        <v>44</v>
      </c>
      <c r="O327" s="45"/>
      <c r="P327" s="219">
        <f>O327*H327</f>
        <v>0</v>
      </c>
      <c r="Q327" s="219">
        <v>0</v>
      </c>
      <c r="R327" s="219">
        <f>Q327*H327</f>
        <v>0</v>
      </c>
      <c r="S327" s="219">
        <v>0</v>
      </c>
      <c r="T327" s="220">
        <f>S327*H327</f>
        <v>0</v>
      </c>
      <c r="AR327" s="22" t="s">
        <v>160</v>
      </c>
      <c r="AT327" s="22" t="s">
        <v>156</v>
      </c>
      <c r="AU327" s="22" t="s">
        <v>81</v>
      </c>
      <c r="AY327" s="22" t="s">
        <v>155</v>
      </c>
      <c r="BE327" s="221">
        <f>IF(N327="základní",J327,0)</f>
        <v>0</v>
      </c>
      <c r="BF327" s="221">
        <f>IF(N327="snížená",J327,0)</f>
        <v>0</v>
      </c>
      <c r="BG327" s="221">
        <f>IF(N327="zákl. přenesená",J327,0)</f>
        <v>0</v>
      </c>
      <c r="BH327" s="221">
        <f>IF(N327="sníž. přenesená",J327,0)</f>
        <v>0</v>
      </c>
      <c r="BI327" s="221">
        <f>IF(N327="nulová",J327,0)</f>
        <v>0</v>
      </c>
      <c r="BJ327" s="22" t="s">
        <v>81</v>
      </c>
      <c r="BK327" s="221">
        <f>ROUND(I327*H327,2)</f>
        <v>0</v>
      </c>
      <c r="BL327" s="22" t="s">
        <v>160</v>
      </c>
      <c r="BM327" s="22" t="s">
        <v>1005</v>
      </c>
    </row>
    <row r="328" s="1" customFormat="1" ht="25.5" customHeight="1">
      <c r="B328" s="44"/>
      <c r="C328" s="258" t="s">
        <v>73</v>
      </c>
      <c r="D328" s="258" t="s">
        <v>298</v>
      </c>
      <c r="E328" s="259" t="s">
        <v>1006</v>
      </c>
      <c r="F328" s="260" t="s">
        <v>1004</v>
      </c>
      <c r="G328" s="261" t="s">
        <v>422</v>
      </c>
      <c r="H328" s="262">
        <v>5</v>
      </c>
      <c r="I328" s="263"/>
      <c r="J328" s="264">
        <f>ROUND(I328*H328,2)</f>
        <v>0</v>
      </c>
      <c r="K328" s="260" t="s">
        <v>21</v>
      </c>
      <c r="L328" s="265"/>
      <c r="M328" s="266" t="s">
        <v>21</v>
      </c>
      <c r="N328" s="267" t="s">
        <v>44</v>
      </c>
      <c r="O328" s="45"/>
      <c r="P328" s="219">
        <f>O328*H328</f>
        <v>0</v>
      </c>
      <c r="Q328" s="219">
        <v>0</v>
      </c>
      <c r="R328" s="219">
        <f>Q328*H328</f>
        <v>0</v>
      </c>
      <c r="S328" s="219">
        <v>0</v>
      </c>
      <c r="T328" s="220">
        <f>S328*H328</f>
        <v>0</v>
      </c>
      <c r="AR328" s="22" t="s">
        <v>538</v>
      </c>
      <c r="AT328" s="22" t="s">
        <v>298</v>
      </c>
      <c r="AU328" s="22" t="s">
        <v>81</v>
      </c>
      <c r="AY328" s="22" t="s">
        <v>155</v>
      </c>
      <c r="BE328" s="221">
        <f>IF(N328="základní",J328,0)</f>
        <v>0</v>
      </c>
      <c r="BF328" s="221">
        <f>IF(N328="snížená",J328,0)</f>
        <v>0</v>
      </c>
      <c r="BG328" s="221">
        <f>IF(N328="zákl. přenesená",J328,0)</f>
        <v>0</v>
      </c>
      <c r="BH328" s="221">
        <f>IF(N328="sníž. přenesená",J328,0)</f>
        <v>0</v>
      </c>
      <c r="BI328" s="221">
        <f>IF(N328="nulová",J328,0)</f>
        <v>0</v>
      </c>
      <c r="BJ328" s="22" t="s">
        <v>81</v>
      </c>
      <c r="BK328" s="221">
        <f>ROUND(I328*H328,2)</f>
        <v>0</v>
      </c>
      <c r="BL328" s="22" t="s">
        <v>160</v>
      </c>
      <c r="BM328" s="22" t="s">
        <v>1007</v>
      </c>
    </row>
    <row r="329" s="1" customFormat="1" ht="25.5" customHeight="1">
      <c r="B329" s="44"/>
      <c r="C329" s="210" t="s">
        <v>73</v>
      </c>
      <c r="D329" s="210" t="s">
        <v>156</v>
      </c>
      <c r="E329" s="211" t="s">
        <v>1008</v>
      </c>
      <c r="F329" s="212" t="s">
        <v>1009</v>
      </c>
      <c r="G329" s="213" t="s">
        <v>422</v>
      </c>
      <c r="H329" s="214">
        <v>6</v>
      </c>
      <c r="I329" s="215"/>
      <c r="J329" s="216">
        <f>ROUND(I329*H329,2)</f>
        <v>0</v>
      </c>
      <c r="K329" s="212" t="s">
        <v>21</v>
      </c>
      <c r="L329" s="70"/>
      <c r="M329" s="217" t="s">
        <v>21</v>
      </c>
      <c r="N329" s="218" t="s">
        <v>44</v>
      </c>
      <c r="O329" s="45"/>
      <c r="P329" s="219">
        <f>O329*H329</f>
        <v>0</v>
      </c>
      <c r="Q329" s="219">
        <v>0</v>
      </c>
      <c r="R329" s="219">
        <f>Q329*H329</f>
        <v>0</v>
      </c>
      <c r="S329" s="219">
        <v>0</v>
      </c>
      <c r="T329" s="220">
        <f>S329*H329</f>
        <v>0</v>
      </c>
      <c r="AR329" s="22" t="s">
        <v>160</v>
      </c>
      <c r="AT329" s="22" t="s">
        <v>156</v>
      </c>
      <c r="AU329" s="22" t="s">
        <v>81</v>
      </c>
      <c r="AY329" s="22" t="s">
        <v>155</v>
      </c>
      <c r="BE329" s="221">
        <f>IF(N329="základní",J329,0)</f>
        <v>0</v>
      </c>
      <c r="BF329" s="221">
        <f>IF(N329="snížená",J329,0)</f>
        <v>0</v>
      </c>
      <c r="BG329" s="221">
        <f>IF(N329="zákl. přenesená",J329,0)</f>
        <v>0</v>
      </c>
      <c r="BH329" s="221">
        <f>IF(N329="sníž. přenesená",J329,0)</f>
        <v>0</v>
      </c>
      <c r="BI329" s="221">
        <f>IF(N329="nulová",J329,0)</f>
        <v>0</v>
      </c>
      <c r="BJ329" s="22" t="s">
        <v>81</v>
      </c>
      <c r="BK329" s="221">
        <f>ROUND(I329*H329,2)</f>
        <v>0</v>
      </c>
      <c r="BL329" s="22" t="s">
        <v>160</v>
      </c>
      <c r="BM329" s="22" t="s">
        <v>1010</v>
      </c>
    </row>
    <row r="330" s="1" customFormat="1" ht="25.5" customHeight="1">
      <c r="B330" s="44"/>
      <c r="C330" s="258" t="s">
        <v>73</v>
      </c>
      <c r="D330" s="258" t="s">
        <v>298</v>
      </c>
      <c r="E330" s="259" t="s">
        <v>1011</v>
      </c>
      <c r="F330" s="260" t="s">
        <v>1009</v>
      </c>
      <c r="G330" s="261" t="s">
        <v>422</v>
      </c>
      <c r="H330" s="262">
        <v>6</v>
      </c>
      <c r="I330" s="263"/>
      <c r="J330" s="264">
        <f>ROUND(I330*H330,2)</f>
        <v>0</v>
      </c>
      <c r="K330" s="260" t="s">
        <v>21</v>
      </c>
      <c r="L330" s="265"/>
      <c r="M330" s="266" t="s">
        <v>21</v>
      </c>
      <c r="N330" s="267" t="s">
        <v>44</v>
      </c>
      <c r="O330" s="45"/>
      <c r="P330" s="219">
        <f>O330*H330</f>
        <v>0</v>
      </c>
      <c r="Q330" s="219">
        <v>0</v>
      </c>
      <c r="R330" s="219">
        <f>Q330*H330</f>
        <v>0</v>
      </c>
      <c r="S330" s="219">
        <v>0</v>
      </c>
      <c r="T330" s="220">
        <f>S330*H330</f>
        <v>0</v>
      </c>
      <c r="AR330" s="22" t="s">
        <v>538</v>
      </c>
      <c r="AT330" s="22" t="s">
        <v>298</v>
      </c>
      <c r="AU330" s="22" t="s">
        <v>81</v>
      </c>
      <c r="AY330" s="22" t="s">
        <v>155</v>
      </c>
      <c r="BE330" s="221">
        <f>IF(N330="základní",J330,0)</f>
        <v>0</v>
      </c>
      <c r="BF330" s="221">
        <f>IF(N330="snížená",J330,0)</f>
        <v>0</v>
      </c>
      <c r="BG330" s="221">
        <f>IF(N330="zákl. přenesená",J330,0)</f>
        <v>0</v>
      </c>
      <c r="BH330" s="221">
        <f>IF(N330="sníž. přenesená",J330,0)</f>
        <v>0</v>
      </c>
      <c r="BI330" s="221">
        <f>IF(N330="nulová",J330,0)</f>
        <v>0</v>
      </c>
      <c r="BJ330" s="22" t="s">
        <v>81</v>
      </c>
      <c r="BK330" s="221">
        <f>ROUND(I330*H330,2)</f>
        <v>0</v>
      </c>
      <c r="BL330" s="22" t="s">
        <v>160</v>
      </c>
      <c r="BM330" s="22" t="s">
        <v>1012</v>
      </c>
    </row>
    <row r="331" s="1" customFormat="1" ht="38.25" customHeight="1">
      <c r="B331" s="44"/>
      <c r="C331" s="210" t="s">
        <v>73</v>
      </c>
      <c r="D331" s="210" t="s">
        <v>156</v>
      </c>
      <c r="E331" s="211" t="s">
        <v>1013</v>
      </c>
      <c r="F331" s="212" t="s">
        <v>1014</v>
      </c>
      <c r="G331" s="213" t="s">
        <v>422</v>
      </c>
      <c r="H331" s="214">
        <v>9</v>
      </c>
      <c r="I331" s="215"/>
      <c r="J331" s="216">
        <f>ROUND(I331*H331,2)</f>
        <v>0</v>
      </c>
      <c r="K331" s="212" t="s">
        <v>21</v>
      </c>
      <c r="L331" s="70"/>
      <c r="M331" s="217" t="s">
        <v>21</v>
      </c>
      <c r="N331" s="218" t="s">
        <v>44</v>
      </c>
      <c r="O331" s="45"/>
      <c r="P331" s="219">
        <f>O331*H331</f>
        <v>0</v>
      </c>
      <c r="Q331" s="219">
        <v>0</v>
      </c>
      <c r="R331" s="219">
        <f>Q331*H331</f>
        <v>0</v>
      </c>
      <c r="S331" s="219">
        <v>0</v>
      </c>
      <c r="T331" s="220">
        <f>S331*H331</f>
        <v>0</v>
      </c>
      <c r="AR331" s="22" t="s">
        <v>160</v>
      </c>
      <c r="AT331" s="22" t="s">
        <v>156</v>
      </c>
      <c r="AU331" s="22" t="s">
        <v>81</v>
      </c>
      <c r="AY331" s="22" t="s">
        <v>155</v>
      </c>
      <c r="BE331" s="221">
        <f>IF(N331="základní",J331,0)</f>
        <v>0</v>
      </c>
      <c r="BF331" s="221">
        <f>IF(N331="snížená",J331,0)</f>
        <v>0</v>
      </c>
      <c r="BG331" s="221">
        <f>IF(N331="zákl. přenesená",J331,0)</f>
        <v>0</v>
      </c>
      <c r="BH331" s="221">
        <f>IF(N331="sníž. přenesená",J331,0)</f>
        <v>0</v>
      </c>
      <c r="BI331" s="221">
        <f>IF(N331="nulová",J331,0)</f>
        <v>0</v>
      </c>
      <c r="BJ331" s="22" t="s">
        <v>81</v>
      </c>
      <c r="BK331" s="221">
        <f>ROUND(I331*H331,2)</f>
        <v>0</v>
      </c>
      <c r="BL331" s="22" t="s">
        <v>160</v>
      </c>
      <c r="BM331" s="22" t="s">
        <v>1015</v>
      </c>
    </row>
    <row r="332" s="1" customFormat="1" ht="38.25" customHeight="1">
      <c r="B332" s="44"/>
      <c r="C332" s="258" t="s">
        <v>73</v>
      </c>
      <c r="D332" s="258" t="s">
        <v>298</v>
      </c>
      <c r="E332" s="259" t="s">
        <v>1016</v>
      </c>
      <c r="F332" s="260" t="s">
        <v>1014</v>
      </c>
      <c r="G332" s="261" t="s">
        <v>422</v>
      </c>
      <c r="H332" s="262">
        <v>9</v>
      </c>
      <c r="I332" s="263"/>
      <c r="J332" s="264">
        <f>ROUND(I332*H332,2)</f>
        <v>0</v>
      </c>
      <c r="K332" s="260" t="s">
        <v>21</v>
      </c>
      <c r="L332" s="265"/>
      <c r="M332" s="266" t="s">
        <v>21</v>
      </c>
      <c r="N332" s="267" t="s">
        <v>44</v>
      </c>
      <c r="O332" s="45"/>
      <c r="P332" s="219">
        <f>O332*H332</f>
        <v>0</v>
      </c>
      <c r="Q332" s="219">
        <v>0</v>
      </c>
      <c r="R332" s="219">
        <f>Q332*H332</f>
        <v>0</v>
      </c>
      <c r="S332" s="219">
        <v>0</v>
      </c>
      <c r="T332" s="220">
        <f>S332*H332</f>
        <v>0</v>
      </c>
      <c r="AR332" s="22" t="s">
        <v>538</v>
      </c>
      <c r="AT332" s="22" t="s">
        <v>298</v>
      </c>
      <c r="AU332" s="22" t="s">
        <v>81</v>
      </c>
      <c r="AY332" s="22" t="s">
        <v>155</v>
      </c>
      <c r="BE332" s="221">
        <f>IF(N332="základní",J332,0)</f>
        <v>0</v>
      </c>
      <c r="BF332" s="221">
        <f>IF(N332="snížená",J332,0)</f>
        <v>0</v>
      </c>
      <c r="BG332" s="221">
        <f>IF(N332="zákl. přenesená",J332,0)</f>
        <v>0</v>
      </c>
      <c r="BH332" s="221">
        <f>IF(N332="sníž. přenesená",J332,0)</f>
        <v>0</v>
      </c>
      <c r="BI332" s="221">
        <f>IF(N332="nulová",J332,0)</f>
        <v>0</v>
      </c>
      <c r="BJ332" s="22" t="s">
        <v>81</v>
      </c>
      <c r="BK332" s="221">
        <f>ROUND(I332*H332,2)</f>
        <v>0</v>
      </c>
      <c r="BL332" s="22" t="s">
        <v>160</v>
      </c>
      <c r="BM332" s="22" t="s">
        <v>1017</v>
      </c>
    </row>
    <row r="333" s="1" customFormat="1" ht="16.5" customHeight="1">
      <c r="B333" s="44"/>
      <c r="C333" s="210" t="s">
        <v>73</v>
      </c>
      <c r="D333" s="210" t="s">
        <v>156</v>
      </c>
      <c r="E333" s="211" t="s">
        <v>1018</v>
      </c>
      <c r="F333" s="212" t="s">
        <v>1019</v>
      </c>
      <c r="G333" s="213" t="s">
        <v>422</v>
      </c>
      <c r="H333" s="214">
        <v>1</v>
      </c>
      <c r="I333" s="215"/>
      <c r="J333" s="216">
        <f>ROUND(I333*H333,2)</f>
        <v>0</v>
      </c>
      <c r="K333" s="212" t="s">
        <v>21</v>
      </c>
      <c r="L333" s="70"/>
      <c r="M333" s="217" t="s">
        <v>21</v>
      </c>
      <c r="N333" s="218" t="s">
        <v>44</v>
      </c>
      <c r="O333" s="45"/>
      <c r="P333" s="219">
        <f>O333*H333</f>
        <v>0</v>
      </c>
      <c r="Q333" s="219">
        <v>0</v>
      </c>
      <c r="R333" s="219">
        <f>Q333*H333</f>
        <v>0</v>
      </c>
      <c r="S333" s="219">
        <v>0</v>
      </c>
      <c r="T333" s="220">
        <f>S333*H333</f>
        <v>0</v>
      </c>
      <c r="AR333" s="22" t="s">
        <v>160</v>
      </c>
      <c r="AT333" s="22" t="s">
        <v>156</v>
      </c>
      <c r="AU333" s="22" t="s">
        <v>81</v>
      </c>
      <c r="AY333" s="22" t="s">
        <v>155</v>
      </c>
      <c r="BE333" s="221">
        <f>IF(N333="základní",J333,0)</f>
        <v>0</v>
      </c>
      <c r="BF333" s="221">
        <f>IF(N333="snížená",J333,0)</f>
        <v>0</v>
      </c>
      <c r="BG333" s="221">
        <f>IF(N333="zákl. přenesená",J333,0)</f>
        <v>0</v>
      </c>
      <c r="BH333" s="221">
        <f>IF(N333="sníž. přenesená",J333,0)</f>
        <v>0</v>
      </c>
      <c r="BI333" s="221">
        <f>IF(N333="nulová",J333,0)</f>
        <v>0</v>
      </c>
      <c r="BJ333" s="22" t="s">
        <v>81</v>
      </c>
      <c r="BK333" s="221">
        <f>ROUND(I333*H333,2)</f>
        <v>0</v>
      </c>
      <c r="BL333" s="22" t="s">
        <v>160</v>
      </c>
      <c r="BM333" s="22" t="s">
        <v>1020</v>
      </c>
    </row>
    <row r="334" s="1" customFormat="1" ht="16.5" customHeight="1">
      <c r="B334" s="44"/>
      <c r="C334" s="258" t="s">
        <v>73</v>
      </c>
      <c r="D334" s="258" t="s">
        <v>298</v>
      </c>
      <c r="E334" s="259" t="s">
        <v>1021</v>
      </c>
      <c r="F334" s="260" t="s">
        <v>1019</v>
      </c>
      <c r="G334" s="261" t="s">
        <v>422</v>
      </c>
      <c r="H334" s="262">
        <v>1</v>
      </c>
      <c r="I334" s="263"/>
      <c r="J334" s="264">
        <f>ROUND(I334*H334,2)</f>
        <v>0</v>
      </c>
      <c r="K334" s="260" t="s">
        <v>21</v>
      </c>
      <c r="L334" s="265"/>
      <c r="M334" s="266" t="s">
        <v>21</v>
      </c>
      <c r="N334" s="267" t="s">
        <v>44</v>
      </c>
      <c r="O334" s="45"/>
      <c r="P334" s="219">
        <f>O334*H334</f>
        <v>0</v>
      </c>
      <c r="Q334" s="219">
        <v>0</v>
      </c>
      <c r="R334" s="219">
        <f>Q334*H334</f>
        <v>0</v>
      </c>
      <c r="S334" s="219">
        <v>0</v>
      </c>
      <c r="T334" s="220">
        <f>S334*H334</f>
        <v>0</v>
      </c>
      <c r="AR334" s="22" t="s">
        <v>538</v>
      </c>
      <c r="AT334" s="22" t="s">
        <v>298</v>
      </c>
      <c r="AU334" s="22" t="s">
        <v>81</v>
      </c>
      <c r="AY334" s="22" t="s">
        <v>155</v>
      </c>
      <c r="BE334" s="221">
        <f>IF(N334="základní",J334,0)</f>
        <v>0</v>
      </c>
      <c r="BF334" s="221">
        <f>IF(N334="snížená",J334,0)</f>
        <v>0</v>
      </c>
      <c r="BG334" s="221">
        <f>IF(N334="zákl. přenesená",J334,0)</f>
        <v>0</v>
      </c>
      <c r="BH334" s="221">
        <f>IF(N334="sníž. přenesená",J334,0)</f>
        <v>0</v>
      </c>
      <c r="BI334" s="221">
        <f>IF(N334="nulová",J334,0)</f>
        <v>0</v>
      </c>
      <c r="BJ334" s="22" t="s">
        <v>81</v>
      </c>
      <c r="BK334" s="221">
        <f>ROUND(I334*H334,2)</f>
        <v>0</v>
      </c>
      <c r="BL334" s="22" t="s">
        <v>160</v>
      </c>
      <c r="BM334" s="22" t="s">
        <v>1022</v>
      </c>
    </row>
    <row r="335" s="1" customFormat="1" ht="16.5" customHeight="1">
      <c r="B335" s="44"/>
      <c r="C335" s="210" t="s">
        <v>73</v>
      </c>
      <c r="D335" s="210" t="s">
        <v>156</v>
      </c>
      <c r="E335" s="211" t="s">
        <v>1023</v>
      </c>
      <c r="F335" s="212" t="s">
        <v>1024</v>
      </c>
      <c r="G335" s="213" t="s">
        <v>1025</v>
      </c>
      <c r="H335" s="214">
        <v>1</v>
      </c>
      <c r="I335" s="215"/>
      <c r="J335" s="216">
        <f>ROUND(I335*H335,2)</f>
        <v>0</v>
      </c>
      <c r="K335" s="212" t="s">
        <v>21</v>
      </c>
      <c r="L335" s="70"/>
      <c r="M335" s="217" t="s">
        <v>21</v>
      </c>
      <c r="N335" s="218" t="s">
        <v>44</v>
      </c>
      <c r="O335" s="45"/>
      <c r="P335" s="219">
        <f>O335*H335</f>
        <v>0</v>
      </c>
      <c r="Q335" s="219">
        <v>0</v>
      </c>
      <c r="R335" s="219">
        <f>Q335*H335</f>
        <v>0</v>
      </c>
      <c r="S335" s="219">
        <v>0</v>
      </c>
      <c r="T335" s="220">
        <f>S335*H335</f>
        <v>0</v>
      </c>
      <c r="AR335" s="22" t="s">
        <v>160</v>
      </c>
      <c r="AT335" s="22" t="s">
        <v>156</v>
      </c>
      <c r="AU335" s="22" t="s">
        <v>81</v>
      </c>
      <c r="AY335" s="22" t="s">
        <v>155</v>
      </c>
      <c r="BE335" s="221">
        <f>IF(N335="základní",J335,0)</f>
        <v>0</v>
      </c>
      <c r="BF335" s="221">
        <f>IF(N335="snížená",J335,0)</f>
        <v>0</v>
      </c>
      <c r="BG335" s="221">
        <f>IF(N335="zákl. přenesená",J335,0)</f>
        <v>0</v>
      </c>
      <c r="BH335" s="221">
        <f>IF(N335="sníž. přenesená",J335,0)</f>
        <v>0</v>
      </c>
      <c r="BI335" s="221">
        <f>IF(N335="nulová",J335,0)</f>
        <v>0</v>
      </c>
      <c r="BJ335" s="22" t="s">
        <v>81</v>
      </c>
      <c r="BK335" s="221">
        <f>ROUND(I335*H335,2)</f>
        <v>0</v>
      </c>
      <c r="BL335" s="22" t="s">
        <v>160</v>
      </c>
      <c r="BM335" s="22" t="s">
        <v>1026</v>
      </c>
    </row>
    <row r="336" s="1" customFormat="1" ht="16.5" customHeight="1">
      <c r="B336" s="44"/>
      <c r="C336" s="258" t="s">
        <v>73</v>
      </c>
      <c r="D336" s="258" t="s">
        <v>298</v>
      </c>
      <c r="E336" s="259" t="s">
        <v>1027</v>
      </c>
      <c r="F336" s="260" t="s">
        <v>1024</v>
      </c>
      <c r="G336" s="261" t="s">
        <v>1025</v>
      </c>
      <c r="H336" s="262">
        <v>1</v>
      </c>
      <c r="I336" s="263"/>
      <c r="J336" s="264">
        <f>ROUND(I336*H336,2)</f>
        <v>0</v>
      </c>
      <c r="K336" s="260" t="s">
        <v>21</v>
      </c>
      <c r="L336" s="265"/>
      <c r="M336" s="266" t="s">
        <v>21</v>
      </c>
      <c r="N336" s="267" t="s">
        <v>44</v>
      </c>
      <c r="O336" s="45"/>
      <c r="P336" s="219">
        <f>O336*H336</f>
        <v>0</v>
      </c>
      <c r="Q336" s="219">
        <v>0</v>
      </c>
      <c r="R336" s="219">
        <f>Q336*H336</f>
        <v>0</v>
      </c>
      <c r="S336" s="219">
        <v>0</v>
      </c>
      <c r="T336" s="220">
        <f>S336*H336</f>
        <v>0</v>
      </c>
      <c r="AR336" s="22" t="s">
        <v>538</v>
      </c>
      <c r="AT336" s="22" t="s">
        <v>298</v>
      </c>
      <c r="AU336" s="22" t="s">
        <v>81</v>
      </c>
      <c r="AY336" s="22" t="s">
        <v>155</v>
      </c>
      <c r="BE336" s="221">
        <f>IF(N336="základní",J336,0)</f>
        <v>0</v>
      </c>
      <c r="BF336" s="221">
        <f>IF(N336="snížená",J336,0)</f>
        <v>0</v>
      </c>
      <c r="BG336" s="221">
        <f>IF(N336="zákl. přenesená",J336,0)</f>
        <v>0</v>
      </c>
      <c r="BH336" s="221">
        <f>IF(N336="sníž. přenesená",J336,0)</f>
        <v>0</v>
      </c>
      <c r="BI336" s="221">
        <f>IF(N336="nulová",J336,0)</f>
        <v>0</v>
      </c>
      <c r="BJ336" s="22" t="s">
        <v>81</v>
      </c>
      <c r="BK336" s="221">
        <f>ROUND(I336*H336,2)</f>
        <v>0</v>
      </c>
      <c r="BL336" s="22" t="s">
        <v>160</v>
      </c>
      <c r="BM336" s="22" t="s">
        <v>1028</v>
      </c>
    </row>
    <row r="337" s="9" customFormat="1" ht="29.88" customHeight="1">
      <c r="B337" s="196"/>
      <c r="C337" s="197"/>
      <c r="D337" s="198" t="s">
        <v>72</v>
      </c>
      <c r="E337" s="233" t="s">
        <v>1029</v>
      </c>
      <c r="F337" s="233" t="s">
        <v>1030</v>
      </c>
      <c r="G337" s="197"/>
      <c r="H337" s="197"/>
      <c r="I337" s="200"/>
      <c r="J337" s="234">
        <f>BK337</f>
        <v>0</v>
      </c>
      <c r="K337" s="197"/>
      <c r="L337" s="202"/>
      <c r="M337" s="203"/>
      <c r="N337" s="204"/>
      <c r="O337" s="204"/>
      <c r="P337" s="205">
        <v>0</v>
      </c>
      <c r="Q337" s="204"/>
      <c r="R337" s="205">
        <v>0</v>
      </c>
      <c r="S337" s="204"/>
      <c r="T337" s="206">
        <v>0</v>
      </c>
      <c r="AR337" s="207" t="s">
        <v>154</v>
      </c>
      <c r="AT337" s="208" t="s">
        <v>72</v>
      </c>
      <c r="AU337" s="208" t="s">
        <v>81</v>
      </c>
      <c r="AY337" s="207" t="s">
        <v>155</v>
      </c>
      <c r="BK337" s="209">
        <v>0</v>
      </c>
    </row>
    <row r="338" s="9" customFormat="1" ht="24.96" customHeight="1">
      <c r="B338" s="196"/>
      <c r="C338" s="197"/>
      <c r="D338" s="198" t="s">
        <v>72</v>
      </c>
      <c r="E338" s="199" t="s">
        <v>1031</v>
      </c>
      <c r="F338" s="199" t="s">
        <v>1032</v>
      </c>
      <c r="G338" s="197"/>
      <c r="H338" s="197"/>
      <c r="I338" s="200"/>
      <c r="J338" s="201">
        <f>BK338</f>
        <v>0</v>
      </c>
      <c r="K338" s="197"/>
      <c r="L338" s="202"/>
      <c r="M338" s="203"/>
      <c r="N338" s="204"/>
      <c r="O338" s="204"/>
      <c r="P338" s="205">
        <f>SUM(P339:P347)</f>
        <v>0</v>
      </c>
      <c r="Q338" s="204"/>
      <c r="R338" s="205">
        <f>SUM(R339:R347)</f>
        <v>0</v>
      </c>
      <c r="S338" s="204"/>
      <c r="T338" s="206">
        <f>SUM(T339:T347)</f>
        <v>0</v>
      </c>
      <c r="AR338" s="207" t="s">
        <v>154</v>
      </c>
      <c r="AT338" s="208" t="s">
        <v>72</v>
      </c>
      <c r="AU338" s="208" t="s">
        <v>73</v>
      </c>
      <c r="AY338" s="207" t="s">
        <v>155</v>
      </c>
      <c r="BK338" s="209">
        <f>SUM(BK339:BK347)</f>
        <v>0</v>
      </c>
    </row>
    <row r="339" s="1" customFormat="1" ht="16.5" customHeight="1">
      <c r="B339" s="44"/>
      <c r="C339" s="210" t="s">
        <v>73</v>
      </c>
      <c r="D339" s="210" t="s">
        <v>156</v>
      </c>
      <c r="E339" s="211" t="s">
        <v>1033</v>
      </c>
      <c r="F339" s="212" t="s">
        <v>1034</v>
      </c>
      <c r="G339" s="213" t="s">
        <v>298</v>
      </c>
      <c r="H339" s="214">
        <v>135</v>
      </c>
      <c r="I339" s="215"/>
      <c r="J339" s="216">
        <f>ROUND(I339*H339,2)</f>
        <v>0</v>
      </c>
      <c r="K339" s="212" t="s">
        <v>21</v>
      </c>
      <c r="L339" s="70"/>
      <c r="M339" s="217" t="s">
        <v>21</v>
      </c>
      <c r="N339" s="218" t="s">
        <v>44</v>
      </c>
      <c r="O339" s="45"/>
      <c r="P339" s="219">
        <f>O339*H339</f>
        <v>0</v>
      </c>
      <c r="Q339" s="219">
        <v>0</v>
      </c>
      <c r="R339" s="219">
        <f>Q339*H339</f>
        <v>0</v>
      </c>
      <c r="S339" s="219">
        <v>0</v>
      </c>
      <c r="T339" s="220">
        <f>S339*H339</f>
        <v>0</v>
      </c>
      <c r="AR339" s="22" t="s">
        <v>160</v>
      </c>
      <c r="AT339" s="22" t="s">
        <v>156</v>
      </c>
      <c r="AU339" s="22" t="s">
        <v>81</v>
      </c>
      <c r="AY339" s="22" t="s">
        <v>155</v>
      </c>
      <c r="BE339" s="221">
        <f>IF(N339="základní",J339,0)</f>
        <v>0</v>
      </c>
      <c r="BF339" s="221">
        <f>IF(N339="snížená",J339,0)</f>
        <v>0</v>
      </c>
      <c r="BG339" s="221">
        <f>IF(N339="zákl. přenesená",J339,0)</f>
        <v>0</v>
      </c>
      <c r="BH339" s="221">
        <f>IF(N339="sníž. přenesená",J339,0)</f>
        <v>0</v>
      </c>
      <c r="BI339" s="221">
        <f>IF(N339="nulová",J339,0)</f>
        <v>0</v>
      </c>
      <c r="BJ339" s="22" t="s">
        <v>81</v>
      </c>
      <c r="BK339" s="221">
        <f>ROUND(I339*H339,2)</f>
        <v>0</v>
      </c>
      <c r="BL339" s="22" t="s">
        <v>160</v>
      </c>
      <c r="BM339" s="22" t="s">
        <v>1035</v>
      </c>
    </row>
    <row r="340" s="1" customFormat="1" ht="16.5" customHeight="1">
      <c r="B340" s="44"/>
      <c r="C340" s="258" t="s">
        <v>73</v>
      </c>
      <c r="D340" s="258" t="s">
        <v>298</v>
      </c>
      <c r="E340" s="259" t="s">
        <v>1036</v>
      </c>
      <c r="F340" s="260" t="s">
        <v>1034</v>
      </c>
      <c r="G340" s="261" t="s">
        <v>298</v>
      </c>
      <c r="H340" s="262">
        <v>135</v>
      </c>
      <c r="I340" s="263"/>
      <c r="J340" s="264">
        <f>ROUND(I340*H340,2)</f>
        <v>0</v>
      </c>
      <c r="K340" s="260" t="s">
        <v>21</v>
      </c>
      <c r="L340" s="265"/>
      <c r="M340" s="266" t="s">
        <v>21</v>
      </c>
      <c r="N340" s="267" t="s">
        <v>44</v>
      </c>
      <c r="O340" s="45"/>
      <c r="P340" s="219">
        <f>O340*H340</f>
        <v>0</v>
      </c>
      <c r="Q340" s="219">
        <v>0</v>
      </c>
      <c r="R340" s="219">
        <f>Q340*H340</f>
        <v>0</v>
      </c>
      <c r="S340" s="219">
        <v>0</v>
      </c>
      <c r="T340" s="220">
        <f>S340*H340</f>
        <v>0</v>
      </c>
      <c r="AR340" s="22" t="s">
        <v>538</v>
      </c>
      <c r="AT340" s="22" t="s">
        <v>298</v>
      </c>
      <c r="AU340" s="22" t="s">
        <v>81</v>
      </c>
      <c r="AY340" s="22" t="s">
        <v>155</v>
      </c>
      <c r="BE340" s="221">
        <f>IF(N340="základní",J340,0)</f>
        <v>0</v>
      </c>
      <c r="BF340" s="221">
        <f>IF(N340="snížená",J340,0)</f>
        <v>0</v>
      </c>
      <c r="BG340" s="221">
        <f>IF(N340="zákl. přenesená",J340,0)</f>
        <v>0</v>
      </c>
      <c r="BH340" s="221">
        <f>IF(N340="sníž. přenesená",J340,0)</f>
        <v>0</v>
      </c>
      <c r="BI340" s="221">
        <f>IF(N340="nulová",J340,0)</f>
        <v>0</v>
      </c>
      <c r="BJ340" s="22" t="s">
        <v>81</v>
      </c>
      <c r="BK340" s="221">
        <f>ROUND(I340*H340,2)</f>
        <v>0</v>
      </c>
      <c r="BL340" s="22" t="s">
        <v>160</v>
      </c>
      <c r="BM340" s="22" t="s">
        <v>1037</v>
      </c>
    </row>
    <row r="341" s="1" customFormat="1">
      <c r="B341" s="44"/>
      <c r="C341" s="72"/>
      <c r="D341" s="237" t="s">
        <v>615</v>
      </c>
      <c r="E341" s="72"/>
      <c r="F341" s="268" t="s">
        <v>1038</v>
      </c>
      <c r="G341" s="72"/>
      <c r="H341" s="72"/>
      <c r="I341" s="182"/>
      <c r="J341" s="72"/>
      <c r="K341" s="72"/>
      <c r="L341" s="70"/>
      <c r="M341" s="269"/>
      <c r="N341" s="45"/>
      <c r="O341" s="45"/>
      <c r="P341" s="45"/>
      <c r="Q341" s="45"/>
      <c r="R341" s="45"/>
      <c r="S341" s="45"/>
      <c r="T341" s="93"/>
      <c r="AT341" s="22" t="s">
        <v>615</v>
      </c>
      <c r="AU341" s="22" t="s">
        <v>81</v>
      </c>
    </row>
    <row r="342" s="1" customFormat="1" ht="16.5" customHeight="1">
      <c r="B342" s="44"/>
      <c r="C342" s="210" t="s">
        <v>73</v>
      </c>
      <c r="D342" s="210" t="s">
        <v>156</v>
      </c>
      <c r="E342" s="211" t="s">
        <v>1039</v>
      </c>
      <c r="F342" s="212" t="s">
        <v>1040</v>
      </c>
      <c r="G342" s="213" t="s">
        <v>298</v>
      </c>
      <c r="H342" s="214">
        <v>51</v>
      </c>
      <c r="I342" s="215"/>
      <c r="J342" s="216">
        <f>ROUND(I342*H342,2)</f>
        <v>0</v>
      </c>
      <c r="K342" s="212" t="s">
        <v>21</v>
      </c>
      <c r="L342" s="70"/>
      <c r="M342" s="217" t="s">
        <v>21</v>
      </c>
      <c r="N342" s="218" t="s">
        <v>44</v>
      </c>
      <c r="O342" s="45"/>
      <c r="P342" s="219">
        <f>O342*H342</f>
        <v>0</v>
      </c>
      <c r="Q342" s="219">
        <v>0</v>
      </c>
      <c r="R342" s="219">
        <f>Q342*H342</f>
        <v>0</v>
      </c>
      <c r="S342" s="219">
        <v>0</v>
      </c>
      <c r="T342" s="220">
        <f>S342*H342</f>
        <v>0</v>
      </c>
      <c r="AR342" s="22" t="s">
        <v>160</v>
      </c>
      <c r="AT342" s="22" t="s">
        <v>156</v>
      </c>
      <c r="AU342" s="22" t="s">
        <v>81</v>
      </c>
      <c r="AY342" s="22" t="s">
        <v>155</v>
      </c>
      <c r="BE342" s="221">
        <f>IF(N342="základní",J342,0)</f>
        <v>0</v>
      </c>
      <c r="BF342" s="221">
        <f>IF(N342="snížená",J342,0)</f>
        <v>0</v>
      </c>
      <c r="BG342" s="221">
        <f>IF(N342="zákl. přenesená",J342,0)</f>
        <v>0</v>
      </c>
      <c r="BH342" s="221">
        <f>IF(N342="sníž. přenesená",J342,0)</f>
        <v>0</v>
      </c>
      <c r="BI342" s="221">
        <f>IF(N342="nulová",J342,0)</f>
        <v>0</v>
      </c>
      <c r="BJ342" s="22" t="s">
        <v>81</v>
      </c>
      <c r="BK342" s="221">
        <f>ROUND(I342*H342,2)</f>
        <v>0</v>
      </c>
      <c r="BL342" s="22" t="s">
        <v>160</v>
      </c>
      <c r="BM342" s="22" t="s">
        <v>1041</v>
      </c>
    </row>
    <row r="343" s="1" customFormat="1" ht="16.5" customHeight="1">
      <c r="B343" s="44"/>
      <c r="C343" s="258" t="s">
        <v>73</v>
      </c>
      <c r="D343" s="258" t="s">
        <v>298</v>
      </c>
      <c r="E343" s="259" t="s">
        <v>1042</v>
      </c>
      <c r="F343" s="260" t="s">
        <v>1040</v>
      </c>
      <c r="G343" s="261" t="s">
        <v>298</v>
      </c>
      <c r="H343" s="262">
        <v>51</v>
      </c>
      <c r="I343" s="263"/>
      <c r="J343" s="264">
        <f>ROUND(I343*H343,2)</f>
        <v>0</v>
      </c>
      <c r="K343" s="260" t="s">
        <v>21</v>
      </c>
      <c r="L343" s="265"/>
      <c r="M343" s="266" t="s">
        <v>21</v>
      </c>
      <c r="N343" s="267" t="s">
        <v>44</v>
      </c>
      <c r="O343" s="45"/>
      <c r="P343" s="219">
        <f>O343*H343</f>
        <v>0</v>
      </c>
      <c r="Q343" s="219">
        <v>0</v>
      </c>
      <c r="R343" s="219">
        <f>Q343*H343</f>
        <v>0</v>
      </c>
      <c r="S343" s="219">
        <v>0</v>
      </c>
      <c r="T343" s="220">
        <f>S343*H343</f>
        <v>0</v>
      </c>
      <c r="AR343" s="22" t="s">
        <v>538</v>
      </c>
      <c r="AT343" s="22" t="s">
        <v>298</v>
      </c>
      <c r="AU343" s="22" t="s">
        <v>81</v>
      </c>
      <c r="AY343" s="22" t="s">
        <v>155</v>
      </c>
      <c r="BE343" s="221">
        <f>IF(N343="základní",J343,0)</f>
        <v>0</v>
      </c>
      <c r="BF343" s="221">
        <f>IF(N343="snížená",J343,0)</f>
        <v>0</v>
      </c>
      <c r="BG343" s="221">
        <f>IF(N343="zákl. přenesená",J343,0)</f>
        <v>0</v>
      </c>
      <c r="BH343" s="221">
        <f>IF(N343="sníž. přenesená",J343,0)</f>
        <v>0</v>
      </c>
      <c r="BI343" s="221">
        <f>IF(N343="nulová",J343,0)</f>
        <v>0</v>
      </c>
      <c r="BJ343" s="22" t="s">
        <v>81</v>
      </c>
      <c r="BK343" s="221">
        <f>ROUND(I343*H343,2)</f>
        <v>0</v>
      </c>
      <c r="BL343" s="22" t="s">
        <v>160</v>
      </c>
      <c r="BM343" s="22" t="s">
        <v>1043</v>
      </c>
    </row>
    <row r="344" s="1" customFormat="1">
      <c r="B344" s="44"/>
      <c r="C344" s="72"/>
      <c r="D344" s="237" t="s">
        <v>615</v>
      </c>
      <c r="E344" s="72"/>
      <c r="F344" s="268" t="s">
        <v>1044</v>
      </c>
      <c r="G344" s="72"/>
      <c r="H344" s="72"/>
      <c r="I344" s="182"/>
      <c r="J344" s="72"/>
      <c r="K344" s="72"/>
      <c r="L344" s="70"/>
      <c r="M344" s="269"/>
      <c r="N344" s="45"/>
      <c r="O344" s="45"/>
      <c r="P344" s="45"/>
      <c r="Q344" s="45"/>
      <c r="R344" s="45"/>
      <c r="S344" s="45"/>
      <c r="T344" s="93"/>
      <c r="AT344" s="22" t="s">
        <v>615</v>
      </c>
      <c r="AU344" s="22" t="s">
        <v>81</v>
      </c>
    </row>
    <row r="345" s="1" customFormat="1" ht="25.5" customHeight="1">
      <c r="B345" s="44"/>
      <c r="C345" s="210" t="s">
        <v>73</v>
      </c>
      <c r="D345" s="210" t="s">
        <v>156</v>
      </c>
      <c r="E345" s="211" t="s">
        <v>1045</v>
      </c>
      <c r="F345" s="212" t="s">
        <v>1046</v>
      </c>
      <c r="G345" s="213" t="s">
        <v>422</v>
      </c>
      <c r="H345" s="214">
        <v>25</v>
      </c>
      <c r="I345" s="215"/>
      <c r="J345" s="216">
        <f>ROUND(I345*H345,2)</f>
        <v>0</v>
      </c>
      <c r="K345" s="212" t="s">
        <v>21</v>
      </c>
      <c r="L345" s="70"/>
      <c r="M345" s="217" t="s">
        <v>21</v>
      </c>
      <c r="N345" s="218" t="s">
        <v>44</v>
      </c>
      <c r="O345" s="45"/>
      <c r="P345" s="219">
        <f>O345*H345</f>
        <v>0</v>
      </c>
      <c r="Q345" s="219">
        <v>0</v>
      </c>
      <c r="R345" s="219">
        <f>Q345*H345</f>
        <v>0</v>
      </c>
      <c r="S345" s="219">
        <v>0</v>
      </c>
      <c r="T345" s="220">
        <f>S345*H345</f>
        <v>0</v>
      </c>
      <c r="AR345" s="22" t="s">
        <v>160</v>
      </c>
      <c r="AT345" s="22" t="s">
        <v>156</v>
      </c>
      <c r="AU345" s="22" t="s">
        <v>81</v>
      </c>
      <c r="AY345" s="22" t="s">
        <v>155</v>
      </c>
      <c r="BE345" s="221">
        <f>IF(N345="základní",J345,0)</f>
        <v>0</v>
      </c>
      <c r="BF345" s="221">
        <f>IF(N345="snížená",J345,0)</f>
        <v>0</v>
      </c>
      <c r="BG345" s="221">
        <f>IF(N345="zákl. přenesená",J345,0)</f>
        <v>0</v>
      </c>
      <c r="BH345" s="221">
        <f>IF(N345="sníž. přenesená",J345,0)</f>
        <v>0</v>
      </c>
      <c r="BI345" s="221">
        <f>IF(N345="nulová",J345,0)</f>
        <v>0</v>
      </c>
      <c r="BJ345" s="22" t="s">
        <v>81</v>
      </c>
      <c r="BK345" s="221">
        <f>ROUND(I345*H345,2)</f>
        <v>0</v>
      </c>
      <c r="BL345" s="22" t="s">
        <v>160</v>
      </c>
      <c r="BM345" s="22" t="s">
        <v>1047</v>
      </c>
    </row>
    <row r="346" s="1" customFormat="1" ht="25.5" customHeight="1">
      <c r="B346" s="44"/>
      <c r="C346" s="258" t="s">
        <v>73</v>
      </c>
      <c r="D346" s="258" t="s">
        <v>298</v>
      </c>
      <c r="E346" s="259" t="s">
        <v>1048</v>
      </c>
      <c r="F346" s="260" t="s">
        <v>1046</v>
      </c>
      <c r="G346" s="261" t="s">
        <v>422</v>
      </c>
      <c r="H346" s="262">
        <v>25</v>
      </c>
      <c r="I346" s="263"/>
      <c r="J346" s="264">
        <f>ROUND(I346*H346,2)</f>
        <v>0</v>
      </c>
      <c r="K346" s="260" t="s">
        <v>21</v>
      </c>
      <c r="L346" s="265"/>
      <c r="M346" s="266" t="s">
        <v>21</v>
      </c>
      <c r="N346" s="267" t="s">
        <v>44</v>
      </c>
      <c r="O346" s="45"/>
      <c r="P346" s="219">
        <f>O346*H346</f>
        <v>0</v>
      </c>
      <c r="Q346" s="219">
        <v>0</v>
      </c>
      <c r="R346" s="219">
        <f>Q346*H346</f>
        <v>0</v>
      </c>
      <c r="S346" s="219">
        <v>0</v>
      </c>
      <c r="T346" s="220">
        <f>S346*H346</f>
        <v>0</v>
      </c>
      <c r="AR346" s="22" t="s">
        <v>538</v>
      </c>
      <c r="AT346" s="22" t="s">
        <v>298</v>
      </c>
      <c r="AU346" s="22" t="s">
        <v>81</v>
      </c>
      <c r="AY346" s="22" t="s">
        <v>155</v>
      </c>
      <c r="BE346" s="221">
        <f>IF(N346="základní",J346,0)</f>
        <v>0</v>
      </c>
      <c r="BF346" s="221">
        <f>IF(N346="snížená",J346,0)</f>
        <v>0</v>
      </c>
      <c r="BG346" s="221">
        <f>IF(N346="zákl. přenesená",J346,0)</f>
        <v>0</v>
      </c>
      <c r="BH346" s="221">
        <f>IF(N346="sníž. přenesená",J346,0)</f>
        <v>0</v>
      </c>
      <c r="BI346" s="221">
        <f>IF(N346="nulová",J346,0)</f>
        <v>0</v>
      </c>
      <c r="BJ346" s="22" t="s">
        <v>81</v>
      </c>
      <c r="BK346" s="221">
        <f>ROUND(I346*H346,2)</f>
        <v>0</v>
      </c>
      <c r="BL346" s="22" t="s">
        <v>160</v>
      </c>
      <c r="BM346" s="22" t="s">
        <v>1049</v>
      </c>
    </row>
    <row r="347" s="9" customFormat="1" ht="29.88" customHeight="1">
      <c r="B347" s="196"/>
      <c r="C347" s="197"/>
      <c r="D347" s="198" t="s">
        <v>72</v>
      </c>
      <c r="E347" s="233" t="s">
        <v>1050</v>
      </c>
      <c r="F347" s="233" t="s">
        <v>1051</v>
      </c>
      <c r="G347" s="197"/>
      <c r="H347" s="197"/>
      <c r="I347" s="200"/>
      <c r="J347" s="234">
        <f>BK347</f>
        <v>0</v>
      </c>
      <c r="K347" s="197"/>
      <c r="L347" s="202"/>
      <c r="M347" s="203"/>
      <c r="N347" s="204"/>
      <c r="O347" s="204"/>
      <c r="P347" s="205">
        <v>0</v>
      </c>
      <c r="Q347" s="204"/>
      <c r="R347" s="205">
        <v>0</v>
      </c>
      <c r="S347" s="204"/>
      <c r="T347" s="206">
        <v>0</v>
      </c>
      <c r="AR347" s="207" t="s">
        <v>154</v>
      </c>
      <c r="AT347" s="208" t="s">
        <v>72</v>
      </c>
      <c r="AU347" s="208" t="s">
        <v>81</v>
      </c>
      <c r="AY347" s="207" t="s">
        <v>155</v>
      </c>
      <c r="BK347" s="209">
        <v>0</v>
      </c>
    </row>
    <row r="348" s="9" customFormat="1" ht="24.96" customHeight="1">
      <c r="B348" s="196"/>
      <c r="C348" s="197"/>
      <c r="D348" s="198" t="s">
        <v>72</v>
      </c>
      <c r="E348" s="199" t="s">
        <v>1052</v>
      </c>
      <c r="F348" s="199" t="s">
        <v>1053</v>
      </c>
      <c r="G348" s="197"/>
      <c r="H348" s="197"/>
      <c r="I348" s="200"/>
      <c r="J348" s="201">
        <f>BK348</f>
        <v>0</v>
      </c>
      <c r="K348" s="197"/>
      <c r="L348" s="202"/>
      <c r="M348" s="203"/>
      <c r="N348" s="204"/>
      <c r="O348" s="204"/>
      <c r="P348" s="205">
        <v>0</v>
      </c>
      <c r="Q348" s="204"/>
      <c r="R348" s="205">
        <v>0</v>
      </c>
      <c r="S348" s="204"/>
      <c r="T348" s="206">
        <v>0</v>
      </c>
      <c r="AR348" s="207" t="s">
        <v>154</v>
      </c>
      <c r="AT348" s="208" t="s">
        <v>72</v>
      </c>
      <c r="AU348" s="208" t="s">
        <v>73</v>
      </c>
      <c r="AY348" s="207" t="s">
        <v>155</v>
      </c>
      <c r="BK348" s="209">
        <v>0</v>
      </c>
    </row>
    <row r="349" s="9" customFormat="1" ht="24.96" customHeight="1">
      <c r="B349" s="196"/>
      <c r="C349" s="197"/>
      <c r="D349" s="198" t="s">
        <v>72</v>
      </c>
      <c r="E349" s="199" t="s">
        <v>1054</v>
      </c>
      <c r="F349" s="199" t="s">
        <v>1055</v>
      </c>
      <c r="G349" s="197"/>
      <c r="H349" s="197"/>
      <c r="I349" s="200"/>
      <c r="J349" s="201">
        <f>BK349</f>
        <v>0</v>
      </c>
      <c r="K349" s="197"/>
      <c r="L349" s="202"/>
      <c r="M349" s="203"/>
      <c r="N349" s="204"/>
      <c r="O349" s="204"/>
      <c r="P349" s="205">
        <f>SUM(P350:P392)</f>
        <v>0</v>
      </c>
      <c r="Q349" s="204"/>
      <c r="R349" s="205">
        <f>SUM(R350:R392)</f>
        <v>0</v>
      </c>
      <c r="S349" s="204"/>
      <c r="T349" s="206">
        <f>SUM(T350:T392)</f>
        <v>0</v>
      </c>
      <c r="AR349" s="207" t="s">
        <v>154</v>
      </c>
      <c r="AT349" s="208" t="s">
        <v>72</v>
      </c>
      <c r="AU349" s="208" t="s">
        <v>73</v>
      </c>
      <c r="AY349" s="207" t="s">
        <v>155</v>
      </c>
      <c r="BK349" s="209">
        <f>SUM(BK350:BK392)</f>
        <v>0</v>
      </c>
    </row>
    <row r="350" s="1" customFormat="1" ht="25.5" customHeight="1">
      <c r="B350" s="44"/>
      <c r="C350" s="210" t="s">
        <v>73</v>
      </c>
      <c r="D350" s="210" t="s">
        <v>156</v>
      </c>
      <c r="E350" s="211" t="s">
        <v>1056</v>
      </c>
      <c r="F350" s="212" t="s">
        <v>1057</v>
      </c>
      <c r="G350" s="213" t="s">
        <v>422</v>
      </c>
      <c r="H350" s="214">
        <v>3</v>
      </c>
      <c r="I350" s="215"/>
      <c r="J350" s="216">
        <f>ROUND(I350*H350,2)</f>
        <v>0</v>
      </c>
      <c r="K350" s="212" t="s">
        <v>21</v>
      </c>
      <c r="L350" s="70"/>
      <c r="M350" s="217" t="s">
        <v>21</v>
      </c>
      <c r="N350" s="218" t="s">
        <v>44</v>
      </c>
      <c r="O350" s="45"/>
      <c r="P350" s="219">
        <f>O350*H350</f>
        <v>0</v>
      </c>
      <c r="Q350" s="219">
        <v>0</v>
      </c>
      <c r="R350" s="219">
        <f>Q350*H350</f>
        <v>0</v>
      </c>
      <c r="S350" s="219">
        <v>0</v>
      </c>
      <c r="T350" s="220">
        <f>S350*H350</f>
        <v>0</v>
      </c>
      <c r="AR350" s="22" t="s">
        <v>160</v>
      </c>
      <c r="AT350" s="22" t="s">
        <v>156</v>
      </c>
      <c r="AU350" s="22" t="s">
        <v>81</v>
      </c>
      <c r="AY350" s="22" t="s">
        <v>155</v>
      </c>
      <c r="BE350" s="221">
        <f>IF(N350="základní",J350,0)</f>
        <v>0</v>
      </c>
      <c r="BF350" s="221">
        <f>IF(N350="snížená",J350,0)</f>
        <v>0</v>
      </c>
      <c r="BG350" s="221">
        <f>IF(N350="zákl. přenesená",J350,0)</f>
        <v>0</v>
      </c>
      <c r="BH350" s="221">
        <f>IF(N350="sníž. přenesená",J350,0)</f>
        <v>0</v>
      </c>
      <c r="BI350" s="221">
        <f>IF(N350="nulová",J350,0)</f>
        <v>0</v>
      </c>
      <c r="BJ350" s="22" t="s">
        <v>81</v>
      </c>
      <c r="BK350" s="221">
        <f>ROUND(I350*H350,2)</f>
        <v>0</v>
      </c>
      <c r="BL350" s="22" t="s">
        <v>160</v>
      </c>
      <c r="BM350" s="22" t="s">
        <v>1058</v>
      </c>
    </row>
    <row r="351" s="1" customFormat="1" ht="25.5" customHeight="1">
      <c r="B351" s="44"/>
      <c r="C351" s="258" t="s">
        <v>73</v>
      </c>
      <c r="D351" s="258" t="s">
        <v>298</v>
      </c>
      <c r="E351" s="259" t="s">
        <v>1059</v>
      </c>
      <c r="F351" s="260" t="s">
        <v>1057</v>
      </c>
      <c r="G351" s="261" t="s">
        <v>422</v>
      </c>
      <c r="H351" s="262">
        <v>3</v>
      </c>
      <c r="I351" s="263"/>
      <c r="J351" s="264">
        <f>ROUND(I351*H351,2)</f>
        <v>0</v>
      </c>
      <c r="K351" s="260" t="s">
        <v>21</v>
      </c>
      <c r="L351" s="265"/>
      <c r="M351" s="266" t="s">
        <v>21</v>
      </c>
      <c r="N351" s="267" t="s">
        <v>44</v>
      </c>
      <c r="O351" s="45"/>
      <c r="P351" s="219">
        <f>O351*H351</f>
        <v>0</v>
      </c>
      <c r="Q351" s="219">
        <v>0</v>
      </c>
      <c r="R351" s="219">
        <f>Q351*H351</f>
        <v>0</v>
      </c>
      <c r="S351" s="219">
        <v>0</v>
      </c>
      <c r="T351" s="220">
        <f>S351*H351</f>
        <v>0</v>
      </c>
      <c r="AR351" s="22" t="s">
        <v>538</v>
      </c>
      <c r="AT351" s="22" t="s">
        <v>298</v>
      </c>
      <c r="AU351" s="22" t="s">
        <v>81</v>
      </c>
      <c r="AY351" s="22" t="s">
        <v>155</v>
      </c>
      <c r="BE351" s="221">
        <f>IF(N351="základní",J351,0)</f>
        <v>0</v>
      </c>
      <c r="BF351" s="221">
        <f>IF(N351="snížená",J351,0)</f>
        <v>0</v>
      </c>
      <c r="BG351" s="221">
        <f>IF(N351="zákl. přenesená",J351,0)</f>
        <v>0</v>
      </c>
      <c r="BH351" s="221">
        <f>IF(N351="sníž. přenesená",J351,0)</f>
        <v>0</v>
      </c>
      <c r="BI351" s="221">
        <f>IF(N351="nulová",J351,0)</f>
        <v>0</v>
      </c>
      <c r="BJ351" s="22" t="s">
        <v>81</v>
      </c>
      <c r="BK351" s="221">
        <f>ROUND(I351*H351,2)</f>
        <v>0</v>
      </c>
      <c r="BL351" s="22" t="s">
        <v>160</v>
      </c>
      <c r="BM351" s="22" t="s">
        <v>1060</v>
      </c>
    </row>
    <row r="352" s="1" customFormat="1" ht="25.5" customHeight="1">
      <c r="B352" s="44"/>
      <c r="C352" s="210" t="s">
        <v>73</v>
      </c>
      <c r="D352" s="210" t="s">
        <v>156</v>
      </c>
      <c r="E352" s="211" t="s">
        <v>1061</v>
      </c>
      <c r="F352" s="212" t="s">
        <v>1062</v>
      </c>
      <c r="G352" s="213" t="s">
        <v>422</v>
      </c>
      <c r="H352" s="214">
        <v>5</v>
      </c>
      <c r="I352" s="215"/>
      <c r="J352" s="216">
        <f>ROUND(I352*H352,2)</f>
        <v>0</v>
      </c>
      <c r="K352" s="212" t="s">
        <v>21</v>
      </c>
      <c r="L352" s="70"/>
      <c r="M352" s="217" t="s">
        <v>21</v>
      </c>
      <c r="N352" s="218" t="s">
        <v>44</v>
      </c>
      <c r="O352" s="45"/>
      <c r="P352" s="219">
        <f>O352*H352</f>
        <v>0</v>
      </c>
      <c r="Q352" s="219">
        <v>0</v>
      </c>
      <c r="R352" s="219">
        <f>Q352*H352</f>
        <v>0</v>
      </c>
      <c r="S352" s="219">
        <v>0</v>
      </c>
      <c r="T352" s="220">
        <f>S352*H352</f>
        <v>0</v>
      </c>
      <c r="AR352" s="22" t="s">
        <v>160</v>
      </c>
      <c r="AT352" s="22" t="s">
        <v>156</v>
      </c>
      <c r="AU352" s="22" t="s">
        <v>81</v>
      </c>
      <c r="AY352" s="22" t="s">
        <v>155</v>
      </c>
      <c r="BE352" s="221">
        <f>IF(N352="základní",J352,0)</f>
        <v>0</v>
      </c>
      <c r="BF352" s="221">
        <f>IF(N352="snížená",J352,0)</f>
        <v>0</v>
      </c>
      <c r="BG352" s="221">
        <f>IF(N352="zákl. přenesená",J352,0)</f>
        <v>0</v>
      </c>
      <c r="BH352" s="221">
        <f>IF(N352="sníž. přenesená",J352,0)</f>
        <v>0</v>
      </c>
      <c r="BI352" s="221">
        <f>IF(N352="nulová",J352,0)</f>
        <v>0</v>
      </c>
      <c r="BJ352" s="22" t="s">
        <v>81</v>
      </c>
      <c r="BK352" s="221">
        <f>ROUND(I352*H352,2)</f>
        <v>0</v>
      </c>
      <c r="BL352" s="22" t="s">
        <v>160</v>
      </c>
      <c r="BM352" s="22" t="s">
        <v>1063</v>
      </c>
    </row>
    <row r="353" s="1" customFormat="1" ht="25.5" customHeight="1">
      <c r="B353" s="44"/>
      <c r="C353" s="258" t="s">
        <v>73</v>
      </c>
      <c r="D353" s="258" t="s">
        <v>298</v>
      </c>
      <c r="E353" s="259" t="s">
        <v>1064</v>
      </c>
      <c r="F353" s="260" t="s">
        <v>1062</v>
      </c>
      <c r="G353" s="261" t="s">
        <v>422</v>
      </c>
      <c r="H353" s="262">
        <v>5</v>
      </c>
      <c r="I353" s="263"/>
      <c r="J353" s="264">
        <f>ROUND(I353*H353,2)</f>
        <v>0</v>
      </c>
      <c r="K353" s="260" t="s">
        <v>21</v>
      </c>
      <c r="L353" s="265"/>
      <c r="M353" s="266" t="s">
        <v>21</v>
      </c>
      <c r="N353" s="267" t="s">
        <v>44</v>
      </c>
      <c r="O353" s="45"/>
      <c r="P353" s="219">
        <f>O353*H353</f>
        <v>0</v>
      </c>
      <c r="Q353" s="219">
        <v>0</v>
      </c>
      <c r="R353" s="219">
        <f>Q353*H353</f>
        <v>0</v>
      </c>
      <c r="S353" s="219">
        <v>0</v>
      </c>
      <c r="T353" s="220">
        <f>S353*H353</f>
        <v>0</v>
      </c>
      <c r="AR353" s="22" t="s">
        <v>538</v>
      </c>
      <c r="AT353" s="22" t="s">
        <v>298</v>
      </c>
      <c r="AU353" s="22" t="s">
        <v>81</v>
      </c>
      <c r="AY353" s="22" t="s">
        <v>155</v>
      </c>
      <c r="BE353" s="221">
        <f>IF(N353="základní",J353,0)</f>
        <v>0</v>
      </c>
      <c r="BF353" s="221">
        <f>IF(N353="snížená",J353,0)</f>
        <v>0</v>
      </c>
      <c r="BG353" s="221">
        <f>IF(N353="zákl. přenesená",J353,0)</f>
        <v>0</v>
      </c>
      <c r="BH353" s="221">
        <f>IF(N353="sníž. přenesená",J353,0)</f>
        <v>0</v>
      </c>
      <c r="BI353" s="221">
        <f>IF(N353="nulová",J353,0)</f>
        <v>0</v>
      </c>
      <c r="BJ353" s="22" t="s">
        <v>81</v>
      </c>
      <c r="BK353" s="221">
        <f>ROUND(I353*H353,2)</f>
        <v>0</v>
      </c>
      <c r="BL353" s="22" t="s">
        <v>160</v>
      </c>
      <c r="BM353" s="22" t="s">
        <v>1065</v>
      </c>
    </row>
    <row r="354" s="1" customFormat="1" ht="16.5" customHeight="1">
      <c r="B354" s="44"/>
      <c r="C354" s="210" t="s">
        <v>73</v>
      </c>
      <c r="D354" s="210" t="s">
        <v>156</v>
      </c>
      <c r="E354" s="211" t="s">
        <v>1066</v>
      </c>
      <c r="F354" s="212" t="s">
        <v>1067</v>
      </c>
      <c r="G354" s="213" t="s">
        <v>422</v>
      </c>
      <c r="H354" s="214">
        <v>1</v>
      </c>
      <c r="I354" s="215"/>
      <c r="J354" s="216">
        <f>ROUND(I354*H354,2)</f>
        <v>0</v>
      </c>
      <c r="K354" s="212" t="s">
        <v>21</v>
      </c>
      <c r="L354" s="70"/>
      <c r="M354" s="217" t="s">
        <v>21</v>
      </c>
      <c r="N354" s="218" t="s">
        <v>44</v>
      </c>
      <c r="O354" s="45"/>
      <c r="P354" s="219">
        <f>O354*H354</f>
        <v>0</v>
      </c>
      <c r="Q354" s="219">
        <v>0</v>
      </c>
      <c r="R354" s="219">
        <f>Q354*H354</f>
        <v>0</v>
      </c>
      <c r="S354" s="219">
        <v>0</v>
      </c>
      <c r="T354" s="220">
        <f>S354*H354</f>
        <v>0</v>
      </c>
      <c r="AR354" s="22" t="s">
        <v>160</v>
      </c>
      <c r="AT354" s="22" t="s">
        <v>156</v>
      </c>
      <c r="AU354" s="22" t="s">
        <v>81</v>
      </c>
      <c r="AY354" s="22" t="s">
        <v>155</v>
      </c>
      <c r="BE354" s="221">
        <f>IF(N354="základní",J354,0)</f>
        <v>0</v>
      </c>
      <c r="BF354" s="221">
        <f>IF(N354="snížená",J354,0)</f>
        <v>0</v>
      </c>
      <c r="BG354" s="221">
        <f>IF(N354="zákl. přenesená",J354,0)</f>
        <v>0</v>
      </c>
      <c r="BH354" s="221">
        <f>IF(N354="sníž. přenesená",J354,0)</f>
        <v>0</v>
      </c>
      <c r="BI354" s="221">
        <f>IF(N354="nulová",J354,0)</f>
        <v>0</v>
      </c>
      <c r="BJ354" s="22" t="s">
        <v>81</v>
      </c>
      <c r="BK354" s="221">
        <f>ROUND(I354*H354,2)</f>
        <v>0</v>
      </c>
      <c r="BL354" s="22" t="s">
        <v>160</v>
      </c>
      <c r="BM354" s="22" t="s">
        <v>1068</v>
      </c>
    </row>
    <row r="355" s="1" customFormat="1" ht="16.5" customHeight="1">
      <c r="B355" s="44"/>
      <c r="C355" s="258" t="s">
        <v>73</v>
      </c>
      <c r="D355" s="258" t="s">
        <v>298</v>
      </c>
      <c r="E355" s="259" t="s">
        <v>1069</v>
      </c>
      <c r="F355" s="260" t="s">
        <v>1067</v>
      </c>
      <c r="G355" s="261" t="s">
        <v>422</v>
      </c>
      <c r="H355" s="262">
        <v>1</v>
      </c>
      <c r="I355" s="263"/>
      <c r="J355" s="264">
        <f>ROUND(I355*H355,2)</f>
        <v>0</v>
      </c>
      <c r="K355" s="260" t="s">
        <v>21</v>
      </c>
      <c r="L355" s="265"/>
      <c r="M355" s="266" t="s">
        <v>21</v>
      </c>
      <c r="N355" s="267" t="s">
        <v>44</v>
      </c>
      <c r="O355" s="45"/>
      <c r="P355" s="219">
        <f>O355*H355</f>
        <v>0</v>
      </c>
      <c r="Q355" s="219">
        <v>0</v>
      </c>
      <c r="R355" s="219">
        <f>Q355*H355</f>
        <v>0</v>
      </c>
      <c r="S355" s="219">
        <v>0</v>
      </c>
      <c r="T355" s="220">
        <f>S355*H355</f>
        <v>0</v>
      </c>
      <c r="AR355" s="22" t="s">
        <v>538</v>
      </c>
      <c r="AT355" s="22" t="s">
        <v>298</v>
      </c>
      <c r="AU355" s="22" t="s">
        <v>81</v>
      </c>
      <c r="AY355" s="22" t="s">
        <v>155</v>
      </c>
      <c r="BE355" s="221">
        <f>IF(N355="základní",J355,0)</f>
        <v>0</v>
      </c>
      <c r="BF355" s="221">
        <f>IF(N355="snížená",J355,0)</f>
        <v>0</v>
      </c>
      <c r="BG355" s="221">
        <f>IF(N355="zákl. přenesená",J355,0)</f>
        <v>0</v>
      </c>
      <c r="BH355" s="221">
        <f>IF(N355="sníž. přenesená",J355,0)</f>
        <v>0</v>
      </c>
      <c r="BI355" s="221">
        <f>IF(N355="nulová",J355,0)</f>
        <v>0</v>
      </c>
      <c r="BJ355" s="22" t="s">
        <v>81</v>
      </c>
      <c r="BK355" s="221">
        <f>ROUND(I355*H355,2)</f>
        <v>0</v>
      </c>
      <c r="BL355" s="22" t="s">
        <v>160</v>
      </c>
      <c r="BM355" s="22" t="s">
        <v>1070</v>
      </c>
    </row>
    <row r="356" s="1" customFormat="1" ht="16.5" customHeight="1">
      <c r="B356" s="44"/>
      <c r="C356" s="210" t="s">
        <v>73</v>
      </c>
      <c r="D356" s="210" t="s">
        <v>156</v>
      </c>
      <c r="E356" s="211" t="s">
        <v>1071</v>
      </c>
      <c r="F356" s="212" t="s">
        <v>1072</v>
      </c>
      <c r="G356" s="213" t="s">
        <v>422</v>
      </c>
      <c r="H356" s="214">
        <v>1</v>
      </c>
      <c r="I356" s="215"/>
      <c r="J356" s="216">
        <f>ROUND(I356*H356,2)</f>
        <v>0</v>
      </c>
      <c r="K356" s="212" t="s">
        <v>21</v>
      </c>
      <c r="L356" s="70"/>
      <c r="M356" s="217" t="s">
        <v>21</v>
      </c>
      <c r="N356" s="218" t="s">
        <v>44</v>
      </c>
      <c r="O356" s="45"/>
      <c r="P356" s="219">
        <f>O356*H356</f>
        <v>0</v>
      </c>
      <c r="Q356" s="219">
        <v>0</v>
      </c>
      <c r="R356" s="219">
        <f>Q356*H356</f>
        <v>0</v>
      </c>
      <c r="S356" s="219">
        <v>0</v>
      </c>
      <c r="T356" s="220">
        <f>S356*H356</f>
        <v>0</v>
      </c>
      <c r="AR356" s="22" t="s">
        <v>160</v>
      </c>
      <c r="AT356" s="22" t="s">
        <v>156</v>
      </c>
      <c r="AU356" s="22" t="s">
        <v>81</v>
      </c>
      <c r="AY356" s="22" t="s">
        <v>155</v>
      </c>
      <c r="BE356" s="221">
        <f>IF(N356="základní",J356,0)</f>
        <v>0</v>
      </c>
      <c r="BF356" s="221">
        <f>IF(N356="snížená",J356,0)</f>
        <v>0</v>
      </c>
      <c r="BG356" s="221">
        <f>IF(N356="zákl. přenesená",J356,0)</f>
        <v>0</v>
      </c>
      <c r="BH356" s="221">
        <f>IF(N356="sníž. přenesená",J356,0)</f>
        <v>0</v>
      </c>
      <c r="BI356" s="221">
        <f>IF(N356="nulová",J356,0)</f>
        <v>0</v>
      </c>
      <c r="BJ356" s="22" t="s">
        <v>81</v>
      </c>
      <c r="BK356" s="221">
        <f>ROUND(I356*H356,2)</f>
        <v>0</v>
      </c>
      <c r="BL356" s="22" t="s">
        <v>160</v>
      </c>
      <c r="BM356" s="22" t="s">
        <v>1073</v>
      </c>
    </row>
    <row r="357" s="1" customFormat="1" ht="16.5" customHeight="1">
      <c r="B357" s="44"/>
      <c r="C357" s="258" t="s">
        <v>73</v>
      </c>
      <c r="D357" s="258" t="s">
        <v>298</v>
      </c>
      <c r="E357" s="259" t="s">
        <v>1074</v>
      </c>
      <c r="F357" s="260" t="s">
        <v>1072</v>
      </c>
      <c r="G357" s="261" t="s">
        <v>422</v>
      </c>
      <c r="H357" s="262">
        <v>1</v>
      </c>
      <c r="I357" s="263"/>
      <c r="J357" s="264">
        <f>ROUND(I357*H357,2)</f>
        <v>0</v>
      </c>
      <c r="K357" s="260" t="s">
        <v>21</v>
      </c>
      <c r="L357" s="265"/>
      <c r="M357" s="266" t="s">
        <v>21</v>
      </c>
      <c r="N357" s="267" t="s">
        <v>44</v>
      </c>
      <c r="O357" s="45"/>
      <c r="P357" s="219">
        <f>O357*H357</f>
        <v>0</v>
      </c>
      <c r="Q357" s="219">
        <v>0</v>
      </c>
      <c r="R357" s="219">
        <f>Q357*H357</f>
        <v>0</v>
      </c>
      <c r="S357" s="219">
        <v>0</v>
      </c>
      <c r="T357" s="220">
        <f>S357*H357</f>
        <v>0</v>
      </c>
      <c r="AR357" s="22" t="s">
        <v>538</v>
      </c>
      <c r="AT357" s="22" t="s">
        <v>298</v>
      </c>
      <c r="AU357" s="22" t="s">
        <v>81</v>
      </c>
      <c r="AY357" s="22" t="s">
        <v>155</v>
      </c>
      <c r="BE357" s="221">
        <f>IF(N357="základní",J357,0)</f>
        <v>0</v>
      </c>
      <c r="BF357" s="221">
        <f>IF(N357="snížená",J357,0)</f>
        <v>0</v>
      </c>
      <c r="BG357" s="221">
        <f>IF(N357="zákl. přenesená",J357,0)</f>
        <v>0</v>
      </c>
      <c r="BH357" s="221">
        <f>IF(N357="sníž. přenesená",J357,0)</f>
        <v>0</v>
      </c>
      <c r="BI357" s="221">
        <f>IF(N357="nulová",J357,0)</f>
        <v>0</v>
      </c>
      <c r="BJ357" s="22" t="s">
        <v>81</v>
      </c>
      <c r="BK357" s="221">
        <f>ROUND(I357*H357,2)</f>
        <v>0</v>
      </c>
      <c r="BL357" s="22" t="s">
        <v>160</v>
      </c>
      <c r="BM357" s="22" t="s">
        <v>1075</v>
      </c>
    </row>
    <row r="358" s="1" customFormat="1" ht="16.5" customHeight="1">
      <c r="B358" s="44"/>
      <c r="C358" s="210" t="s">
        <v>73</v>
      </c>
      <c r="D358" s="210" t="s">
        <v>156</v>
      </c>
      <c r="E358" s="211" t="s">
        <v>1076</v>
      </c>
      <c r="F358" s="212" t="s">
        <v>1077</v>
      </c>
      <c r="G358" s="213" t="s">
        <v>422</v>
      </c>
      <c r="H358" s="214">
        <v>1</v>
      </c>
      <c r="I358" s="215"/>
      <c r="J358" s="216">
        <f>ROUND(I358*H358,2)</f>
        <v>0</v>
      </c>
      <c r="K358" s="212" t="s">
        <v>21</v>
      </c>
      <c r="L358" s="70"/>
      <c r="M358" s="217" t="s">
        <v>21</v>
      </c>
      <c r="N358" s="218" t="s">
        <v>44</v>
      </c>
      <c r="O358" s="45"/>
      <c r="P358" s="219">
        <f>O358*H358</f>
        <v>0</v>
      </c>
      <c r="Q358" s="219">
        <v>0</v>
      </c>
      <c r="R358" s="219">
        <f>Q358*H358</f>
        <v>0</v>
      </c>
      <c r="S358" s="219">
        <v>0</v>
      </c>
      <c r="T358" s="220">
        <f>S358*H358</f>
        <v>0</v>
      </c>
      <c r="AR358" s="22" t="s">
        <v>160</v>
      </c>
      <c r="AT358" s="22" t="s">
        <v>156</v>
      </c>
      <c r="AU358" s="22" t="s">
        <v>81</v>
      </c>
      <c r="AY358" s="22" t="s">
        <v>155</v>
      </c>
      <c r="BE358" s="221">
        <f>IF(N358="základní",J358,0)</f>
        <v>0</v>
      </c>
      <c r="BF358" s="221">
        <f>IF(N358="snížená",J358,0)</f>
        <v>0</v>
      </c>
      <c r="BG358" s="221">
        <f>IF(N358="zákl. přenesená",J358,0)</f>
        <v>0</v>
      </c>
      <c r="BH358" s="221">
        <f>IF(N358="sníž. přenesená",J358,0)</f>
        <v>0</v>
      </c>
      <c r="BI358" s="221">
        <f>IF(N358="nulová",J358,0)</f>
        <v>0</v>
      </c>
      <c r="BJ358" s="22" t="s">
        <v>81</v>
      </c>
      <c r="BK358" s="221">
        <f>ROUND(I358*H358,2)</f>
        <v>0</v>
      </c>
      <c r="BL358" s="22" t="s">
        <v>160</v>
      </c>
      <c r="BM358" s="22" t="s">
        <v>1078</v>
      </c>
    </row>
    <row r="359" s="1" customFormat="1" ht="16.5" customHeight="1">
      <c r="B359" s="44"/>
      <c r="C359" s="258" t="s">
        <v>73</v>
      </c>
      <c r="D359" s="258" t="s">
        <v>298</v>
      </c>
      <c r="E359" s="259" t="s">
        <v>1079</v>
      </c>
      <c r="F359" s="260" t="s">
        <v>1077</v>
      </c>
      <c r="G359" s="261" t="s">
        <v>422</v>
      </c>
      <c r="H359" s="262">
        <v>1</v>
      </c>
      <c r="I359" s="263"/>
      <c r="J359" s="264">
        <f>ROUND(I359*H359,2)</f>
        <v>0</v>
      </c>
      <c r="K359" s="260" t="s">
        <v>21</v>
      </c>
      <c r="L359" s="265"/>
      <c r="M359" s="266" t="s">
        <v>21</v>
      </c>
      <c r="N359" s="267" t="s">
        <v>44</v>
      </c>
      <c r="O359" s="45"/>
      <c r="P359" s="219">
        <f>O359*H359</f>
        <v>0</v>
      </c>
      <c r="Q359" s="219">
        <v>0</v>
      </c>
      <c r="R359" s="219">
        <f>Q359*H359</f>
        <v>0</v>
      </c>
      <c r="S359" s="219">
        <v>0</v>
      </c>
      <c r="T359" s="220">
        <f>S359*H359</f>
        <v>0</v>
      </c>
      <c r="AR359" s="22" t="s">
        <v>538</v>
      </c>
      <c r="AT359" s="22" t="s">
        <v>298</v>
      </c>
      <c r="AU359" s="22" t="s">
        <v>81</v>
      </c>
      <c r="AY359" s="22" t="s">
        <v>155</v>
      </c>
      <c r="BE359" s="221">
        <f>IF(N359="základní",J359,0)</f>
        <v>0</v>
      </c>
      <c r="BF359" s="221">
        <f>IF(N359="snížená",J359,0)</f>
        <v>0</v>
      </c>
      <c r="BG359" s="221">
        <f>IF(N359="zákl. přenesená",J359,0)</f>
        <v>0</v>
      </c>
      <c r="BH359" s="221">
        <f>IF(N359="sníž. přenesená",J359,0)</f>
        <v>0</v>
      </c>
      <c r="BI359" s="221">
        <f>IF(N359="nulová",J359,0)</f>
        <v>0</v>
      </c>
      <c r="BJ359" s="22" t="s">
        <v>81</v>
      </c>
      <c r="BK359" s="221">
        <f>ROUND(I359*H359,2)</f>
        <v>0</v>
      </c>
      <c r="BL359" s="22" t="s">
        <v>160</v>
      </c>
      <c r="BM359" s="22" t="s">
        <v>1080</v>
      </c>
    </row>
    <row r="360" s="1" customFormat="1" ht="16.5" customHeight="1">
      <c r="B360" s="44"/>
      <c r="C360" s="210" t="s">
        <v>73</v>
      </c>
      <c r="D360" s="210" t="s">
        <v>156</v>
      </c>
      <c r="E360" s="211" t="s">
        <v>1081</v>
      </c>
      <c r="F360" s="212" t="s">
        <v>1082</v>
      </c>
      <c r="G360" s="213" t="s">
        <v>422</v>
      </c>
      <c r="H360" s="214">
        <v>1</v>
      </c>
      <c r="I360" s="215"/>
      <c r="J360" s="216">
        <f>ROUND(I360*H360,2)</f>
        <v>0</v>
      </c>
      <c r="K360" s="212" t="s">
        <v>21</v>
      </c>
      <c r="L360" s="70"/>
      <c r="M360" s="217" t="s">
        <v>21</v>
      </c>
      <c r="N360" s="218" t="s">
        <v>44</v>
      </c>
      <c r="O360" s="45"/>
      <c r="P360" s="219">
        <f>O360*H360</f>
        <v>0</v>
      </c>
      <c r="Q360" s="219">
        <v>0</v>
      </c>
      <c r="R360" s="219">
        <f>Q360*H360</f>
        <v>0</v>
      </c>
      <c r="S360" s="219">
        <v>0</v>
      </c>
      <c r="T360" s="220">
        <f>S360*H360</f>
        <v>0</v>
      </c>
      <c r="AR360" s="22" t="s">
        <v>160</v>
      </c>
      <c r="AT360" s="22" t="s">
        <v>156</v>
      </c>
      <c r="AU360" s="22" t="s">
        <v>81</v>
      </c>
      <c r="AY360" s="22" t="s">
        <v>155</v>
      </c>
      <c r="BE360" s="221">
        <f>IF(N360="základní",J360,0)</f>
        <v>0</v>
      </c>
      <c r="BF360" s="221">
        <f>IF(N360="snížená",J360,0)</f>
        <v>0</v>
      </c>
      <c r="BG360" s="221">
        <f>IF(N360="zákl. přenesená",J360,0)</f>
        <v>0</v>
      </c>
      <c r="BH360" s="221">
        <f>IF(N360="sníž. přenesená",J360,0)</f>
        <v>0</v>
      </c>
      <c r="BI360" s="221">
        <f>IF(N360="nulová",J360,0)</f>
        <v>0</v>
      </c>
      <c r="BJ360" s="22" t="s">
        <v>81</v>
      </c>
      <c r="BK360" s="221">
        <f>ROUND(I360*H360,2)</f>
        <v>0</v>
      </c>
      <c r="BL360" s="22" t="s">
        <v>160</v>
      </c>
      <c r="BM360" s="22" t="s">
        <v>1083</v>
      </c>
    </row>
    <row r="361" s="1" customFormat="1" ht="16.5" customHeight="1">
      <c r="B361" s="44"/>
      <c r="C361" s="258" t="s">
        <v>73</v>
      </c>
      <c r="D361" s="258" t="s">
        <v>298</v>
      </c>
      <c r="E361" s="259" t="s">
        <v>1084</v>
      </c>
      <c r="F361" s="260" t="s">
        <v>1082</v>
      </c>
      <c r="G361" s="261" t="s">
        <v>422</v>
      </c>
      <c r="H361" s="262">
        <v>1</v>
      </c>
      <c r="I361" s="263"/>
      <c r="J361" s="264">
        <f>ROUND(I361*H361,2)</f>
        <v>0</v>
      </c>
      <c r="K361" s="260" t="s">
        <v>21</v>
      </c>
      <c r="L361" s="265"/>
      <c r="M361" s="266" t="s">
        <v>21</v>
      </c>
      <c r="N361" s="267" t="s">
        <v>44</v>
      </c>
      <c r="O361" s="45"/>
      <c r="P361" s="219">
        <f>O361*H361</f>
        <v>0</v>
      </c>
      <c r="Q361" s="219">
        <v>0</v>
      </c>
      <c r="R361" s="219">
        <f>Q361*H361</f>
        <v>0</v>
      </c>
      <c r="S361" s="219">
        <v>0</v>
      </c>
      <c r="T361" s="220">
        <f>S361*H361</f>
        <v>0</v>
      </c>
      <c r="AR361" s="22" t="s">
        <v>538</v>
      </c>
      <c r="AT361" s="22" t="s">
        <v>298</v>
      </c>
      <c r="AU361" s="22" t="s">
        <v>81</v>
      </c>
      <c r="AY361" s="22" t="s">
        <v>155</v>
      </c>
      <c r="BE361" s="221">
        <f>IF(N361="základní",J361,0)</f>
        <v>0</v>
      </c>
      <c r="BF361" s="221">
        <f>IF(N361="snížená",J361,0)</f>
        <v>0</v>
      </c>
      <c r="BG361" s="221">
        <f>IF(N361="zákl. přenesená",J361,0)</f>
        <v>0</v>
      </c>
      <c r="BH361" s="221">
        <f>IF(N361="sníž. přenesená",J361,0)</f>
        <v>0</v>
      </c>
      <c r="BI361" s="221">
        <f>IF(N361="nulová",J361,0)</f>
        <v>0</v>
      </c>
      <c r="BJ361" s="22" t="s">
        <v>81</v>
      </c>
      <c r="BK361" s="221">
        <f>ROUND(I361*H361,2)</f>
        <v>0</v>
      </c>
      <c r="BL361" s="22" t="s">
        <v>160</v>
      </c>
      <c r="BM361" s="22" t="s">
        <v>1085</v>
      </c>
    </row>
    <row r="362" s="1" customFormat="1" ht="16.5" customHeight="1">
      <c r="B362" s="44"/>
      <c r="C362" s="210" t="s">
        <v>73</v>
      </c>
      <c r="D362" s="210" t="s">
        <v>156</v>
      </c>
      <c r="E362" s="211" t="s">
        <v>1086</v>
      </c>
      <c r="F362" s="212" t="s">
        <v>1087</v>
      </c>
      <c r="G362" s="213" t="s">
        <v>422</v>
      </c>
      <c r="H362" s="214">
        <v>1</v>
      </c>
      <c r="I362" s="215"/>
      <c r="J362" s="216">
        <f>ROUND(I362*H362,2)</f>
        <v>0</v>
      </c>
      <c r="K362" s="212" t="s">
        <v>21</v>
      </c>
      <c r="L362" s="70"/>
      <c r="M362" s="217" t="s">
        <v>21</v>
      </c>
      <c r="N362" s="218" t="s">
        <v>44</v>
      </c>
      <c r="O362" s="45"/>
      <c r="P362" s="219">
        <f>O362*H362</f>
        <v>0</v>
      </c>
      <c r="Q362" s="219">
        <v>0</v>
      </c>
      <c r="R362" s="219">
        <f>Q362*H362</f>
        <v>0</v>
      </c>
      <c r="S362" s="219">
        <v>0</v>
      </c>
      <c r="T362" s="220">
        <f>S362*H362</f>
        <v>0</v>
      </c>
      <c r="AR362" s="22" t="s">
        <v>160</v>
      </c>
      <c r="AT362" s="22" t="s">
        <v>156</v>
      </c>
      <c r="AU362" s="22" t="s">
        <v>81</v>
      </c>
      <c r="AY362" s="22" t="s">
        <v>155</v>
      </c>
      <c r="BE362" s="221">
        <f>IF(N362="základní",J362,0)</f>
        <v>0</v>
      </c>
      <c r="BF362" s="221">
        <f>IF(N362="snížená",J362,0)</f>
        <v>0</v>
      </c>
      <c r="BG362" s="221">
        <f>IF(N362="zákl. přenesená",J362,0)</f>
        <v>0</v>
      </c>
      <c r="BH362" s="221">
        <f>IF(N362="sníž. přenesená",J362,0)</f>
        <v>0</v>
      </c>
      <c r="BI362" s="221">
        <f>IF(N362="nulová",J362,0)</f>
        <v>0</v>
      </c>
      <c r="BJ362" s="22" t="s">
        <v>81</v>
      </c>
      <c r="BK362" s="221">
        <f>ROUND(I362*H362,2)</f>
        <v>0</v>
      </c>
      <c r="BL362" s="22" t="s">
        <v>160</v>
      </c>
      <c r="BM362" s="22" t="s">
        <v>1088</v>
      </c>
    </row>
    <row r="363" s="1" customFormat="1" ht="16.5" customHeight="1">
      <c r="B363" s="44"/>
      <c r="C363" s="258" t="s">
        <v>73</v>
      </c>
      <c r="D363" s="258" t="s">
        <v>298</v>
      </c>
      <c r="E363" s="259" t="s">
        <v>1089</v>
      </c>
      <c r="F363" s="260" t="s">
        <v>1087</v>
      </c>
      <c r="G363" s="261" t="s">
        <v>422</v>
      </c>
      <c r="H363" s="262">
        <v>1</v>
      </c>
      <c r="I363" s="263"/>
      <c r="J363" s="264">
        <f>ROUND(I363*H363,2)</f>
        <v>0</v>
      </c>
      <c r="K363" s="260" t="s">
        <v>21</v>
      </c>
      <c r="L363" s="265"/>
      <c r="M363" s="266" t="s">
        <v>21</v>
      </c>
      <c r="N363" s="267" t="s">
        <v>44</v>
      </c>
      <c r="O363" s="45"/>
      <c r="P363" s="219">
        <f>O363*H363</f>
        <v>0</v>
      </c>
      <c r="Q363" s="219">
        <v>0</v>
      </c>
      <c r="R363" s="219">
        <f>Q363*H363</f>
        <v>0</v>
      </c>
      <c r="S363" s="219">
        <v>0</v>
      </c>
      <c r="T363" s="220">
        <f>S363*H363</f>
        <v>0</v>
      </c>
      <c r="AR363" s="22" t="s">
        <v>538</v>
      </c>
      <c r="AT363" s="22" t="s">
        <v>298</v>
      </c>
      <c r="AU363" s="22" t="s">
        <v>81</v>
      </c>
      <c r="AY363" s="22" t="s">
        <v>155</v>
      </c>
      <c r="BE363" s="221">
        <f>IF(N363="základní",J363,0)</f>
        <v>0</v>
      </c>
      <c r="BF363" s="221">
        <f>IF(N363="snížená",J363,0)</f>
        <v>0</v>
      </c>
      <c r="BG363" s="221">
        <f>IF(N363="zákl. přenesená",J363,0)</f>
        <v>0</v>
      </c>
      <c r="BH363" s="221">
        <f>IF(N363="sníž. přenesená",J363,0)</f>
        <v>0</v>
      </c>
      <c r="BI363" s="221">
        <f>IF(N363="nulová",J363,0)</f>
        <v>0</v>
      </c>
      <c r="BJ363" s="22" t="s">
        <v>81</v>
      </c>
      <c r="BK363" s="221">
        <f>ROUND(I363*H363,2)</f>
        <v>0</v>
      </c>
      <c r="BL363" s="22" t="s">
        <v>160</v>
      </c>
      <c r="BM363" s="22" t="s">
        <v>1090</v>
      </c>
    </row>
    <row r="364" s="1" customFormat="1" ht="16.5" customHeight="1">
      <c r="B364" s="44"/>
      <c r="C364" s="210" t="s">
        <v>73</v>
      </c>
      <c r="D364" s="210" t="s">
        <v>156</v>
      </c>
      <c r="E364" s="211" t="s">
        <v>1091</v>
      </c>
      <c r="F364" s="212" t="s">
        <v>1092</v>
      </c>
      <c r="G364" s="213" t="s">
        <v>422</v>
      </c>
      <c r="H364" s="214">
        <v>1</v>
      </c>
      <c r="I364" s="215"/>
      <c r="J364" s="216">
        <f>ROUND(I364*H364,2)</f>
        <v>0</v>
      </c>
      <c r="K364" s="212" t="s">
        <v>21</v>
      </c>
      <c r="L364" s="70"/>
      <c r="M364" s="217" t="s">
        <v>21</v>
      </c>
      <c r="N364" s="218" t="s">
        <v>44</v>
      </c>
      <c r="O364" s="45"/>
      <c r="P364" s="219">
        <f>O364*H364</f>
        <v>0</v>
      </c>
      <c r="Q364" s="219">
        <v>0</v>
      </c>
      <c r="R364" s="219">
        <f>Q364*H364</f>
        <v>0</v>
      </c>
      <c r="S364" s="219">
        <v>0</v>
      </c>
      <c r="T364" s="220">
        <f>S364*H364</f>
        <v>0</v>
      </c>
      <c r="AR364" s="22" t="s">
        <v>160</v>
      </c>
      <c r="AT364" s="22" t="s">
        <v>156</v>
      </c>
      <c r="AU364" s="22" t="s">
        <v>81</v>
      </c>
      <c r="AY364" s="22" t="s">
        <v>155</v>
      </c>
      <c r="BE364" s="221">
        <f>IF(N364="základní",J364,0)</f>
        <v>0</v>
      </c>
      <c r="BF364" s="221">
        <f>IF(N364="snížená",J364,0)</f>
        <v>0</v>
      </c>
      <c r="BG364" s="221">
        <f>IF(N364="zákl. přenesená",J364,0)</f>
        <v>0</v>
      </c>
      <c r="BH364" s="221">
        <f>IF(N364="sníž. přenesená",J364,0)</f>
        <v>0</v>
      </c>
      <c r="BI364" s="221">
        <f>IF(N364="nulová",J364,0)</f>
        <v>0</v>
      </c>
      <c r="BJ364" s="22" t="s">
        <v>81</v>
      </c>
      <c r="BK364" s="221">
        <f>ROUND(I364*H364,2)</f>
        <v>0</v>
      </c>
      <c r="BL364" s="22" t="s">
        <v>160</v>
      </c>
      <c r="BM364" s="22" t="s">
        <v>1093</v>
      </c>
    </row>
    <row r="365" s="1" customFormat="1" ht="16.5" customHeight="1">
      <c r="B365" s="44"/>
      <c r="C365" s="258" t="s">
        <v>73</v>
      </c>
      <c r="D365" s="258" t="s">
        <v>298</v>
      </c>
      <c r="E365" s="259" t="s">
        <v>1094</v>
      </c>
      <c r="F365" s="260" t="s">
        <v>1092</v>
      </c>
      <c r="G365" s="261" t="s">
        <v>422</v>
      </c>
      <c r="H365" s="262">
        <v>1</v>
      </c>
      <c r="I365" s="263"/>
      <c r="J365" s="264">
        <f>ROUND(I365*H365,2)</f>
        <v>0</v>
      </c>
      <c r="K365" s="260" t="s">
        <v>21</v>
      </c>
      <c r="L365" s="265"/>
      <c r="M365" s="266" t="s">
        <v>21</v>
      </c>
      <c r="N365" s="267" t="s">
        <v>44</v>
      </c>
      <c r="O365" s="45"/>
      <c r="P365" s="219">
        <f>O365*H365</f>
        <v>0</v>
      </c>
      <c r="Q365" s="219">
        <v>0</v>
      </c>
      <c r="R365" s="219">
        <f>Q365*H365</f>
        <v>0</v>
      </c>
      <c r="S365" s="219">
        <v>0</v>
      </c>
      <c r="T365" s="220">
        <f>S365*H365</f>
        <v>0</v>
      </c>
      <c r="AR365" s="22" t="s">
        <v>538</v>
      </c>
      <c r="AT365" s="22" t="s">
        <v>298</v>
      </c>
      <c r="AU365" s="22" t="s">
        <v>81</v>
      </c>
      <c r="AY365" s="22" t="s">
        <v>155</v>
      </c>
      <c r="BE365" s="221">
        <f>IF(N365="základní",J365,0)</f>
        <v>0</v>
      </c>
      <c r="BF365" s="221">
        <f>IF(N365="snížená",J365,0)</f>
        <v>0</v>
      </c>
      <c r="BG365" s="221">
        <f>IF(N365="zákl. přenesená",J365,0)</f>
        <v>0</v>
      </c>
      <c r="BH365" s="221">
        <f>IF(N365="sníž. přenesená",J365,0)</f>
        <v>0</v>
      </c>
      <c r="BI365" s="221">
        <f>IF(N365="nulová",J365,0)</f>
        <v>0</v>
      </c>
      <c r="BJ365" s="22" t="s">
        <v>81</v>
      </c>
      <c r="BK365" s="221">
        <f>ROUND(I365*H365,2)</f>
        <v>0</v>
      </c>
      <c r="BL365" s="22" t="s">
        <v>160</v>
      </c>
      <c r="BM365" s="22" t="s">
        <v>1095</v>
      </c>
    </row>
    <row r="366" s="1" customFormat="1" ht="16.5" customHeight="1">
      <c r="B366" s="44"/>
      <c r="C366" s="210" t="s">
        <v>73</v>
      </c>
      <c r="D366" s="210" t="s">
        <v>156</v>
      </c>
      <c r="E366" s="211" t="s">
        <v>1096</v>
      </c>
      <c r="F366" s="212" t="s">
        <v>1097</v>
      </c>
      <c r="G366" s="213" t="s">
        <v>422</v>
      </c>
      <c r="H366" s="214">
        <v>1</v>
      </c>
      <c r="I366" s="215"/>
      <c r="J366" s="216">
        <f>ROUND(I366*H366,2)</f>
        <v>0</v>
      </c>
      <c r="K366" s="212" t="s">
        <v>21</v>
      </c>
      <c r="L366" s="70"/>
      <c r="M366" s="217" t="s">
        <v>21</v>
      </c>
      <c r="N366" s="218" t="s">
        <v>44</v>
      </c>
      <c r="O366" s="45"/>
      <c r="P366" s="219">
        <f>O366*H366</f>
        <v>0</v>
      </c>
      <c r="Q366" s="219">
        <v>0</v>
      </c>
      <c r="R366" s="219">
        <f>Q366*H366</f>
        <v>0</v>
      </c>
      <c r="S366" s="219">
        <v>0</v>
      </c>
      <c r="T366" s="220">
        <f>S366*H366</f>
        <v>0</v>
      </c>
      <c r="AR366" s="22" t="s">
        <v>160</v>
      </c>
      <c r="AT366" s="22" t="s">
        <v>156</v>
      </c>
      <c r="AU366" s="22" t="s">
        <v>81</v>
      </c>
      <c r="AY366" s="22" t="s">
        <v>155</v>
      </c>
      <c r="BE366" s="221">
        <f>IF(N366="základní",J366,0)</f>
        <v>0</v>
      </c>
      <c r="BF366" s="221">
        <f>IF(N366="snížená",J366,0)</f>
        <v>0</v>
      </c>
      <c r="BG366" s="221">
        <f>IF(N366="zákl. přenesená",J366,0)</f>
        <v>0</v>
      </c>
      <c r="BH366" s="221">
        <f>IF(N366="sníž. přenesená",J366,0)</f>
        <v>0</v>
      </c>
      <c r="BI366" s="221">
        <f>IF(N366="nulová",J366,0)</f>
        <v>0</v>
      </c>
      <c r="BJ366" s="22" t="s">
        <v>81</v>
      </c>
      <c r="BK366" s="221">
        <f>ROUND(I366*H366,2)</f>
        <v>0</v>
      </c>
      <c r="BL366" s="22" t="s">
        <v>160</v>
      </c>
      <c r="BM366" s="22" t="s">
        <v>1098</v>
      </c>
    </row>
    <row r="367" s="1" customFormat="1" ht="16.5" customHeight="1">
      <c r="B367" s="44"/>
      <c r="C367" s="258" t="s">
        <v>73</v>
      </c>
      <c r="D367" s="258" t="s">
        <v>298</v>
      </c>
      <c r="E367" s="259" t="s">
        <v>1099</v>
      </c>
      <c r="F367" s="260" t="s">
        <v>1097</v>
      </c>
      <c r="G367" s="261" t="s">
        <v>422</v>
      </c>
      <c r="H367" s="262">
        <v>1</v>
      </c>
      <c r="I367" s="263"/>
      <c r="J367" s="264">
        <f>ROUND(I367*H367,2)</f>
        <v>0</v>
      </c>
      <c r="K367" s="260" t="s">
        <v>21</v>
      </c>
      <c r="L367" s="265"/>
      <c r="M367" s="266" t="s">
        <v>21</v>
      </c>
      <c r="N367" s="267" t="s">
        <v>44</v>
      </c>
      <c r="O367" s="45"/>
      <c r="P367" s="219">
        <f>O367*H367</f>
        <v>0</v>
      </c>
      <c r="Q367" s="219">
        <v>0</v>
      </c>
      <c r="R367" s="219">
        <f>Q367*H367</f>
        <v>0</v>
      </c>
      <c r="S367" s="219">
        <v>0</v>
      </c>
      <c r="T367" s="220">
        <f>S367*H367</f>
        <v>0</v>
      </c>
      <c r="AR367" s="22" t="s">
        <v>538</v>
      </c>
      <c r="AT367" s="22" t="s">
        <v>298</v>
      </c>
      <c r="AU367" s="22" t="s">
        <v>81</v>
      </c>
      <c r="AY367" s="22" t="s">
        <v>155</v>
      </c>
      <c r="BE367" s="221">
        <f>IF(N367="základní",J367,0)</f>
        <v>0</v>
      </c>
      <c r="BF367" s="221">
        <f>IF(N367="snížená",J367,0)</f>
        <v>0</v>
      </c>
      <c r="BG367" s="221">
        <f>IF(N367="zákl. přenesená",J367,0)</f>
        <v>0</v>
      </c>
      <c r="BH367" s="221">
        <f>IF(N367="sníž. přenesená",J367,0)</f>
        <v>0</v>
      </c>
      <c r="BI367" s="221">
        <f>IF(N367="nulová",J367,0)</f>
        <v>0</v>
      </c>
      <c r="BJ367" s="22" t="s">
        <v>81</v>
      </c>
      <c r="BK367" s="221">
        <f>ROUND(I367*H367,2)</f>
        <v>0</v>
      </c>
      <c r="BL367" s="22" t="s">
        <v>160</v>
      </c>
      <c r="BM367" s="22" t="s">
        <v>1100</v>
      </c>
    </row>
    <row r="368" s="1" customFormat="1" ht="16.5" customHeight="1">
      <c r="B368" s="44"/>
      <c r="C368" s="210" t="s">
        <v>73</v>
      </c>
      <c r="D368" s="210" t="s">
        <v>156</v>
      </c>
      <c r="E368" s="211" t="s">
        <v>1101</v>
      </c>
      <c r="F368" s="212" t="s">
        <v>1102</v>
      </c>
      <c r="G368" s="213" t="s">
        <v>422</v>
      </c>
      <c r="H368" s="214">
        <v>8</v>
      </c>
      <c r="I368" s="215"/>
      <c r="J368" s="216">
        <f>ROUND(I368*H368,2)</f>
        <v>0</v>
      </c>
      <c r="K368" s="212" t="s">
        <v>21</v>
      </c>
      <c r="L368" s="70"/>
      <c r="M368" s="217" t="s">
        <v>21</v>
      </c>
      <c r="N368" s="218" t="s">
        <v>44</v>
      </c>
      <c r="O368" s="45"/>
      <c r="P368" s="219">
        <f>O368*H368</f>
        <v>0</v>
      </c>
      <c r="Q368" s="219">
        <v>0</v>
      </c>
      <c r="R368" s="219">
        <f>Q368*H368</f>
        <v>0</v>
      </c>
      <c r="S368" s="219">
        <v>0</v>
      </c>
      <c r="T368" s="220">
        <f>S368*H368</f>
        <v>0</v>
      </c>
      <c r="AR368" s="22" t="s">
        <v>160</v>
      </c>
      <c r="AT368" s="22" t="s">
        <v>156</v>
      </c>
      <c r="AU368" s="22" t="s">
        <v>81</v>
      </c>
      <c r="AY368" s="22" t="s">
        <v>155</v>
      </c>
      <c r="BE368" s="221">
        <f>IF(N368="základní",J368,0)</f>
        <v>0</v>
      </c>
      <c r="BF368" s="221">
        <f>IF(N368="snížená",J368,0)</f>
        <v>0</v>
      </c>
      <c r="BG368" s="221">
        <f>IF(N368="zákl. přenesená",J368,0)</f>
        <v>0</v>
      </c>
      <c r="BH368" s="221">
        <f>IF(N368="sníž. přenesená",J368,0)</f>
        <v>0</v>
      </c>
      <c r="BI368" s="221">
        <f>IF(N368="nulová",J368,0)</f>
        <v>0</v>
      </c>
      <c r="BJ368" s="22" t="s">
        <v>81</v>
      </c>
      <c r="BK368" s="221">
        <f>ROUND(I368*H368,2)</f>
        <v>0</v>
      </c>
      <c r="BL368" s="22" t="s">
        <v>160</v>
      </c>
      <c r="BM368" s="22" t="s">
        <v>1103</v>
      </c>
    </row>
    <row r="369" s="1" customFormat="1" ht="16.5" customHeight="1">
      <c r="B369" s="44"/>
      <c r="C369" s="258" t="s">
        <v>73</v>
      </c>
      <c r="D369" s="258" t="s">
        <v>298</v>
      </c>
      <c r="E369" s="259" t="s">
        <v>1104</v>
      </c>
      <c r="F369" s="260" t="s">
        <v>1102</v>
      </c>
      <c r="G369" s="261" t="s">
        <v>422</v>
      </c>
      <c r="H369" s="262">
        <v>8</v>
      </c>
      <c r="I369" s="263"/>
      <c r="J369" s="264">
        <f>ROUND(I369*H369,2)</f>
        <v>0</v>
      </c>
      <c r="K369" s="260" t="s">
        <v>21</v>
      </c>
      <c r="L369" s="265"/>
      <c r="M369" s="266" t="s">
        <v>21</v>
      </c>
      <c r="N369" s="267" t="s">
        <v>44</v>
      </c>
      <c r="O369" s="45"/>
      <c r="P369" s="219">
        <f>O369*H369</f>
        <v>0</v>
      </c>
      <c r="Q369" s="219">
        <v>0</v>
      </c>
      <c r="R369" s="219">
        <f>Q369*H369</f>
        <v>0</v>
      </c>
      <c r="S369" s="219">
        <v>0</v>
      </c>
      <c r="T369" s="220">
        <f>S369*H369</f>
        <v>0</v>
      </c>
      <c r="AR369" s="22" t="s">
        <v>538</v>
      </c>
      <c r="AT369" s="22" t="s">
        <v>298</v>
      </c>
      <c r="AU369" s="22" t="s">
        <v>81</v>
      </c>
      <c r="AY369" s="22" t="s">
        <v>155</v>
      </c>
      <c r="BE369" s="221">
        <f>IF(N369="základní",J369,0)</f>
        <v>0</v>
      </c>
      <c r="BF369" s="221">
        <f>IF(N369="snížená",J369,0)</f>
        <v>0</v>
      </c>
      <c r="BG369" s="221">
        <f>IF(N369="zákl. přenesená",J369,0)</f>
        <v>0</v>
      </c>
      <c r="BH369" s="221">
        <f>IF(N369="sníž. přenesená",J369,0)</f>
        <v>0</v>
      </c>
      <c r="BI369" s="221">
        <f>IF(N369="nulová",J369,0)</f>
        <v>0</v>
      </c>
      <c r="BJ369" s="22" t="s">
        <v>81</v>
      </c>
      <c r="BK369" s="221">
        <f>ROUND(I369*H369,2)</f>
        <v>0</v>
      </c>
      <c r="BL369" s="22" t="s">
        <v>160</v>
      </c>
      <c r="BM369" s="22" t="s">
        <v>1105</v>
      </c>
    </row>
    <row r="370" s="1" customFormat="1" ht="16.5" customHeight="1">
      <c r="B370" s="44"/>
      <c r="C370" s="210" t="s">
        <v>73</v>
      </c>
      <c r="D370" s="210" t="s">
        <v>156</v>
      </c>
      <c r="E370" s="211" t="s">
        <v>1106</v>
      </c>
      <c r="F370" s="212" t="s">
        <v>1107</v>
      </c>
      <c r="G370" s="213" t="s">
        <v>422</v>
      </c>
      <c r="H370" s="214">
        <v>1</v>
      </c>
      <c r="I370" s="215"/>
      <c r="J370" s="216">
        <f>ROUND(I370*H370,2)</f>
        <v>0</v>
      </c>
      <c r="K370" s="212" t="s">
        <v>21</v>
      </c>
      <c r="L370" s="70"/>
      <c r="M370" s="217" t="s">
        <v>21</v>
      </c>
      <c r="N370" s="218" t="s">
        <v>44</v>
      </c>
      <c r="O370" s="45"/>
      <c r="P370" s="219">
        <f>O370*H370</f>
        <v>0</v>
      </c>
      <c r="Q370" s="219">
        <v>0</v>
      </c>
      <c r="R370" s="219">
        <f>Q370*H370</f>
        <v>0</v>
      </c>
      <c r="S370" s="219">
        <v>0</v>
      </c>
      <c r="T370" s="220">
        <f>S370*H370</f>
        <v>0</v>
      </c>
      <c r="AR370" s="22" t="s">
        <v>160</v>
      </c>
      <c r="AT370" s="22" t="s">
        <v>156</v>
      </c>
      <c r="AU370" s="22" t="s">
        <v>81</v>
      </c>
      <c r="AY370" s="22" t="s">
        <v>155</v>
      </c>
      <c r="BE370" s="221">
        <f>IF(N370="základní",J370,0)</f>
        <v>0</v>
      </c>
      <c r="BF370" s="221">
        <f>IF(N370="snížená",J370,0)</f>
        <v>0</v>
      </c>
      <c r="BG370" s="221">
        <f>IF(N370="zákl. přenesená",J370,0)</f>
        <v>0</v>
      </c>
      <c r="BH370" s="221">
        <f>IF(N370="sníž. přenesená",J370,0)</f>
        <v>0</v>
      </c>
      <c r="BI370" s="221">
        <f>IF(N370="nulová",J370,0)</f>
        <v>0</v>
      </c>
      <c r="BJ370" s="22" t="s">
        <v>81</v>
      </c>
      <c r="BK370" s="221">
        <f>ROUND(I370*H370,2)</f>
        <v>0</v>
      </c>
      <c r="BL370" s="22" t="s">
        <v>160</v>
      </c>
      <c r="BM370" s="22" t="s">
        <v>1108</v>
      </c>
    </row>
    <row r="371" s="1" customFormat="1" ht="16.5" customHeight="1">
      <c r="B371" s="44"/>
      <c r="C371" s="258" t="s">
        <v>73</v>
      </c>
      <c r="D371" s="258" t="s">
        <v>298</v>
      </c>
      <c r="E371" s="259" t="s">
        <v>1109</v>
      </c>
      <c r="F371" s="260" t="s">
        <v>1107</v>
      </c>
      <c r="G371" s="261" t="s">
        <v>422</v>
      </c>
      <c r="H371" s="262">
        <v>1</v>
      </c>
      <c r="I371" s="263"/>
      <c r="J371" s="264">
        <f>ROUND(I371*H371,2)</f>
        <v>0</v>
      </c>
      <c r="K371" s="260" t="s">
        <v>21</v>
      </c>
      <c r="L371" s="265"/>
      <c r="M371" s="266" t="s">
        <v>21</v>
      </c>
      <c r="N371" s="267" t="s">
        <v>44</v>
      </c>
      <c r="O371" s="45"/>
      <c r="P371" s="219">
        <f>O371*H371</f>
        <v>0</v>
      </c>
      <c r="Q371" s="219">
        <v>0</v>
      </c>
      <c r="R371" s="219">
        <f>Q371*H371</f>
        <v>0</v>
      </c>
      <c r="S371" s="219">
        <v>0</v>
      </c>
      <c r="T371" s="220">
        <f>S371*H371</f>
        <v>0</v>
      </c>
      <c r="AR371" s="22" t="s">
        <v>538</v>
      </c>
      <c r="AT371" s="22" t="s">
        <v>298</v>
      </c>
      <c r="AU371" s="22" t="s">
        <v>81</v>
      </c>
      <c r="AY371" s="22" t="s">
        <v>155</v>
      </c>
      <c r="BE371" s="221">
        <f>IF(N371="základní",J371,0)</f>
        <v>0</v>
      </c>
      <c r="BF371" s="221">
        <f>IF(N371="snížená",J371,0)</f>
        <v>0</v>
      </c>
      <c r="BG371" s="221">
        <f>IF(N371="zákl. přenesená",J371,0)</f>
        <v>0</v>
      </c>
      <c r="BH371" s="221">
        <f>IF(N371="sníž. přenesená",J371,0)</f>
        <v>0</v>
      </c>
      <c r="BI371" s="221">
        <f>IF(N371="nulová",J371,0)</f>
        <v>0</v>
      </c>
      <c r="BJ371" s="22" t="s">
        <v>81</v>
      </c>
      <c r="BK371" s="221">
        <f>ROUND(I371*H371,2)</f>
        <v>0</v>
      </c>
      <c r="BL371" s="22" t="s">
        <v>160</v>
      </c>
      <c r="BM371" s="22" t="s">
        <v>1110</v>
      </c>
    </row>
    <row r="372" s="1" customFormat="1" ht="16.5" customHeight="1">
      <c r="B372" s="44"/>
      <c r="C372" s="210" t="s">
        <v>73</v>
      </c>
      <c r="D372" s="210" t="s">
        <v>156</v>
      </c>
      <c r="E372" s="211" t="s">
        <v>1111</v>
      </c>
      <c r="F372" s="212" t="s">
        <v>1112</v>
      </c>
      <c r="G372" s="213" t="s">
        <v>298</v>
      </c>
      <c r="H372" s="214">
        <v>900</v>
      </c>
      <c r="I372" s="215"/>
      <c r="J372" s="216">
        <f>ROUND(I372*H372,2)</f>
        <v>0</v>
      </c>
      <c r="K372" s="212" t="s">
        <v>21</v>
      </c>
      <c r="L372" s="70"/>
      <c r="M372" s="217" t="s">
        <v>21</v>
      </c>
      <c r="N372" s="218" t="s">
        <v>44</v>
      </c>
      <c r="O372" s="45"/>
      <c r="P372" s="219">
        <f>O372*H372</f>
        <v>0</v>
      </c>
      <c r="Q372" s="219">
        <v>0</v>
      </c>
      <c r="R372" s="219">
        <f>Q372*H372</f>
        <v>0</v>
      </c>
      <c r="S372" s="219">
        <v>0</v>
      </c>
      <c r="T372" s="220">
        <f>S372*H372</f>
        <v>0</v>
      </c>
      <c r="AR372" s="22" t="s">
        <v>160</v>
      </c>
      <c r="AT372" s="22" t="s">
        <v>156</v>
      </c>
      <c r="AU372" s="22" t="s">
        <v>81</v>
      </c>
      <c r="AY372" s="22" t="s">
        <v>155</v>
      </c>
      <c r="BE372" s="221">
        <f>IF(N372="základní",J372,0)</f>
        <v>0</v>
      </c>
      <c r="BF372" s="221">
        <f>IF(N372="snížená",J372,0)</f>
        <v>0</v>
      </c>
      <c r="BG372" s="221">
        <f>IF(N372="zákl. přenesená",J372,0)</f>
        <v>0</v>
      </c>
      <c r="BH372" s="221">
        <f>IF(N372="sníž. přenesená",J372,0)</f>
        <v>0</v>
      </c>
      <c r="BI372" s="221">
        <f>IF(N372="nulová",J372,0)</f>
        <v>0</v>
      </c>
      <c r="BJ372" s="22" t="s">
        <v>81</v>
      </c>
      <c r="BK372" s="221">
        <f>ROUND(I372*H372,2)</f>
        <v>0</v>
      </c>
      <c r="BL372" s="22" t="s">
        <v>160</v>
      </c>
      <c r="BM372" s="22" t="s">
        <v>1113</v>
      </c>
    </row>
    <row r="373" s="1" customFormat="1" ht="16.5" customHeight="1">
      <c r="B373" s="44"/>
      <c r="C373" s="258" t="s">
        <v>73</v>
      </c>
      <c r="D373" s="258" t="s">
        <v>298</v>
      </c>
      <c r="E373" s="259" t="s">
        <v>1114</v>
      </c>
      <c r="F373" s="260" t="s">
        <v>1112</v>
      </c>
      <c r="G373" s="261" t="s">
        <v>298</v>
      </c>
      <c r="H373" s="262">
        <v>900</v>
      </c>
      <c r="I373" s="263"/>
      <c r="J373" s="264">
        <f>ROUND(I373*H373,2)</f>
        <v>0</v>
      </c>
      <c r="K373" s="260" t="s">
        <v>21</v>
      </c>
      <c r="L373" s="265"/>
      <c r="M373" s="266" t="s">
        <v>21</v>
      </c>
      <c r="N373" s="267" t="s">
        <v>44</v>
      </c>
      <c r="O373" s="45"/>
      <c r="P373" s="219">
        <f>O373*H373</f>
        <v>0</v>
      </c>
      <c r="Q373" s="219">
        <v>0</v>
      </c>
      <c r="R373" s="219">
        <f>Q373*H373</f>
        <v>0</v>
      </c>
      <c r="S373" s="219">
        <v>0</v>
      </c>
      <c r="T373" s="220">
        <f>S373*H373</f>
        <v>0</v>
      </c>
      <c r="AR373" s="22" t="s">
        <v>538</v>
      </c>
      <c r="AT373" s="22" t="s">
        <v>298</v>
      </c>
      <c r="AU373" s="22" t="s">
        <v>81</v>
      </c>
      <c r="AY373" s="22" t="s">
        <v>155</v>
      </c>
      <c r="BE373" s="221">
        <f>IF(N373="základní",J373,0)</f>
        <v>0</v>
      </c>
      <c r="BF373" s="221">
        <f>IF(N373="snížená",J373,0)</f>
        <v>0</v>
      </c>
      <c r="BG373" s="221">
        <f>IF(N373="zákl. přenesená",J373,0)</f>
        <v>0</v>
      </c>
      <c r="BH373" s="221">
        <f>IF(N373="sníž. přenesená",J373,0)</f>
        <v>0</v>
      </c>
      <c r="BI373" s="221">
        <f>IF(N373="nulová",J373,0)</f>
        <v>0</v>
      </c>
      <c r="BJ373" s="22" t="s">
        <v>81</v>
      </c>
      <c r="BK373" s="221">
        <f>ROUND(I373*H373,2)</f>
        <v>0</v>
      </c>
      <c r="BL373" s="22" t="s">
        <v>160</v>
      </c>
      <c r="BM373" s="22" t="s">
        <v>1115</v>
      </c>
    </row>
    <row r="374" s="1" customFormat="1" ht="16.5" customHeight="1">
      <c r="B374" s="44"/>
      <c r="C374" s="210" t="s">
        <v>73</v>
      </c>
      <c r="D374" s="210" t="s">
        <v>156</v>
      </c>
      <c r="E374" s="211" t="s">
        <v>1116</v>
      </c>
      <c r="F374" s="212" t="s">
        <v>1117</v>
      </c>
      <c r="G374" s="213" t="s">
        <v>298</v>
      </c>
      <c r="H374" s="214">
        <v>80</v>
      </c>
      <c r="I374" s="215"/>
      <c r="J374" s="216">
        <f>ROUND(I374*H374,2)</f>
        <v>0</v>
      </c>
      <c r="K374" s="212" t="s">
        <v>21</v>
      </c>
      <c r="L374" s="70"/>
      <c r="M374" s="217" t="s">
        <v>21</v>
      </c>
      <c r="N374" s="218" t="s">
        <v>44</v>
      </c>
      <c r="O374" s="45"/>
      <c r="P374" s="219">
        <f>O374*H374</f>
        <v>0</v>
      </c>
      <c r="Q374" s="219">
        <v>0</v>
      </c>
      <c r="R374" s="219">
        <f>Q374*H374</f>
        <v>0</v>
      </c>
      <c r="S374" s="219">
        <v>0</v>
      </c>
      <c r="T374" s="220">
        <f>S374*H374</f>
        <v>0</v>
      </c>
      <c r="AR374" s="22" t="s">
        <v>160</v>
      </c>
      <c r="AT374" s="22" t="s">
        <v>156</v>
      </c>
      <c r="AU374" s="22" t="s">
        <v>81</v>
      </c>
      <c r="AY374" s="22" t="s">
        <v>155</v>
      </c>
      <c r="BE374" s="221">
        <f>IF(N374="základní",J374,0)</f>
        <v>0</v>
      </c>
      <c r="BF374" s="221">
        <f>IF(N374="snížená",J374,0)</f>
        <v>0</v>
      </c>
      <c r="BG374" s="221">
        <f>IF(N374="zákl. přenesená",J374,0)</f>
        <v>0</v>
      </c>
      <c r="BH374" s="221">
        <f>IF(N374="sníž. přenesená",J374,0)</f>
        <v>0</v>
      </c>
      <c r="BI374" s="221">
        <f>IF(N374="nulová",J374,0)</f>
        <v>0</v>
      </c>
      <c r="BJ374" s="22" t="s">
        <v>81</v>
      </c>
      <c r="BK374" s="221">
        <f>ROUND(I374*H374,2)</f>
        <v>0</v>
      </c>
      <c r="BL374" s="22" t="s">
        <v>160</v>
      </c>
      <c r="BM374" s="22" t="s">
        <v>1118</v>
      </c>
    </row>
    <row r="375" s="1" customFormat="1" ht="16.5" customHeight="1">
      <c r="B375" s="44"/>
      <c r="C375" s="258" t="s">
        <v>73</v>
      </c>
      <c r="D375" s="258" t="s">
        <v>298</v>
      </c>
      <c r="E375" s="259" t="s">
        <v>1119</v>
      </c>
      <c r="F375" s="260" t="s">
        <v>1117</v>
      </c>
      <c r="G375" s="261" t="s">
        <v>298</v>
      </c>
      <c r="H375" s="262">
        <v>80</v>
      </c>
      <c r="I375" s="263"/>
      <c r="J375" s="264">
        <f>ROUND(I375*H375,2)</f>
        <v>0</v>
      </c>
      <c r="K375" s="260" t="s">
        <v>21</v>
      </c>
      <c r="L375" s="265"/>
      <c r="M375" s="266" t="s">
        <v>21</v>
      </c>
      <c r="N375" s="267" t="s">
        <v>44</v>
      </c>
      <c r="O375" s="45"/>
      <c r="P375" s="219">
        <f>O375*H375</f>
        <v>0</v>
      </c>
      <c r="Q375" s="219">
        <v>0</v>
      </c>
      <c r="R375" s="219">
        <f>Q375*H375</f>
        <v>0</v>
      </c>
      <c r="S375" s="219">
        <v>0</v>
      </c>
      <c r="T375" s="220">
        <f>S375*H375</f>
        <v>0</v>
      </c>
      <c r="AR375" s="22" t="s">
        <v>538</v>
      </c>
      <c r="AT375" s="22" t="s">
        <v>298</v>
      </c>
      <c r="AU375" s="22" t="s">
        <v>81</v>
      </c>
      <c r="AY375" s="22" t="s">
        <v>155</v>
      </c>
      <c r="BE375" s="221">
        <f>IF(N375="základní",J375,0)</f>
        <v>0</v>
      </c>
      <c r="BF375" s="221">
        <f>IF(N375="snížená",J375,0)</f>
        <v>0</v>
      </c>
      <c r="BG375" s="221">
        <f>IF(N375="zákl. přenesená",J375,0)</f>
        <v>0</v>
      </c>
      <c r="BH375" s="221">
        <f>IF(N375="sníž. přenesená",J375,0)</f>
        <v>0</v>
      </c>
      <c r="BI375" s="221">
        <f>IF(N375="nulová",J375,0)</f>
        <v>0</v>
      </c>
      <c r="BJ375" s="22" t="s">
        <v>81</v>
      </c>
      <c r="BK375" s="221">
        <f>ROUND(I375*H375,2)</f>
        <v>0</v>
      </c>
      <c r="BL375" s="22" t="s">
        <v>160</v>
      </c>
      <c r="BM375" s="22" t="s">
        <v>1120</v>
      </c>
    </row>
    <row r="376" s="1" customFormat="1" ht="16.5" customHeight="1">
      <c r="B376" s="44"/>
      <c r="C376" s="210" t="s">
        <v>73</v>
      </c>
      <c r="D376" s="210" t="s">
        <v>156</v>
      </c>
      <c r="E376" s="211" t="s">
        <v>1121</v>
      </c>
      <c r="F376" s="212" t="s">
        <v>822</v>
      </c>
      <c r="G376" s="213" t="s">
        <v>298</v>
      </c>
      <c r="H376" s="214">
        <v>200</v>
      </c>
      <c r="I376" s="215"/>
      <c r="J376" s="216">
        <f>ROUND(I376*H376,2)</f>
        <v>0</v>
      </c>
      <c r="K376" s="212" t="s">
        <v>21</v>
      </c>
      <c r="L376" s="70"/>
      <c r="M376" s="217" t="s">
        <v>21</v>
      </c>
      <c r="N376" s="218" t="s">
        <v>44</v>
      </c>
      <c r="O376" s="45"/>
      <c r="P376" s="219">
        <f>O376*H376</f>
        <v>0</v>
      </c>
      <c r="Q376" s="219">
        <v>0</v>
      </c>
      <c r="R376" s="219">
        <f>Q376*H376</f>
        <v>0</v>
      </c>
      <c r="S376" s="219">
        <v>0</v>
      </c>
      <c r="T376" s="220">
        <f>S376*H376</f>
        <v>0</v>
      </c>
      <c r="AR376" s="22" t="s">
        <v>160</v>
      </c>
      <c r="AT376" s="22" t="s">
        <v>156</v>
      </c>
      <c r="AU376" s="22" t="s">
        <v>81</v>
      </c>
      <c r="AY376" s="22" t="s">
        <v>155</v>
      </c>
      <c r="BE376" s="221">
        <f>IF(N376="základní",J376,0)</f>
        <v>0</v>
      </c>
      <c r="BF376" s="221">
        <f>IF(N376="snížená",J376,0)</f>
        <v>0</v>
      </c>
      <c r="BG376" s="221">
        <f>IF(N376="zákl. přenesená",J376,0)</f>
        <v>0</v>
      </c>
      <c r="BH376" s="221">
        <f>IF(N376="sníž. přenesená",J376,0)</f>
        <v>0</v>
      </c>
      <c r="BI376" s="221">
        <f>IF(N376="nulová",J376,0)</f>
        <v>0</v>
      </c>
      <c r="BJ376" s="22" t="s">
        <v>81</v>
      </c>
      <c r="BK376" s="221">
        <f>ROUND(I376*H376,2)</f>
        <v>0</v>
      </c>
      <c r="BL376" s="22" t="s">
        <v>160</v>
      </c>
      <c r="BM376" s="22" t="s">
        <v>1122</v>
      </c>
    </row>
    <row r="377" s="1" customFormat="1" ht="16.5" customHeight="1">
      <c r="B377" s="44"/>
      <c r="C377" s="258" t="s">
        <v>73</v>
      </c>
      <c r="D377" s="258" t="s">
        <v>298</v>
      </c>
      <c r="E377" s="259" t="s">
        <v>1123</v>
      </c>
      <c r="F377" s="260" t="s">
        <v>822</v>
      </c>
      <c r="G377" s="261" t="s">
        <v>298</v>
      </c>
      <c r="H377" s="262">
        <v>200</v>
      </c>
      <c r="I377" s="263"/>
      <c r="J377" s="264">
        <f>ROUND(I377*H377,2)</f>
        <v>0</v>
      </c>
      <c r="K377" s="260" t="s">
        <v>21</v>
      </c>
      <c r="L377" s="265"/>
      <c r="M377" s="266" t="s">
        <v>21</v>
      </c>
      <c r="N377" s="267" t="s">
        <v>44</v>
      </c>
      <c r="O377" s="45"/>
      <c r="P377" s="219">
        <f>O377*H377</f>
        <v>0</v>
      </c>
      <c r="Q377" s="219">
        <v>0</v>
      </c>
      <c r="R377" s="219">
        <f>Q377*H377</f>
        <v>0</v>
      </c>
      <c r="S377" s="219">
        <v>0</v>
      </c>
      <c r="T377" s="220">
        <f>S377*H377</f>
        <v>0</v>
      </c>
      <c r="AR377" s="22" t="s">
        <v>538</v>
      </c>
      <c r="AT377" s="22" t="s">
        <v>298</v>
      </c>
      <c r="AU377" s="22" t="s">
        <v>81</v>
      </c>
      <c r="AY377" s="22" t="s">
        <v>155</v>
      </c>
      <c r="BE377" s="221">
        <f>IF(N377="základní",J377,0)</f>
        <v>0</v>
      </c>
      <c r="BF377" s="221">
        <f>IF(N377="snížená",J377,0)</f>
        <v>0</v>
      </c>
      <c r="BG377" s="221">
        <f>IF(N377="zákl. přenesená",J377,0)</f>
        <v>0</v>
      </c>
      <c r="BH377" s="221">
        <f>IF(N377="sníž. přenesená",J377,0)</f>
        <v>0</v>
      </c>
      <c r="BI377" s="221">
        <f>IF(N377="nulová",J377,0)</f>
        <v>0</v>
      </c>
      <c r="BJ377" s="22" t="s">
        <v>81</v>
      </c>
      <c r="BK377" s="221">
        <f>ROUND(I377*H377,2)</f>
        <v>0</v>
      </c>
      <c r="BL377" s="22" t="s">
        <v>160</v>
      </c>
      <c r="BM377" s="22" t="s">
        <v>1124</v>
      </c>
    </row>
    <row r="378" s="1" customFormat="1" ht="16.5" customHeight="1">
      <c r="B378" s="44"/>
      <c r="C378" s="210" t="s">
        <v>73</v>
      </c>
      <c r="D378" s="210" t="s">
        <v>156</v>
      </c>
      <c r="E378" s="211" t="s">
        <v>1125</v>
      </c>
      <c r="F378" s="212" t="s">
        <v>1126</v>
      </c>
      <c r="G378" s="213" t="s">
        <v>298</v>
      </c>
      <c r="H378" s="214">
        <v>60</v>
      </c>
      <c r="I378" s="215"/>
      <c r="J378" s="216">
        <f>ROUND(I378*H378,2)</f>
        <v>0</v>
      </c>
      <c r="K378" s="212" t="s">
        <v>21</v>
      </c>
      <c r="L378" s="70"/>
      <c r="M378" s="217" t="s">
        <v>21</v>
      </c>
      <c r="N378" s="218" t="s">
        <v>44</v>
      </c>
      <c r="O378" s="45"/>
      <c r="P378" s="219">
        <f>O378*H378</f>
        <v>0</v>
      </c>
      <c r="Q378" s="219">
        <v>0</v>
      </c>
      <c r="R378" s="219">
        <f>Q378*H378</f>
        <v>0</v>
      </c>
      <c r="S378" s="219">
        <v>0</v>
      </c>
      <c r="T378" s="220">
        <f>S378*H378</f>
        <v>0</v>
      </c>
      <c r="AR378" s="22" t="s">
        <v>160</v>
      </c>
      <c r="AT378" s="22" t="s">
        <v>156</v>
      </c>
      <c r="AU378" s="22" t="s">
        <v>81</v>
      </c>
      <c r="AY378" s="22" t="s">
        <v>155</v>
      </c>
      <c r="BE378" s="221">
        <f>IF(N378="základní",J378,0)</f>
        <v>0</v>
      </c>
      <c r="BF378" s="221">
        <f>IF(N378="snížená",J378,0)</f>
        <v>0</v>
      </c>
      <c r="BG378" s="221">
        <f>IF(N378="zákl. přenesená",J378,0)</f>
        <v>0</v>
      </c>
      <c r="BH378" s="221">
        <f>IF(N378="sníž. přenesená",J378,0)</f>
        <v>0</v>
      </c>
      <c r="BI378" s="221">
        <f>IF(N378="nulová",J378,0)</f>
        <v>0</v>
      </c>
      <c r="BJ378" s="22" t="s">
        <v>81</v>
      </c>
      <c r="BK378" s="221">
        <f>ROUND(I378*H378,2)</f>
        <v>0</v>
      </c>
      <c r="BL378" s="22" t="s">
        <v>160</v>
      </c>
      <c r="BM378" s="22" t="s">
        <v>1127</v>
      </c>
    </row>
    <row r="379" s="1" customFormat="1" ht="16.5" customHeight="1">
      <c r="B379" s="44"/>
      <c r="C379" s="258" t="s">
        <v>73</v>
      </c>
      <c r="D379" s="258" t="s">
        <v>298</v>
      </c>
      <c r="E379" s="259" t="s">
        <v>1128</v>
      </c>
      <c r="F379" s="260" t="s">
        <v>1126</v>
      </c>
      <c r="G379" s="261" t="s">
        <v>298</v>
      </c>
      <c r="H379" s="262">
        <v>60</v>
      </c>
      <c r="I379" s="263"/>
      <c r="J379" s="264">
        <f>ROUND(I379*H379,2)</f>
        <v>0</v>
      </c>
      <c r="K379" s="260" t="s">
        <v>21</v>
      </c>
      <c r="L379" s="265"/>
      <c r="M379" s="266" t="s">
        <v>21</v>
      </c>
      <c r="N379" s="267" t="s">
        <v>44</v>
      </c>
      <c r="O379" s="45"/>
      <c r="P379" s="219">
        <f>O379*H379</f>
        <v>0</v>
      </c>
      <c r="Q379" s="219">
        <v>0</v>
      </c>
      <c r="R379" s="219">
        <f>Q379*H379</f>
        <v>0</v>
      </c>
      <c r="S379" s="219">
        <v>0</v>
      </c>
      <c r="T379" s="220">
        <f>S379*H379</f>
        <v>0</v>
      </c>
      <c r="AR379" s="22" t="s">
        <v>538</v>
      </c>
      <c r="AT379" s="22" t="s">
        <v>298</v>
      </c>
      <c r="AU379" s="22" t="s">
        <v>81</v>
      </c>
      <c r="AY379" s="22" t="s">
        <v>155</v>
      </c>
      <c r="BE379" s="221">
        <f>IF(N379="základní",J379,0)</f>
        <v>0</v>
      </c>
      <c r="BF379" s="221">
        <f>IF(N379="snížená",J379,0)</f>
        <v>0</v>
      </c>
      <c r="BG379" s="221">
        <f>IF(N379="zákl. přenesená",J379,0)</f>
        <v>0</v>
      </c>
      <c r="BH379" s="221">
        <f>IF(N379="sníž. přenesená",J379,0)</f>
        <v>0</v>
      </c>
      <c r="BI379" s="221">
        <f>IF(N379="nulová",J379,0)</f>
        <v>0</v>
      </c>
      <c r="BJ379" s="22" t="s">
        <v>81</v>
      </c>
      <c r="BK379" s="221">
        <f>ROUND(I379*H379,2)</f>
        <v>0</v>
      </c>
      <c r="BL379" s="22" t="s">
        <v>160</v>
      </c>
      <c r="BM379" s="22" t="s">
        <v>1129</v>
      </c>
    </row>
    <row r="380" s="1" customFormat="1" ht="16.5" customHeight="1">
      <c r="B380" s="44"/>
      <c r="C380" s="210" t="s">
        <v>73</v>
      </c>
      <c r="D380" s="210" t="s">
        <v>156</v>
      </c>
      <c r="E380" s="211" t="s">
        <v>1130</v>
      </c>
      <c r="F380" s="212" t="s">
        <v>808</v>
      </c>
      <c r="G380" s="213" t="s">
        <v>422</v>
      </c>
      <c r="H380" s="214">
        <v>15</v>
      </c>
      <c r="I380" s="215"/>
      <c r="J380" s="216">
        <f>ROUND(I380*H380,2)</f>
        <v>0</v>
      </c>
      <c r="K380" s="212" t="s">
        <v>21</v>
      </c>
      <c r="L380" s="70"/>
      <c r="M380" s="217" t="s">
        <v>21</v>
      </c>
      <c r="N380" s="218" t="s">
        <v>44</v>
      </c>
      <c r="O380" s="45"/>
      <c r="P380" s="219">
        <f>O380*H380</f>
        <v>0</v>
      </c>
      <c r="Q380" s="219">
        <v>0</v>
      </c>
      <c r="R380" s="219">
        <f>Q380*H380</f>
        <v>0</v>
      </c>
      <c r="S380" s="219">
        <v>0</v>
      </c>
      <c r="T380" s="220">
        <f>S380*H380</f>
        <v>0</v>
      </c>
      <c r="AR380" s="22" t="s">
        <v>160</v>
      </c>
      <c r="AT380" s="22" t="s">
        <v>156</v>
      </c>
      <c r="AU380" s="22" t="s">
        <v>81</v>
      </c>
      <c r="AY380" s="22" t="s">
        <v>155</v>
      </c>
      <c r="BE380" s="221">
        <f>IF(N380="základní",J380,0)</f>
        <v>0</v>
      </c>
      <c r="BF380" s="221">
        <f>IF(N380="snížená",J380,0)</f>
        <v>0</v>
      </c>
      <c r="BG380" s="221">
        <f>IF(N380="zákl. přenesená",J380,0)</f>
        <v>0</v>
      </c>
      <c r="BH380" s="221">
        <f>IF(N380="sníž. přenesená",J380,0)</f>
        <v>0</v>
      </c>
      <c r="BI380" s="221">
        <f>IF(N380="nulová",J380,0)</f>
        <v>0</v>
      </c>
      <c r="BJ380" s="22" t="s">
        <v>81</v>
      </c>
      <c r="BK380" s="221">
        <f>ROUND(I380*H380,2)</f>
        <v>0</v>
      </c>
      <c r="BL380" s="22" t="s">
        <v>160</v>
      </c>
      <c r="BM380" s="22" t="s">
        <v>1131</v>
      </c>
    </row>
    <row r="381" s="1" customFormat="1" ht="16.5" customHeight="1">
      <c r="B381" s="44"/>
      <c r="C381" s="258" t="s">
        <v>73</v>
      </c>
      <c r="D381" s="258" t="s">
        <v>298</v>
      </c>
      <c r="E381" s="259" t="s">
        <v>1132</v>
      </c>
      <c r="F381" s="260" t="s">
        <v>808</v>
      </c>
      <c r="G381" s="261" t="s">
        <v>422</v>
      </c>
      <c r="H381" s="262">
        <v>15</v>
      </c>
      <c r="I381" s="263"/>
      <c r="J381" s="264">
        <f>ROUND(I381*H381,2)</f>
        <v>0</v>
      </c>
      <c r="K381" s="260" t="s">
        <v>21</v>
      </c>
      <c r="L381" s="265"/>
      <c r="M381" s="266" t="s">
        <v>21</v>
      </c>
      <c r="N381" s="267" t="s">
        <v>44</v>
      </c>
      <c r="O381" s="45"/>
      <c r="P381" s="219">
        <f>O381*H381</f>
        <v>0</v>
      </c>
      <c r="Q381" s="219">
        <v>0</v>
      </c>
      <c r="R381" s="219">
        <f>Q381*H381</f>
        <v>0</v>
      </c>
      <c r="S381" s="219">
        <v>0</v>
      </c>
      <c r="T381" s="220">
        <f>S381*H381</f>
        <v>0</v>
      </c>
      <c r="AR381" s="22" t="s">
        <v>538</v>
      </c>
      <c r="AT381" s="22" t="s">
        <v>298</v>
      </c>
      <c r="AU381" s="22" t="s">
        <v>81</v>
      </c>
      <c r="AY381" s="22" t="s">
        <v>155</v>
      </c>
      <c r="BE381" s="221">
        <f>IF(N381="základní",J381,0)</f>
        <v>0</v>
      </c>
      <c r="BF381" s="221">
        <f>IF(N381="snížená",J381,0)</f>
        <v>0</v>
      </c>
      <c r="BG381" s="221">
        <f>IF(N381="zákl. přenesená",J381,0)</f>
        <v>0</v>
      </c>
      <c r="BH381" s="221">
        <f>IF(N381="sníž. přenesená",J381,0)</f>
        <v>0</v>
      </c>
      <c r="BI381" s="221">
        <f>IF(N381="nulová",J381,0)</f>
        <v>0</v>
      </c>
      <c r="BJ381" s="22" t="s">
        <v>81</v>
      </c>
      <c r="BK381" s="221">
        <f>ROUND(I381*H381,2)</f>
        <v>0</v>
      </c>
      <c r="BL381" s="22" t="s">
        <v>160</v>
      </c>
      <c r="BM381" s="22" t="s">
        <v>1133</v>
      </c>
    </row>
    <row r="382" s="1" customFormat="1" ht="16.5" customHeight="1">
      <c r="B382" s="44"/>
      <c r="C382" s="210" t="s">
        <v>73</v>
      </c>
      <c r="D382" s="210" t="s">
        <v>156</v>
      </c>
      <c r="E382" s="211" t="s">
        <v>1134</v>
      </c>
      <c r="F382" s="212" t="s">
        <v>1135</v>
      </c>
      <c r="G382" s="213" t="s">
        <v>422</v>
      </c>
      <c r="H382" s="214">
        <v>5</v>
      </c>
      <c r="I382" s="215"/>
      <c r="J382" s="216">
        <f>ROUND(I382*H382,2)</f>
        <v>0</v>
      </c>
      <c r="K382" s="212" t="s">
        <v>21</v>
      </c>
      <c r="L382" s="70"/>
      <c r="M382" s="217" t="s">
        <v>21</v>
      </c>
      <c r="N382" s="218" t="s">
        <v>44</v>
      </c>
      <c r="O382" s="45"/>
      <c r="P382" s="219">
        <f>O382*H382</f>
        <v>0</v>
      </c>
      <c r="Q382" s="219">
        <v>0</v>
      </c>
      <c r="R382" s="219">
        <f>Q382*H382</f>
        <v>0</v>
      </c>
      <c r="S382" s="219">
        <v>0</v>
      </c>
      <c r="T382" s="220">
        <f>S382*H382</f>
        <v>0</v>
      </c>
      <c r="AR382" s="22" t="s">
        <v>160</v>
      </c>
      <c r="AT382" s="22" t="s">
        <v>156</v>
      </c>
      <c r="AU382" s="22" t="s">
        <v>81</v>
      </c>
      <c r="AY382" s="22" t="s">
        <v>155</v>
      </c>
      <c r="BE382" s="221">
        <f>IF(N382="základní",J382,0)</f>
        <v>0</v>
      </c>
      <c r="BF382" s="221">
        <f>IF(N382="snížená",J382,0)</f>
        <v>0</v>
      </c>
      <c r="BG382" s="221">
        <f>IF(N382="zákl. přenesená",J382,0)</f>
        <v>0</v>
      </c>
      <c r="BH382" s="221">
        <f>IF(N382="sníž. přenesená",J382,0)</f>
        <v>0</v>
      </c>
      <c r="BI382" s="221">
        <f>IF(N382="nulová",J382,0)</f>
        <v>0</v>
      </c>
      <c r="BJ382" s="22" t="s">
        <v>81</v>
      </c>
      <c r="BK382" s="221">
        <f>ROUND(I382*H382,2)</f>
        <v>0</v>
      </c>
      <c r="BL382" s="22" t="s">
        <v>160</v>
      </c>
      <c r="BM382" s="22" t="s">
        <v>1136</v>
      </c>
    </row>
    <row r="383" s="1" customFormat="1" ht="16.5" customHeight="1">
      <c r="B383" s="44"/>
      <c r="C383" s="258" t="s">
        <v>73</v>
      </c>
      <c r="D383" s="258" t="s">
        <v>298</v>
      </c>
      <c r="E383" s="259" t="s">
        <v>1137</v>
      </c>
      <c r="F383" s="260" t="s">
        <v>1135</v>
      </c>
      <c r="G383" s="261" t="s">
        <v>422</v>
      </c>
      <c r="H383" s="262">
        <v>5</v>
      </c>
      <c r="I383" s="263"/>
      <c r="J383" s="264">
        <f>ROUND(I383*H383,2)</f>
        <v>0</v>
      </c>
      <c r="K383" s="260" t="s">
        <v>21</v>
      </c>
      <c r="L383" s="265"/>
      <c r="M383" s="266" t="s">
        <v>21</v>
      </c>
      <c r="N383" s="267" t="s">
        <v>44</v>
      </c>
      <c r="O383" s="45"/>
      <c r="P383" s="219">
        <f>O383*H383</f>
        <v>0</v>
      </c>
      <c r="Q383" s="219">
        <v>0</v>
      </c>
      <c r="R383" s="219">
        <f>Q383*H383</f>
        <v>0</v>
      </c>
      <c r="S383" s="219">
        <v>0</v>
      </c>
      <c r="T383" s="220">
        <f>S383*H383</f>
        <v>0</v>
      </c>
      <c r="AR383" s="22" t="s">
        <v>538</v>
      </c>
      <c r="AT383" s="22" t="s">
        <v>298</v>
      </c>
      <c r="AU383" s="22" t="s">
        <v>81</v>
      </c>
      <c r="AY383" s="22" t="s">
        <v>155</v>
      </c>
      <c r="BE383" s="221">
        <f>IF(N383="základní",J383,0)</f>
        <v>0</v>
      </c>
      <c r="BF383" s="221">
        <f>IF(N383="snížená",J383,0)</f>
        <v>0</v>
      </c>
      <c r="BG383" s="221">
        <f>IF(N383="zákl. přenesená",J383,0)</f>
        <v>0</v>
      </c>
      <c r="BH383" s="221">
        <f>IF(N383="sníž. přenesená",J383,0)</f>
        <v>0</v>
      </c>
      <c r="BI383" s="221">
        <f>IF(N383="nulová",J383,0)</f>
        <v>0</v>
      </c>
      <c r="BJ383" s="22" t="s">
        <v>81</v>
      </c>
      <c r="BK383" s="221">
        <f>ROUND(I383*H383,2)</f>
        <v>0</v>
      </c>
      <c r="BL383" s="22" t="s">
        <v>160</v>
      </c>
      <c r="BM383" s="22" t="s">
        <v>1138</v>
      </c>
    </row>
    <row r="384" s="1" customFormat="1" ht="25.5" customHeight="1">
      <c r="B384" s="44"/>
      <c r="C384" s="210" t="s">
        <v>73</v>
      </c>
      <c r="D384" s="210" t="s">
        <v>156</v>
      </c>
      <c r="E384" s="211" t="s">
        <v>1139</v>
      </c>
      <c r="F384" s="212" t="s">
        <v>1140</v>
      </c>
      <c r="G384" s="213" t="s">
        <v>298</v>
      </c>
      <c r="H384" s="214">
        <v>30</v>
      </c>
      <c r="I384" s="215"/>
      <c r="J384" s="216">
        <f>ROUND(I384*H384,2)</f>
        <v>0</v>
      </c>
      <c r="K384" s="212" t="s">
        <v>21</v>
      </c>
      <c r="L384" s="70"/>
      <c r="M384" s="217" t="s">
        <v>21</v>
      </c>
      <c r="N384" s="218" t="s">
        <v>44</v>
      </c>
      <c r="O384" s="45"/>
      <c r="P384" s="219">
        <f>O384*H384</f>
        <v>0</v>
      </c>
      <c r="Q384" s="219">
        <v>0</v>
      </c>
      <c r="R384" s="219">
        <f>Q384*H384</f>
        <v>0</v>
      </c>
      <c r="S384" s="219">
        <v>0</v>
      </c>
      <c r="T384" s="220">
        <f>S384*H384</f>
        <v>0</v>
      </c>
      <c r="AR384" s="22" t="s">
        <v>160</v>
      </c>
      <c r="AT384" s="22" t="s">
        <v>156</v>
      </c>
      <c r="AU384" s="22" t="s">
        <v>81</v>
      </c>
      <c r="AY384" s="22" t="s">
        <v>155</v>
      </c>
      <c r="BE384" s="221">
        <f>IF(N384="základní",J384,0)</f>
        <v>0</v>
      </c>
      <c r="BF384" s="221">
        <f>IF(N384="snížená",J384,0)</f>
        <v>0</v>
      </c>
      <c r="BG384" s="221">
        <f>IF(N384="zákl. přenesená",J384,0)</f>
        <v>0</v>
      </c>
      <c r="BH384" s="221">
        <f>IF(N384="sníž. přenesená",J384,0)</f>
        <v>0</v>
      </c>
      <c r="BI384" s="221">
        <f>IF(N384="nulová",J384,0)</f>
        <v>0</v>
      </c>
      <c r="BJ384" s="22" t="s">
        <v>81</v>
      </c>
      <c r="BK384" s="221">
        <f>ROUND(I384*H384,2)</f>
        <v>0</v>
      </c>
      <c r="BL384" s="22" t="s">
        <v>160</v>
      </c>
      <c r="BM384" s="22" t="s">
        <v>1141</v>
      </c>
    </row>
    <row r="385" s="1" customFormat="1" ht="25.5" customHeight="1">
      <c r="B385" s="44"/>
      <c r="C385" s="258" t="s">
        <v>73</v>
      </c>
      <c r="D385" s="258" t="s">
        <v>298</v>
      </c>
      <c r="E385" s="259" t="s">
        <v>1142</v>
      </c>
      <c r="F385" s="260" t="s">
        <v>1140</v>
      </c>
      <c r="G385" s="261" t="s">
        <v>298</v>
      </c>
      <c r="H385" s="262">
        <v>30</v>
      </c>
      <c r="I385" s="263"/>
      <c r="J385" s="264">
        <f>ROUND(I385*H385,2)</f>
        <v>0</v>
      </c>
      <c r="K385" s="260" t="s">
        <v>21</v>
      </c>
      <c r="L385" s="265"/>
      <c r="M385" s="266" t="s">
        <v>21</v>
      </c>
      <c r="N385" s="267" t="s">
        <v>44</v>
      </c>
      <c r="O385" s="45"/>
      <c r="P385" s="219">
        <f>O385*H385</f>
        <v>0</v>
      </c>
      <c r="Q385" s="219">
        <v>0</v>
      </c>
      <c r="R385" s="219">
        <f>Q385*H385</f>
        <v>0</v>
      </c>
      <c r="S385" s="219">
        <v>0</v>
      </c>
      <c r="T385" s="220">
        <f>S385*H385</f>
        <v>0</v>
      </c>
      <c r="AR385" s="22" t="s">
        <v>538</v>
      </c>
      <c r="AT385" s="22" t="s">
        <v>298</v>
      </c>
      <c r="AU385" s="22" t="s">
        <v>81</v>
      </c>
      <c r="AY385" s="22" t="s">
        <v>155</v>
      </c>
      <c r="BE385" s="221">
        <f>IF(N385="základní",J385,0)</f>
        <v>0</v>
      </c>
      <c r="BF385" s="221">
        <f>IF(N385="snížená",J385,0)</f>
        <v>0</v>
      </c>
      <c r="BG385" s="221">
        <f>IF(N385="zákl. přenesená",J385,0)</f>
        <v>0</v>
      </c>
      <c r="BH385" s="221">
        <f>IF(N385="sníž. přenesená",J385,0)</f>
        <v>0</v>
      </c>
      <c r="BI385" s="221">
        <f>IF(N385="nulová",J385,0)</f>
        <v>0</v>
      </c>
      <c r="BJ385" s="22" t="s">
        <v>81</v>
      </c>
      <c r="BK385" s="221">
        <f>ROUND(I385*H385,2)</f>
        <v>0</v>
      </c>
      <c r="BL385" s="22" t="s">
        <v>160</v>
      </c>
      <c r="BM385" s="22" t="s">
        <v>1143</v>
      </c>
    </row>
    <row r="386" s="1" customFormat="1" ht="16.5" customHeight="1">
      <c r="B386" s="44"/>
      <c r="C386" s="210" t="s">
        <v>73</v>
      </c>
      <c r="D386" s="210" t="s">
        <v>156</v>
      </c>
      <c r="E386" s="211" t="s">
        <v>1144</v>
      </c>
      <c r="F386" s="212" t="s">
        <v>901</v>
      </c>
      <c r="G386" s="213" t="s">
        <v>422</v>
      </c>
      <c r="H386" s="214">
        <v>8</v>
      </c>
      <c r="I386" s="215"/>
      <c r="J386" s="216">
        <f>ROUND(I386*H386,2)</f>
        <v>0</v>
      </c>
      <c r="K386" s="212" t="s">
        <v>21</v>
      </c>
      <c r="L386" s="70"/>
      <c r="M386" s="217" t="s">
        <v>21</v>
      </c>
      <c r="N386" s="218" t="s">
        <v>44</v>
      </c>
      <c r="O386" s="45"/>
      <c r="P386" s="219">
        <f>O386*H386</f>
        <v>0</v>
      </c>
      <c r="Q386" s="219">
        <v>0</v>
      </c>
      <c r="R386" s="219">
        <f>Q386*H386</f>
        <v>0</v>
      </c>
      <c r="S386" s="219">
        <v>0</v>
      </c>
      <c r="T386" s="220">
        <f>S386*H386</f>
        <v>0</v>
      </c>
      <c r="AR386" s="22" t="s">
        <v>160</v>
      </c>
      <c r="AT386" s="22" t="s">
        <v>156</v>
      </c>
      <c r="AU386" s="22" t="s">
        <v>81</v>
      </c>
      <c r="AY386" s="22" t="s">
        <v>155</v>
      </c>
      <c r="BE386" s="221">
        <f>IF(N386="základní",J386,0)</f>
        <v>0</v>
      </c>
      <c r="BF386" s="221">
        <f>IF(N386="snížená",J386,0)</f>
        <v>0</v>
      </c>
      <c r="BG386" s="221">
        <f>IF(N386="zákl. přenesená",J386,0)</f>
        <v>0</v>
      </c>
      <c r="BH386" s="221">
        <f>IF(N386="sníž. přenesená",J386,0)</f>
        <v>0</v>
      </c>
      <c r="BI386" s="221">
        <f>IF(N386="nulová",J386,0)</f>
        <v>0</v>
      </c>
      <c r="BJ386" s="22" t="s">
        <v>81</v>
      </c>
      <c r="BK386" s="221">
        <f>ROUND(I386*H386,2)</f>
        <v>0</v>
      </c>
      <c r="BL386" s="22" t="s">
        <v>160</v>
      </c>
      <c r="BM386" s="22" t="s">
        <v>1145</v>
      </c>
    </row>
    <row r="387" s="1" customFormat="1" ht="16.5" customHeight="1">
      <c r="B387" s="44"/>
      <c r="C387" s="210" t="s">
        <v>73</v>
      </c>
      <c r="D387" s="210" t="s">
        <v>156</v>
      </c>
      <c r="E387" s="211" t="s">
        <v>1146</v>
      </c>
      <c r="F387" s="212" t="s">
        <v>895</v>
      </c>
      <c r="G387" s="213" t="s">
        <v>298</v>
      </c>
      <c r="H387" s="214">
        <v>290</v>
      </c>
      <c r="I387" s="215"/>
      <c r="J387" s="216">
        <f>ROUND(I387*H387,2)</f>
        <v>0</v>
      </c>
      <c r="K387" s="212" t="s">
        <v>21</v>
      </c>
      <c r="L387" s="70"/>
      <c r="M387" s="217" t="s">
        <v>21</v>
      </c>
      <c r="N387" s="218" t="s">
        <v>44</v>
      </c>
      <c r="O387" s="45"/>
      <c r="P387" s="219">
        <f>O387*H387</f>
        <v>0</v>
      </c>
      <c r="Q387" s="219">
        <v>0</v>
      </c>
      <c r="R387" s="219">
        <f>Q387*H387</f>
        <v>0</v>
      </c>
      <c r="S387" s="219">
        <v>0</v>
      </c>
      <c r="T387" s="220">
        <f>S387*H387</f>
        <v>0</v>
      </c>
      <c r="AR387" s="22" t="s">
        <v>160</v>
      </c>
      <c r="AT387" s="22" t="s">
        <v>156</v>
      </c>
      <c r="AU387" s="22" t="s">
        <v>81</v>
      </c>
      <c r="AY387" s="22" t="s">
        <v>155</v>
      </c>
      <c r="BE387" s="221">
        <f>IF(N387="základní",J387,0)</f>
        <v>0</v>
      </c>
      <c r="BF387" s="221">
        <f>IF(N387="snížená",J387,0)</f>
        <v>0</v>
      </c>
      <c r="BG387" s="221">
        <f>IF(N387="zákl. přenesená",J387,0)</f>
        <v>0</v>
      </c>
      <c r="BH387" s="221">
        <f>IF(N387="sníž. přenesená",J387,0)</f>
        <v>0</v>
      </c>
      <c r="BI387" s="221">
        <f>IF(N387="nulová",J387,0)</f>
        <v>0</v>
      </c>
      <c r="BJ387" s="22" t="s">
        <v>81</v>
      </c>
      <c r="BK387" s="221">
        <f>ROUND(I387*H387,2)</f>
        <v>0</v>
      </c>
      <c r="BL387" s="22" t="s">
        <v>160</v>
      </c>
      <c r="BM387" s="22" t="s">
        <v>1147</v>
      </c>
    </row>
    <row r="388" s="1" customFormat="1" ht="16.5" customHeight="1">
      <c r="B388" s="44"/>
      <c r="C388" s="210" t="s">
        <v>73</v>
      </c>
      <c r="D388" s="210" t="s">
        <v>156</v>
      </c>
      <c r="E388" s="211" t="s">
        <v>1148</v>
      </c>
      <c r="F388" s="212" t="s">
        <v>904</v>
      </c>
      <c r="G388" s="213" t="s">
        <v>298</v>
      </c>
      <c r="H388" s="214">
        <v>290</v>
      </c>
      <c r="I388" s="215"/>
      <c r="J388" s="216">
        <f>ROUND(I388*H388,2)</f>
        <v>0</v>
      </c>
      <c r="K388" s="212" t="s">
        <v>21</v>
      </c>
      <c r="L388" s="70"/>
      <c r="M388" s="217" t="s">
        <v>21</v>
      </c>
      <c r="N388" s="218" t="s">
        <v>44</v>
      </c>
      <c r="O388" s="45"/>
      <c r="P388" s="219">
        <f>O388*H388</f>
        <v>0</v>
      </c>
      <c r="Q388" s="219">
        <v>0</v>
      </c>
      <c r="R388" s="219">
        <f>Q388*H388</f>
        <v>0</v>
      </c>
      <c r="S388" s="219">
        <v>0</v>
      </c>
      <c r="T388" s="220">
        <f>S388*H388</f>
        <v>0</v>
      </c>
      <c r="AR388" s="22" t="s">
        <v>160</v>
      </c>
      <c r="AT388" s="22" t="s">
        <v>156</v>
      </c>
      <c r="AU388" s="22" t="s">
        <v>81</v>
      </c>
      <c r="AY388" s="22" t="s">
        <v>155</v>
      </c>
      <c r="BE388" s="221">
        <f>IF(N388="základní",J388,0)</f>
        <v>0</v>
      </c>
      <c r="BF388" s="221">
        <f>IF(N388="snížená",J388,0)</f>
        <v>0</v>
      </c>
      <c r="BG388" s="221">
        <f>IF(N388="zákl. přenesená",J388,0)</f>
        <v>0</v>
      </c>
      <c r="BH388" s="221">
        <f>IF(N388="sníž. přenesená",J388,0)</f>
        <v>0</v>
      </c>
      <c r="BI388" s="221">
        <f>IF(N388="nulová",J388,0)</f>
        <v>0</v>
      </c>
      <c r="BJ388" s="22" t="s">
        <v>81</v>
      </c>
      <c r="BK388" s="221">
        <f>ROUND(I388*H388,2)</f>
        <v>0</v>
      </c>
      <c r="BL388" s="22" t="s">
        <v>160</v>
      </c>
      <c r="BM388" s="22" t="s">
        <v>1149</v>
      </c>
    </row>
    <row r="389" s="1" customFormat="1" ht="16.5" customHeight="1">
      <c r="B389" s="44"/>
      <c r="C389" s="210" t="s">
        <v>73</v>
      </c>
      <c r="D389" s="210" t="s">
        <v>156</v>
      </c>
      <c r="E389" s="211" t="s">
        <v>1150</v>
      </c>
      <c r="F389" s="212" t="s">
        <v>1151</v>
      </c>
      <c r="G389" s="213" t="s">
        <v>422</v>
      </c>
      <c r="H389" s="214">
        <v>1</v>
      </c>
      <c r="I389" s="215"/>
      <c r="J389" s="216">
        <f>ROUND(I389*H389,2)</f>
        <v>0</v>
      </c>
      <c r="K389" s="212" t="s">
        <v>21</v>
      </c>
      <c r="L389" s="70"/>
      <c r="M389" s="217" t="s">
        <v>21</v>
      </c>
      <c r="N389" s="218" t="s">
        <v>44</v>
      </c>
      <c r="O389" s="45"/>
      <c r="P389" s="219">
        <f>O389*H389</f>
        <v>0</v>
      </c>
      <c r="Q389" s="219">
        <v>0</v>
      </c>
      <c r="R389" s="219">
        <f>Q389*H389</f>
        <v>0</v>
      </c>
      <c r="S389" s="219">
        <v>0</v>
      </c>
      <c r="T389" s="220">
        <f>S389*H389</f>
        <v>0</v>
      </c>
      <c r="AR389" s="22" t="s">
        <v>160</v>
      </c>
      <c r="AT389" s="22" t="s">
        <v>156</v>
      </c>
      <c r="AU389" s="22" t="s">
        <v>81</v>
      </c>
      <c r="AY389" s="22" t="s">
        <v>155</v>
      </c>
      <c r="BE389" s="221">
        <f>IF(N389="základní",J389,0)</f>
        <v>0</v>
      </c>
      <c r="BF389" s="221">
        <f>IF(N389="snížená",J389,0)</f>
        <v>0</v>
      </c>
      <c r="BG389" s="221">
        <f>IF(N389="zákl. přenesená",J389,0)</f>
        <v>0</v>
      </c>
      <c r="BH389" s="221">
        <f>IF(N389="sníž. přenesená",J389,0)</f>
        <v>0</v>
      </c>
      <c r="BI389" s="221">
        <f>IF(N389="nulová",J389,0)</f>
        <v>0</v>
      </c>
      <c r="BJ389" s="22" t="s">
        <v>81</v>
      </c>
      <c r="BK389" s="221">
        <f>ROUND(I389*H389,2)</f>
        <v>0</v>
      </c>
      <c r="BL389" s="22" t="s">
        <v>160</v>
      </c>
      <c r="BM389" s="22" t="s">
        <v>1152</v>
      </c>
    </row>
    <row r="390" s="1" customFormat="1" ht="16.5" customHeight="1">
      <c r="B390" s="44"/>
      <c r="C390" s="258" t="s">
        <v>73</v>
      </c>
      <c r="D390" s="258" t="s">
        <v>298</v>
      </c>
      <c r="E390" s="259" t="s">
        <v>1153</v>
      </c>
      <c r="F390" s="260" t="s">
        <v>1151</v>
      </c>
      <c r="G390" s="261" t="s">
        <v>422</v>
      </c>
      <c r="H390" s="262">
        <v>1</v>
      </c>
      <c r="I390" s="263"/>
      <c r="J390" s="264">
        <f>ROUND(I390*H390,2)</f>
        <v>0</v>
      </c>
      <c r="K390" s="260" t="s">
        <v>21</v>
      </c>
      <c r="L390" s="265"/>
      <c r="M390" s="266" t="s">
        <v>21</v>
      </c>
      <c r="N390" s="267" t="s">
        <v>44</v>
      </c>
      <c r="O390" s="45"/>
      <c r="P390" s="219">
        <f>O390*H390</f>
        <v>0</v>
      </c>
      <c r="Q390" s="219">
        <v>0</v>
      </c>
      <c r="R390" s="219">
        <f>Q390*H390</f>
        <v>0</v>
      </c>
      <c r="S390" s="219">
        <v>0</v>
      </c>
      <c r="T390" s="220">
        <f>S390*H390</f>
        <v>0</v>
      </c>
      <c r="AR390" s="22" t="s">
        <v>538</v>
      </c>
      <c r="AT390" s="22" t="s">
        <v>298</v>
      </c>
      <c r="AU390" s="22" t="s">
        <v>81</v>
      </c>
      <c r="AY390" s="22" t="s">
        <v>155</v>
      </c>
      <c r="BE390" s="221">
        <f>IF(N390="základní",J390,0)</f>
        <v>0</v>
      </c>
      <c r="BF390" s="221">
        <f>IF(N390="snížená",J390,0)</f>
        <v>0</v>
      </c>
      <c r="BG390" s="221">
        <f>IF(N390="zákl. přenesená",J390,0)</f>
        <v>0</v>
      </c>
      <c r="BH390" s="221">
        <f>IF(N390="sníž. přenesená",J390,0)</f>
        <v>0</v>
      </c>
      <c r="BI390" s="221">
        <f>IF(N390="nulová",J390,0)</f>
        <v>0</v>
      </c>
      <c r="BJ390" s="22" t="s">
        <v>81</v>
      </c>
      <c r="BK390" s="221">
        <f>ROUND(I390*H390,2)</f>
        <v>0</v>
      </c>
      <c r="BL390" s="22" t="s">
        <v>160</v>
      </c>
      <c r="BM390" s="22" t="s">
        <v>1154</v>
      </c>
    </row>
    <row r="391" s="1" customFormat="1" ht="16.5" customHeight="1">
      <c r="B391" s="44"/>
      <c r="C391" s="210" t="s">
        <v>73</v>
      </c>
      <c r="D391" s="210" t="s">
        <v>156</v>
      </c>
      <c r="E391" s="211" t="s">
        <v>1155</v>
      </c>
      <c r="F391" s="212" t="s">
        <v>916</v>
      </c>
      <c r="G391" s="213" t="s">
        <v>298</v>
      </c>
      <c r="H391" s="214">
        <v>290</v>
      </c>
      <c r="I391" s="215"/>
      <c r="J391" s="216">
        <f>ROUND(I391*H391,2)</f>
        <v>0</v>
      </c>
      <c r="K391" s="212" t="s">
        <v>21</v>
      </c>
      <c r="L391" s="70"/>
      <c r="M391" s="217" t="s">
        <v>21</v>
      </c>
      <c r="N391" s="218" t="s">
        <v>44</v>
      </c>
      <c r="O391" s="45"/>
      <c r="P391" s="219">
        <f>O391*H391</f>
        <v>0</v>
      </c>
      <c r="Q391" s="219">
        <v>0</v>
      </c>
      <c r="R391" s="219">
        <f>Q391*H391</f>
        <v>0</v>
      </c>
      <c r="S391" s="219">
        <v>0</v>
      </c>
      <c r="T391" s="220">
        <f>S391*H391</f>
        <v>0</v>
      </c>
      <c r="AR391" s="22" t="s">
        <v>160</v>
      </c>
      <c r="AT391" s="22" t="s">
        <v>156</v>
      </c>
      <c r="AU391" s="22" t="s">
        <v>81</v>
      </c>
      <c r="AY391" s="22" t="s">
        <v>155</v>
      </c>
      <c r="BE391" s="221">
        <f>IF(N391="základní",J391,0)</f>
        <v>0</v>
      </c>
      <c r="BF391" s="221">
        <f>IF(N391="snížená",J391,0)</f>
        <v>0</v>
      </c>
      <c r="BG391" s="221">
        <f>IF(N391="zákl. přenesená",J391,0)</f>
        <v>0</v>
      </c>
      <c r="BH391" s="221">
        <f>IF(N391="sníž. přenesená",J391,0)</f>
        <v>0</v>
      </c>
      <c r="BI391" s="221">
        <f>IF(N391="nulová",J391,0)</f>
        <v>0</v>
      </c>
      <c r="BJ391" s="22" t="s">
        <v>81</v>
      </c>
      <c r="BK391" s="221">
        <f>ROUND(I391*H391,2)</f>
        <v>0</v>
      </c>
      <c r="BL391" s="22" t="s">
        <v>160</v>
      </c>
      <c r="BM391" s="22" t="s">
        <v>1156</v>
      </c>
    </row>
    <row r="392" s="9" customFormat="1" ht="29.88" customHeight="1">
      <c r="B392" s="196"/>
      <c r="C392" s="197"/>
      <c r="D392" s="198" t="s">
        <v>72</v>
      </c>
      <c r="E392" s="233" t="s">
        <v>1157</v>
      </c>
      <c r="F392" s="233" t="s">
        <v>1158</v>
      </c>
      <c r="G392" s="197"/>
      <c r="H392" s="197"/>
      <c r="I392" s="200"/>
      <c r="J392" s="234">
        <f>BK392</f>
        <v>0</v>
      </c>
      <c r="K392" s="197"/>
      <c r="L392" s="202"/>
      <c r="M392" s="203"/>
      <c r="N392" s="204"/>
      <c r="O392" s="204"/>
      <c r="P392" s="205">
        <v>0</v>
      </c>
      <c r="Q392" s="204"/>
      <c r="R392" s="205">
        <v>0</v>
      </c>
      <c r="S392" s="204"/>
      <c r="T392" s="206">
        <v>0</v>
      </c>
      <c r="AR392" s="207" t="s">
        <v>154</v>
      </c>
      <c r="AT392" s="208" t="s">
        <v>72</v>
      </c>
      <c r="AU392" s="208" t="s">
        <v>81</v>
      </c>
      <c r="AY392" s="207" t="s">
        <v>155</v>
      </c>
      <c r="BK392" s="209">
        <v>0</v>
      </c>
    </row>
    <row r="393" s="9" customFormat="1" ht="24.96" customHeight="1">
      <c r="B393" s="196"/>
      <c r="C393" s="197"/>
      <c r="D393" s="198" t="s">
        <v>72</v>
      </c>
      <c r="E393" s="199" t="s">
        <v>1159</v>
      </c>
      <c r="F393" s="199" t="s">
        <v>1160</v>
      </c>
      <c r="G393" s="197"/>
      <c r="H393" s="197"/>
      <c r="I393" s="200"/>
      <c r="J393" s="201">
        <f>BK393</f>
        <v>0</v>
      </c>
      <c r="K393" s="197"/>
      <c r="L393" s="202"/>
      <c r="M393" s="203"/>
      <c r="N393" s="204"/>
      <c r="O393" s="204"/>
      <c r="P393" s="205">
        <f>SUM(P394:P420)</f>
        <v>0</v>
      </c>
      <c r="Q393" s="204"/>
      <c r="R393" s="205">
        <f>SUM(R394:R420)</f>
        <v>0</v>
      </c>
      <c r="S393" s="204"/>
      <c r="T393" s="206">
        <f>SUM(T394:T420)</f>
        <v>0</v>
      </c>
      <c r="AR393" s="207" t="s">
        <v>154</v>
      </c>
      <c r="AT393" s="208" t="s">
        <v>72</v>
      </c>
      <c r="AU393" s="208" t="s">
        <v>73</v>
      </c>
      <c r="AY393" s="207" t="s">
        <v>155</v>
      </c>
      <c r="BK393" s="209">
        <f>SUM(BK394:BK420)</f>
        <v>0</v>
      </c>
    </row>
    <row r="394" s="1" customFormat="1" ht="16.5" customHeight="1">
      <c r="B394" s="44"/>
      <c r="C394" s="210" t="s">
        <v>73</v>
      </c>
      <c r="D394" s="210" t="s">
        <v>156</v>
      </c>
      <c r="E394" s="211" t="s">
        <v>1161</v>
      </c>
      <c r="F394" s="212" t="s">
        <v>1162</v>
      </c>
      <c r="G394" s="213" t="s">
        <v>422</v>
      </c>
      <c r="H394" s="214">
        <v>2</v>
      </c>
      <c r="I394" s="215"/>
      <c r="J394" s="216">
        <f>ROUND(I394*H394,2)</f>
        <v>0</v>
      </c>
      <c r="K394" s="212" t="s">
        <v>21</v>
      </c>
      <c r="L394" s="70"/>
      <c r="M394" s="217" t="s">
        <v>21</v>
      </c>
      <c r="N394" s="218" t="s">
        <v>44</v>
      </c>
      <c r="O394" s="45"/>
      <c r="P394" s="219">
        <f>O394*H394</f>
        <v>0</v>
      </c>
      <c r="Q394" s="219">
        <v>0</v>
      </c>
      <c r="R394" s="219">
        <f>Q394*H394</f>
        <v>0</v>
      </c>
      <c r="S394" s="219">
        <v>0</v>
      </c>
      <c r="T394" s="220">
        <f>S394*H394</f>
        <v>0</v>
      </c>
      <c r="AR394" s="22" t="s">
        <v>160</v>
      </c>
      <c r="AT394" s="22" t="s">
        <v>156</v>
      </c>
      <c r="AU394" s="22" t="s">
        <v>81</v>
      </c>
      <c r="AY394" s="22" t="s">
        <v>155</v>
      </c>
      <c r="BE394" s="221">
        <f>IF(N394="základní",J394,0)</f>
        <v>0</v>
      </c>
      <c r="BF394" s="221">
        <f>IF(N394="snížená",J394,0)</f>
        <v>0</v>
      </c>
      <c r="BG394" s="221">
        <f>IF(N394="zákl. přenesená",J394,0)</f>
        <v>0</v>
      </c>
      <c r="BH394" s="221">
        <f>IF(N394="sníž. přenesená",J394,0)</f>
        <v>0</v>
      </c>
      <c r="BI394" s="221">
        <f>IF(N394="nulová",J394,0)</f>
        <v>0</v>
      </c>
      <c r="BJ394" s="22" t="s">
        <v>81</v>
      </c>
      <c r="BK394" s="221">
        <f>ROUND(I394*H394,2)</f>
        <v>0</v>
      </c>
      <c r="BL394" s="22" t="s">
        <v>160</v>
      </c>
      <c r="BM394" s="22" t="s">
        <v>1163</v>
      </c>
    </row>
    <row r="395" s="1" customFormat="1" ht="16.5" customHeight="1">
      <c r="B395" s="44"/>
      <c r="C395" s="258" t="s">
        <v>73</v>
      </c>
      <c r="D395" s="258" t="s">
        <v>298</v>
      </c>
      <c r="E395" s="259" t="s">
        <v>1164</v>
      </c>
      <c r="F395" s="260" t="s">
        <v>1162</v>
      </c>
      <c r="G395" s="261" t="s">
        <v>422</v>
      </c>
      <c r="H395" s="262">
        <v>2</v>
      </c>
      <c r="I395" s="263"/>
      <c r="J395" s="264">
        <f>ROUND(I395*H395,2)</f>
        <v>0</v>
      </c>
      <c r="K395" s="260" t="s">
        <v>21</v>
      </c>
      <c r="L395" s="265"/>
      <c r="M395" s="266" t="s">
        <v>21</v>
      </c>
      <c r="N395" s="267" t="s">
        <v>44</v>
      </c>
      <c r="O395" s="45"/>
      <c r="P395" s="219">
        <f>O395*H395</f>
        <v>0</v>
      </c>
      <c r="Q395" s="219">
        <v>0</v>
      </c>
      <c r="R395" s="219">
        <f>Q395*H395</f>
        <v>0</v>
      </c>
      <c r="S395" s="219">
        <v>0</v>
      </c>
      <c r="T395" s="220">
        <f>S395*H395</f>
        <v>0</v>
      </c>
      <c r="AR395" s="22" t="s">
        <v>538</v>
      </c>
      <c r="AT395" s="22" t="s">
        <v>298</v>
      </c>
      <c r="AU395" s="22" t="s">
        <v>81</v>
      </c>
      <c r="AY395" s="22" t="s">
        <v>155</v>
      </c>
      <c r="BE395" s="221">
        <f>IF(N395="základní",J395,0)</f>
        <v>0</v>
      </c>
      <c r="BF395" s="221">
        <f>IF(N395="snížená",J395,0)</f>
        <v>0</v>
      </c>
      <c r="BG395" s="221">
        <f>IF(N395="zákl. přenesená",J395,0)</f>
        <v>0</v>
      </c>
      <c r="BH395" s="221">
        <f>IF(N395="sníž. přenesená",J395,0)</f>
        <v>0</v>
      </c>
      <c r="BI395" s="221">
        <f>IF(N395="nulová",J395,0)</f>
        <v>0</v>
      </c>
      <c r="BJ395" s="22" t="s">
        <v>81</v>
      </c>
      <c r="BK395" s="221">
        <f>ROUND(I395*H395,2)</f>
        <v>0</v>
      </c>
      <c r="BL395" s="22" t="s">
        <v>160</v>
      </c>
      <c r="BM395" s="22" t="s">
        <v>1165</v>
      </c>
    </row>
    <row r="396" s="1" customFormat="1" ht="16.5" customHeight="1">
      <c r="B396" s="44"/>
      <c r="C396" s="210" t="s">
        <v>73</v>
      </c>
      <c r="D396" s="210" t="s">
        <v>156</v>
      </c>
      <c r="E396" s="211" t="s">
        <v>1166</v>
      </c>
      <c r="F396" s="212" t="s">
        <v>1167</v>
      </c>
      <c r="G396" s="213" t="s">
        <v>422</v>
      </c>
      <c r="H396" s="214">
        <v>20</v>
      </c>
      <c r="I396" s="215"/>
      <c r="J396" s="216">
        <f>ROUND(I396*H396,2)</f>
        <v>0</v>
      </c>
      <c r="K396" s="212" t="s">
        <v>21</v>
      </c>
      <c r="L396" s="70"/>
      <c r="M396" s="217" t="s">
        <v>21</v>
      </c>
      <c r="N396" s="218" t="s">
        <v>44</v>
      </c>
      <c r="O396" s="45"/>
      <c r="P396" s="219">
        <f>O396*H396</f>
        <v>0</v>
      </c>
      <c r="Q396" s="219">
        <v>0</v>
      </c>
      <c r="R396" s="219">
        <f>Q396*H396</f>
        <v>0</v>
      </c>
      <c r="S396" s="219">
        <v>0</v>
      </c>
      <c r="T396" s="220">
        <f>S396*H396</f>
        <v>0</v>
      </c>
      <c r="AR396" s="22" t="s">
        <v>160</v>
      </c>
      <c r="AT396" s="22" t="s">
        <v>156</v>
      </c>
      <c r="AU396" s="22" t="s">
        <v>81</v>
      </c>
      <c r="AY396" s="22" t="s">
        <v>155</v>
      </c>
      <c r="BE396" s="221">
        <f>IF(N396="základní",J396,0)</f>
        <v>0</v>
      </c>
      <c r="BF396" s="221">
        <f>IF(N396="snížená",J396,0)</f>
        <v>0</v>
      </c>
      <c r="BG396" s="221">
        <f>IF(N396="zákl. přenesená",J396,0)</f>
        <v>0</v>
      </c>
      <c r="BH396" s="221">
        <f>IF(N396="sníž. přenesená",J396,0)</f>
        <v>0</v>
      </c>
      <c r="BI396" s="221">
        <f>IF(N396="nulová",J396,0)</f>
        <v>0</v>
      </c>
      <c r="BJ396" s="22" t="s">
        <v>81</v>
      </c>
      <c r="BK396" s="221">
        <f>ROUND(I396*H396,2)</f>
        <v>0</v>
      </c>
      <c r="BL396" s="22" t="s">
        <v>160</v>
      </c>
      <c r="BM396" s="22" t="s">
        <v>1168</v>
      </c>
    </row>
    <row r="397" s="1" customFormat="1" ht="16.5" customHeight="1">
      <c r="B397" s="44"/>
      <c r="C397" s="258" t="s">
        <v>73</v>
      </c>
      <c r="D397" s="258" t="s">
        <v>298</v>
      </c>
      <c r="E397" s="259" t="s">
        <v>1169</v>
      </c>
      <c r="F397" s="260" t="s">
        <v>1167</v>
      </c>
      <c r="G397" s="261" t="s">
        <v>422</v>
      </c>
      <c r="H397" s="262">
        <v>20</v>
      </c>
      <c r="I397" s="263"/>
      <c r="J397" s="264">
        <f>ROUND(I397*H397,2)</f>
        <v>0</v>
      </c>
      <c r="K397" s="260" t="s">
        <v>21</v>
      </c>
      <c r="L397" s="265"/>
      <c r="M397" s="266" t="s">
        <v>21</v>
      </c>
      <c r="N397" s="267" t="s">
        <v>44</v>
      </c>
      <c r="O397" s="45"/>
      <c r="P397" s="219">
        <f>O397*H397</f>
        <v>0</v>
      </c>
      <c r="Q397" s="219">
        <v>0</v>
      </c>
      <c r="R397" s="219">
        <f>Q397*H397</f>
        <v>0</v>
      </c>
      <c r="S397" s="219">
        <v>0</v>
      </c>
      <c r="T397" s="220">
        <f>S397*H397</f>
        <v>0</v>
      </c>
      <c r="AR397" s="22" t="s">
        <v>538</v>
      </c>
      <c r="AT397" s="22" t="s">
        <v>298</v>
      </c>
      <c r="AU397" s="22" t="s">
        <v>81</v>
      </c>
      <c r="AY397" s="22" t="s">
        <v>155</v>
      </c>
      <c r="BE397" s="221">
        <f>IF(N397="základní",J397,0)</f>
        <v>0</v>
      </c>
      <c r="BF397" s="221">
        <f>IF(N397="snížená",J397,0)</f>
        <v>0</v>
      </c>
      <c r="BG397" s="221">
        <f>IF(N397="zákl. přenesená",J397,0)</f>
        <v>0</v>
      </c>
      <c r="BH397" s="221">
        <f>IF(N397="sníž. přenesená",J397,0)</f>
        <v>0</v>
      </c>
      <c r="BI397" s="221">
        <f>IF(N397="nulová",J397,0)</f>
        <v>0</v>
      </c>
      <c r="BJ397" s="22" t="s">
        <v>81</v>
      </c>
      <c r="BK397" s="221">
        <f>ROUND(I397*H397,2)</f>
        <v>0</v>
      </c>
      <c r="BL397" s="22" t="s">
        <v>160</v>
      </c>
      <c r="BM397" s="22" t="s">
        <v>1170</v>
      </c>
    </row>
    <row r="398" s="1" customFormat="1" ht="16.5" customHeight="1">
      <c r="B398" s="44"/>
      <c r="C398" s="210" t="s">
        <v>73</v>
      </c>
      <c r="D398" s="210" t="s">
        <v>156</v>
      </c>
      <c r="E398" s="211" t="s">
        <v>1171</v>
      </c>
      <c r="F398" s="212" t="s">
        <v>1172</v>
      </c>
      <c r="G398" s="213" t="s">
        <v>422</v>
      </c>
      <c r="H398" s="214">
        <v>7</v>
      </c>
      <c r="I398" s="215"/>
      <c r="J398" s="216">
        <f>ROUND(I398*H398,2)</f>
        <v>0</v>
      </c>
      <c r="K398" s="212" t="s">
        <v>21</v>
      </c>
      <c r="L398" s="70"/>
      <c r="M398" s="217" t="s">
        <v>21</v>
      </c>
      <c r="N398" s="218" t="s">
        <v>44</v>
      </c>
      <c r="O398" s="45"/>
      <c r="P398" s="219">
        <f>O398*H398</f>
        <v>0</v>
      </c>
      <c r="Q398" s="219">
        <v>0</v>
      </c>
      <c r="R398" s="219">
        <f>Q398*H398</f>
        <v>0</v>
      </c>
      <c r="S398" s="219">
        <v>0</v>
      </c>
      <c r="T398" s="220">
        <f>S398*H398</f>
        <v>0</v>
      </c>
      <c r="AR398" s="22" t="s">
        <v>160</v>
      </c>
      <c r="AT398" s="22" t="s">
        <v>156</v>
      </c>
      <c r="AU398" s="22" t="s">
        <v>81</v>
      </c>
      <c r="AY398" s="22" t="s">
        <v>155</v>
      </c>
      <c r="BE398" s="221">
        <f>IF(N398="základní",J398,0)</f>
        <v>0</v>
      </c>
      <c r="BF398" s="221">
        <f>IF(N398="snížená",J398,0)</f>
        <v>0</v>
      </c>
      <c r="BG398" s="221">
        <f>IF(N398="zákl. přenesená",J398,0)</f>
        <v>0</v>
      </c>
      <c r="BH398" s="221">
        <f>IF(N398="sníž. přenesená",J398,0)</f>
        <v>0</v>
      </c>
      <c r="BI398" s="221">
        <f>IF(N398="nulová",J398,0)</f>
        <v>0</v>
      </c>
      <c r="BJ398" s="22" t="s">
        <v>81</v>
      </c>
      <c r="BK398" s="221">
        <f>ROUND(I398*H398,2)</f>
        <v>0</v>
      </c>
      <c r="BL398" s="22" t="s">
        <v>160</v>
      </c>
      <c r="BM398" s="22" t="s">
        <v>1173</v>
      </c>
    </row>
    <row r="399" s="1" customFormat="1" ht="16.5" customHeight="1">
      <c r="B399" s="44"/>
      <c r="C399" s="258" t="s">
        <v>73</v>
      </c>
      <c r="D399" s="258" t="s">
        <v>298</v>
      </c>
      <c r="E399" s="259" t="s">
        <v>1174</v>
      </c>
      <c r="F399" s="260" t="s">
        <v>1172</v>
      </c>
      <c r="G399" s="261" t="s">
        <v>422</v>
      </c>
      <c r="H399" s="262">
        <v>7</v>
      </c>
      <c r="I399" s="263"/>
      <c r="J399" s="264">
        <f>ROUND(I399*H399,2)</f>
        <v>0</v>
      </c>
      <c r="K399" s="260" t="s">
        <v>21</v>
      </c>
      <c r="L399" s="265"/>
      <c r="M399" s="266" t="s">
        <v>21</v>
      </c>
      <c r="N399" s="267" t="s">
        <v>44</v>
      </c>
      <c r="O399" s="45"/>
      <c r="P399" s="219">
        <f>O399*H399</f>
        <v>0</v>
      </c>
      <c r="Q399" s="219">
        <v>0</v>
      </c>
      <c r="R399" s="219">
        <f>Q399*H399</f>
        <v>0</v>
      </c>
      <c r="S399" s="219">
        <v>0</v>
      </c>
      <c r="T399" s="220">
        <f>S399*H399</f>
        <v>0</v>
      </c>
      <c r="AR399" s="22" t="s">
        <v>538</v>
      </c>
      <c r="AT399" s="22" t="s">
        <v>298</v>
      </c>
      <c r="AU399" s="22" t="s">
        <v>81</v>
      </c>
      <c r="AY399" s="22" t="s">
        <v>155</v>
      </c>
      <c r="BE399" s="221">
        <f>IF(N399="základní",J399,0)</f>
        <v>0</v>
      </c>
      <c r="BF399" s="221">
        <f>IF(N399="snížená",J399,0)</f>
        <v>0</v>
      </c>
      <c r="BG399" s="221">
        <f>IF(N399="zákl. přenesená",J399,0)</f>
        <v>0</v>
      </c>
      <c r="BH399" s="221">
        <f>IF(N399="sníž. přenesená",J399,0)</f>
        <v>0</v>
      </c>
      <c r="BI399" s="221">
        <f>IF(N399="nulová",J399,0)</f>
        <v>0</v>
      </c>
      <c r="BJ399" s="22" t="s">
        <v>81</v>
      </c>
      <c r="BK399" s="221">
        <f>ROUND(I399*H399,2)</f>
        <v>0</v>
      </c>
      <c r="BL399" s="22" t="s">
        <v>160</v>
      </c>
      <c r="BM399" s="22" t="s">
        <v>1175</v>
      </c>
    </row>
    <row r="400" s="1" customFormat="1" ht="16.5" customHeight="1">
      <c r="B400" s="44"/>
      <c r="C400" s="210" t="s">
        <v>73</v>
      </c>
      <c r="D400" s="210" t="s">
        <v>156</v>
      </c>
      <c r="E400" s="211" t="s">
        <v>1176</v>
      </c>
      <c r="F400" s="212" t="s">
        <v>1177</v>
      </c>
      <c r="G400" s="213" t="s">
        <v>422</v>
      </c>
      <c r="H400" s="214">
        <v>31</v>
      </c>
      <c r="I400" s="215"/>
      <c r="J400" s="216">
        <f>ROUND(I400*H400,2)</f>
        <v>0</v>
      </c>
      <c r="K400" s="212" t="s">
        <v>21</v>
      </c>
      <c r="L400" s="70"/>
      <c r="M400" s="217" t="s">
        <v>21</v>
      </c>
      <c r="N400" s="218" t="s">
        <v>44</v>
      </c>
      <c r="O400" s="45"/>
      <c r="P400" s="219">
        <f>O400*H400</f>
        <v>0</v>
      </c>
      <c r="Q400" s="219">
        <v>0</v>
      </c>
      <c r="R400" s="219">
        <f>Q400*H400</f>
        <v>0</v>
      </c>
      <c r="S400" s="219">
        <v>0</v>
      </c>
      <c r="T400" s="220">
        <f>S400*H400</f>
        <v>0</v>
      </c>
      <c r="AR400" s="22" t="s">
        <v>160</v>
      </c>
      <c r="AT400" s="22" t="s">
        <v>156</v>
      </c>
      <c r="AU400" s="22" t="s">
        <v>81</v>
      </c>
      <c r="AY400" s="22" t="s">
        <v>155</v>
      </c>
      <c r="BE400" s="221">
        <f>IF(N400="základní",J400,0)</f>
        <v>0</v>
      </c>
      <c r="BF400" s="221">
        <f>IF(N400="snížená",J400,0)</f>
        <v>0</v>
      </c>
      <c r="BG400" s="221">
        <f>IF(N400="zákl. přenesená",J400,0)</f>
        <v>0</v>
      </c>
      <c r="BH400" s="221">
        <f>IF(N400="sníž. přenesená",J400,0)</f>
        <v>0</v>
      </c>
      <c r="BI400" s="221">
        <f>IF(N400="nulová",J400,0)</f>
        <v>0</v>
      </c>
      <c r="BJ400" s="22" t="s">
        <v>81</v>
      </c>
      <c r="BK400" s="221">
        <f>ROUND(I400*H400,2)</f>
        <v>0</v>
      </c>
      <c r="BL400" s="22" t="s">
        <v>160</v>
      </c>
      <c r="BM400" s="22" t="s">
        <v>1178</v>
      </c>
    </row>
    <row r="401" s="1" customFormat="1" ht="16.5" customHeight="1">
      <c r="B401" s="44"/>
      <c r="C401" s="258" t="s">
        <v>73</v>
      </c>
      <c r="D401" s="258" t="s">
        <v>298</v>
      </c>
      <c r="E401" s="259" t="s">
        <v>1179</v>
      </c>
      <c r="F401" s="260" t="s">
        <v>1177</v>
      </c>
      <c r="G401" s="261" t="s">
        <v>422</v>
      </c>
      <c r="H401" s="262">
        <v>31</v>
      </c>
      <c r="I401" s="263"/>
      <c r="J401" s="264">
        <f>ROUND(I401*H401,2)</f>
        <v>0</v>
      </c>
      <c r="K401" s="260" t="s">
        <v>21</v>
      </c>
      <c r="L401" s="265"/>
      <c r="M401" s="266" t="s">
        <v>21</v>
      </c>
      <c r="N401" s="267" t="s">
        <v>44</v>
      </c>
      <c r="O401" s="45"/>
      <c r="P401" s="219">
        <f>O401*H401</f>
        <v>0</v>
      </c>
      <c r="Q401" s="219">
        <v>0</v>
      </c>
      <c r="R401" s="219">
        <f>Q401*H401</f>
        <v>0</v>
      </c>
      <c r="S401" s="219">
        <v>0</v>
      </c>
      <c r="T401" s="220">
        <f>S401*H401</f>
        <v>0</v>
      </c>
      <c r="AR401" s="22" t="s">
        <v>538</v>
      </c>
      <c r="AT401" s="22" t="s">
        <v>298</v>
      </c>
      <c r="AU401" s="22" t="s">
        <v>81</v>
      </c>
      <c r="AY401" s="22" t="s">
        <v>155</v>
      </c>
      <c r="BE401" s="221">
        <f>IF(N401="základní",J401,0)</f>
        <v>0</v>
      </c>
      <c r="BF401" s="221">
        <f>IF(N401="snížená",J401,0)</f>
        <v>0</v>
      </c>
      <c r="BG401" s="221">
        <f>IF(N401="zákl. přenesená",J401,0)</f>
        <v>0</v>
      </c>
      <c r="BH401" s="221">
        <f>IF(N401="sníž. přenesená",J401,0)</f>
        <v>0</v>
      </c>
      <c r="BI401" s="221">
        <f>IF(N401="nulová",J401,0)</f>
        <v>0</v>
      </c>
      <c r="BJ401" s="22" t="s">
        <v>81</v>
      </c>
      <c r="BK401" s="221">
        <f>ROUND(I401*H401,2)</f>
        <v>0</v>
      </c>
      <c r="BL401" s="22" t="s">
        <v>160</v>
      </c>
      <c r="BM401" s="22" t="s">
        <v>1180</v>
      </c>
    </row>
    <row r="402" s="1" customFormat="1" ht="16.5" customHeight="1">
      <c r="B402" s="44"/>
      <c r="C402" s="210" t="s">
        <v>73</v>
      </c>
      <c r="D402" s="210" t="s">
        <v>156</v>
      </c>
      <c r="E402" s="211" t="s">
        <v>1181</v>
      </c>
      <c r="F402" s="212" t="s">
        <v>1182</v>
      </c>
      <c r="G402" s="213" t="s">
        <v>298</v>
      </c>
      <c r="H402" s="214">
        <v>8</v>
      </c>
      <c r="I402" s="215"/>
      <c r="J402" s="216">
        <f>ROUND(I402*H402,2)</f>
        <v>0</v>
      </c>
      <c r="K402" s="212" t="s">
        <v>21</v>
      </c>
      <c r="L402" s="70"/>
      <c r="M402" s="217" t="s">
        <v>21</v>
      </c>
      <c r="N402" s="218" t="s">
        <v>44</v>
      </c>
      <c r="O402" s="45"/>
      <c r="P402" s="219">
        <f>O402*H402</f>
        <v>0</v>
      </c>
      <c r="Q402" s="219">
        <v>0</v>
      </c>
      <c r="R402" s="219">
        <f>Q402*H402</f>
        <v>0</v>
      </c>
      <c r="S402" s="219">
        <v>0</v>
      </c>
      <c r="T402" s="220">
        <f>S402*H402</f>
        <v>0</v>
      </c>
      <c r="AR402" s="22" t="s">
        <v>160</v>
      </c>
      <c r="AT402" s="22" t="s">
        <v>156</v>
      </c>
      <c r="AU402" s="22" t="s">
        <v>81</v>
      </c>
      <c r="AY402" s="22" t="s">
        <v>155</v>
      </c>
      <c r="BE402" s="221">
        <f>IF(N402="základní",J402,0)</f>
        <v>0</v>
      </c>
      <c r="BF402" s="221">
        <f>IF(N402="snížená",J402,0)</f>
        <v>0</v>
      </c>
      <c r="BG402" s="221">
        <f>IF(N402="zákl. přenesená",J402,0)</f>
        <v>0</v>
      </c>
      <c r="BH402" s="221">
        <f>IF(N402="sníž. přenesená",J402,0)</f>
        <v>0</v>
      </c>
      <c r="BI402" s="221">
        <f>IF(N402="nulová",J402,0)</f>
        <v>0</v>
      </c>
      <c r="BJ402" s="22" t="s">
        <v>81</v>
      </c>
      <c r="BK402" s="221">
        <f>ROUND(I402*H402,2)</f>
        <v>0</v>
      </c>
      <c r="BL402" s="22" t="s">
        <v>160</v>
      </c>
      <c r="BM402" s="22" t="s">
        <v>1183</v>
      </c>
    </row>
    <row r="403" s="1" customFormat="1" ht="16.5" customHeight="1">
      <c r="B403" s="44"/>
      <c r="C403" s="258" t="s">
        <v>73</v>
      </c>
      <c r="D403" s="258" t="s">
        <v>298</v>
      </c>
      <c r="E403" s="259" t="s">
        <v>1184</v>
      </c>
      <c r="F403" s="260" t="s">
        <v>1182</v>
      </c>
      <c r="G403" s="261" t="s">
        <v>298</v>
      </c>
      <c r="H403" s="262">
        <v>8</v>
      </c>
      <c r="I403" s="263"/>
      <c r="J403" s="264">
        <f>ROUND(I403*H403,2)</f>
        <v>0</v>
      </c>
      <c r="K403" s="260" t="s">
        <v>21</v>
      </c>
      <c r="L403" s="265"/>
      <c r="M403" s="266" t="s">
        <v>21</v>
      </c>
      <c r="N403" s="267" t="s">
        <v>44</v>
      </c>
      <c r="O403" s="45"/>
      <c r="P403" s="219">
        <f>O403*H403</f>
        <v>0</v>
      </c>
      <c r="Q403" s="219">
        <v>0</v>
      </c>
      <c r="R403" s="219">
        <f>Q403*H403</f>
        <v>0</v>
      </c>
      <c r="S403" s="219">
        <v>0</v>
      </c>
      <c r="T403" s="220">
        <f>S403*H403</f>
        <v>0</v>
      </c>
      <c r="AR403" s="22" t="s">
        <v>538</v>
      </c>
      <c r="AT403" s="22" t="s">
        <v>298</v>
      </c>
      <c r="AU403" s="22" t="s">
        <v>81</v>
      </c>
      <c r="AY403" s="22" t="s">
        <v>155</v>
      </c>
      <c r="BE403" s="221">
        <f>IF(N403="základní",J403,0)</f>
        <v>0</v>
      </c>
      <c r="BF403" s="221">
        <f>IF(N403="snížená",J403,0)</f>
        <v>0</v>
      </c>
      <c r="BG403" s="221">
        <f>IF(N403="zákl. přenesená",J403,0)</f>
        <v>0</v>
      </c>
      <c r="BH403" s="221">
        <f>IF(N403="sníž. přenesená",J403,0)</f>
        <v>0</v>
      </c>
      <c r="BI403" s="221">
        <f>IF(N403="nulová",J403,0)</f>
        <v>0</v>
      </c>
      <c r="BJ403" s="22" t="s">
        <v>81</v>
      </c>
      <c r="BK403" s="221">
        <f>ROUND(I403*H403,2)</f>
        <v>0</v>
      </c>
      <c r="BL403" s="22" t="s">
        <v>160</v>
      </c>
      <c r="BM403" s="22" t="s">
        <v>1185</v>
      </c>
    </row>
    <row r="404" s="1" customFormat="1" ht="16.5" customHeight="1">
      <c r="B404" s="44"/>
      <c r="C404" s="210" t="s">
        <v>73</v>
      </c>
      <c r="D404" s="210" t="s">
        <v>156</v>
      </c>
      <c r="E404" s="211" t="s">
        <v>1186</v>
      </c>
      <c r="F404" s="212" t="s">
        <v>1187</v>
      </c>
      <c r="G404" s="213" t="s">
        <v>422</v>
      </c>
      <c r="H404" s="214">
        <v>5</v>
      </c>
      <c r="I404" s="215"/>
      <c r="J404" s="216">
        <f>ROUND(I404*H404,2)</f>
        <v>0</v>
      </c>
      <c r="K404" s="212" t="s">
        <v>21</v>
      </c>
      <c r="L404" s="70"/>
      <c r="M404" s="217" t="s">
        <v>21</v>
      </c>
      <c r="N404" s="218" t="s">
        <v>44</v>
      </c>
      <c r="O404" s="45"/>
      <c r="P404" s="219">
        <f>O404*H404</f>
        <v>0</v>
      </c>
      <c r="Q404" s="219">
        <v>0</v>
      </c>
      <c r="R404" s="219">
        <f>Q404*H404</f>
        <v>0</v>
      </c>
      <c r="S404" s="219">
        <v>0</v>
      </c>
      <c r="T404" s="220">
        <f>S404*H404</f>
        <v>0</v>
      </c>
      <c r="AR404" s="22" t="s">
        <v>160</v>
      </c>
      <c r="AT404" s="22" t="s">
        <v>156</v>
      </c>
      <c r="AU404" s="22" t="s">
        <v>81</v>
      </c>
      <c r="AY404" s="22" t="s">
        <v>155</v>
      </c>
      <c r="BE404" s="221">
        <f>IF(N404="základní",J404,0)</f>
        <v>0</v>
      </c>
      <c r="BF404" s="221">
        <f>IF(N404="snížená",J404,0)</f>
        <v>0</v>
      </c>
      <c r="BG404" s="221">
        <f>IF(N404="zákl. přenesená",J404,0)</f>
        <v>0</v>
      </c>
      <c r="BH404" s="221">
        <f>IF(N404="sníž. přenesená",J404,0)</f>
        <v>0</v>
      </c>
      <c r="BI404" s="221">
        <f>IF(N404="nulová",J404,0)</f>
        <v>0</v>
      </c>
      <c r="BJ404" s="22" t="s">
        <v>81</v>
      </c>
      <c r="BK404" s="221">
        <f>ROUND(I404*H404,2)</f>
        <v>0</v>
      </c>
      <c r="BL404" s="22" t="s">
        <v>160</v>
      </c>
      <c r="BM404" s="22" t="s">
        <v>1188</v>
      </c>
    </row>
    <row r="405" s="1" customFormat="1" ht="16.5" customHeight="1">
      <c r="B405" s="44"/>
      <c r="C405" s="258" t="s">
        <v>73</v>
      </c>
      <c r="D405" s="258" t="s">
        <v>298</v>
      </c>
      <c r="E405" s="259" t="s">
        <v>1189</v>
      </c>
      <c r="F405" s="260" t="s">
        <v>1187</v>
      </c>
      <c r="G405" s="261" t="s">
        <v>422</v>
      </c>
      <c r="H405" s="262">
        <v>5</v>
      </c>
      <c r="I405" s="263"/>
      <c r="J405" s="264">
        <f>ROUND(I405*H405,2)</f>
        <v>0</v>
      </c>
      <c r="K405" s="260" t="s">
        <v>21</v>
      </c>
      <c r="L405" s="265"/>
      <c r="M405" s="266" t="s">
        <v>21</v>
      </c>
      <c r="N405" s="267" t="s">
        <v>44</v>
      </c>
      <c r="O405" s="45"/>
      <c r="P405" s="219">
        <f>O405*H405</f>
        <v>0</v>
      </c>
      <c r="Q405" s="219">
        <v>0</v>
      </c>
      <c r="R405" s="219">
        <f>Q405*H405</f>
        <v>0</v>
      </c>
      <c r="S405" s="219">
        <v>0</v>
      </c>
      <c r="T405" s="220">
        <f>S405*H405</f>
        <v>0</v>
      </c>
      <c r="AR405" s="22" t="s">
        <v>538</v>
      </c>
      <c r="AT405" s="22" t="s">
        <v>298</v>
      </c>
      <c r="AU405" s="22" t="s">
        <v>81</v>
      </c>
      <c r="AY405" s="22" t="s">
        <v>155</v>
      </c>
      <c r="BE405" s="221">
        <f>IF(N405="základní",J405,0)</f>
        <v>0</v>
      </c>
      <c r="BF405" s="221">
        <f>IF(N405="snížená",J405,0)</f>
        <v>0</v>
      </c>
      <c r="BG405" s="221">
        <f>IF(N405="zákl. přenesená",J405,0)</f>
        <v>0</v>
      </c>
      <c r="BH405" s="221">
        <f>IF(N405="sníž. přenesená",J405,0)</f>
        <v>0</v>
      </c>
      <c r="BI405" s="221">
        <f>IF(N405="nulová",J405,0)</f>
        <v>0</v>
      </c>
      <c r="BJ405" s="22" t="s">
        <v>81</v>
      </c>
      <c r="BK405" s="221">
        <f>ROUND(I405*H405,2)</f>
        <v>0</v>
      </c>
      <c r="BL405" s="22" t="s">
        <v>160</v>
      </c>
      <c r="BM405" s="22" t="s">
        <v>1190</v>
      </c>
    </row>
    <row r="406" s="1" customFormat="1" ht="25.5" customHeight="1">
      <c r="B406" s="44"/>
      <c r="C406" s="210" t="s">
        <v>73</v>
      </c>
      <c r="D406" s="210" t="s">
        <v>156</v>
      </c>
      <c r="E406" s="211" t="s">
        <v>1191</v>
      </c>
      <c r="F406" s="212" t="s">
        <v>1192</v>
      </c>
      <c r="G406" s="213" t="s">
        <v>422</v>
      </c>
      <c r="H406" s="214">
        <v>1</v>
      </c>
      <c r="I406" s="215"/>
      <c r="J406" s="216">
        <f>ROUND(I406*H406,2)</f>
        <v>0</v>
      </c>
      <c r="K406" s="212" t="s">
        <v>21</v>
      </c>
      <c r="L406" s="70"/>
      <c r="M406" s="217" t="s">
        <v>21</v>
      </c>
      <c r="N406" s="218" t="s">
        <v>44</v>
      </c>
      <c r="O406" s="45"/>
      <c r="P406" s="219">
        <f>O406*H406</f>
        <v>0</v>
      </c>
      <c r="Q406" s="219">
        <v>0</v>
      </c>
      <c r="R406" s="219">
        <f>Q406*H406</f>
        <v>0</v>
      </c>
      <c r="S406" s="219">
        <v>0</v>
      </c>
      <c r="T406" s="220">
        <f>S406*H406</f>
        <v>0</v>
      </c>
      <c r="AR406" s="22" t="s">
        <v>160</v>
      </c>
      <c r="AT406" s="22" t="s">
        <v>156</v>
      </c>
      <c r="AU406" s="22" t="s">
        <v>81</v>
      </c>
      <c r="AY406" s="22" t="s">
        <v>155</v>
      </c>
      <c r="BE406" s="221">
        <f>IF(N406="základní",J406,0)</f>
        <v>0</v>
      </c>
      <c r="BF406" s="221">
        <f>IF(N406="snížená",J406,0)</f>
        <v>0</v>
      </c>
      <c r="BG406" s="221">
        <f>IF(N406="zákl. přenesená",J406,0)</f>
        <v>0</v>
      </c>
      <c r="BH406" s="221">
        <f>IF(N406="sníž. přenesená",J406,0)</f>
        <v>0</v>
      </c>
      <c r="BI406" s="221">
        <f>IF(N406="nulová",J406,0)</f>
        <v>0</v>
      </c>
      <c r="BJ406" s="22" t="s">
        <v>81</v>
      </c>
      <c r="BK406" s="221">
        <f>ROUND(I406*H406,2)</f>
        <v>0</v>
      </c>
      <c r="BL406" s="22" t="s">
        <v>160</v>
      </c>
      <c r="BM406" s="22" t="s">
        <v>1193</v>
      </c>
    </row>
    <row r="407" s="1" customFormat="1" ht="25.5" customHeight="1">
      <c r="B407" s="44"/>
      <c r="C407" s="258" t="s">
        <v>73</v>
      </c>
      <c r="D407" s="258" t="s">
        <v>298</v>
      </c>
      <c r="E407" s="259" t="s">
        <v>1194</v>
      </c>
      <c r="F407" s="260" t="s">
        <v>1192</v>
      </c>
      <c r="G407" s="261" t="s">
        <v>422</v>
      </c>
      <c r="H407" s="262">
        <v>1</v>
      </c>
      <c r="I407" s="263"/>
      <c r="J407" s="264">
        <f>ROUND(I407*H407,2)</f>
        <v>0</v>
      </c>
      <c r="K407" s="260" t="s">
        <v>21</v>
      </c>
      <c r="L407" s="265"/>
      <c r="M407" s="266" t="s">
        <v>21</v>
      </c>
      <c r="N407" s="267" t="s">
        <v>44</v>
      </c>
      <c r="O407" s="45"/>
      <c r="P407" s="219">
        <f>O407*H407</f>
        <v>0</v>
      </c>
      <c r="Q407" s="219">
        <v>0</v>
      </c>
      <c r="R407" s="219">
        <f>Q407*H407</f>
        <v>0</v>
      </c>
      <c r="S407" s="219">
        <v>0</v>
      </c>
      <c r="T407" s="220">
        <f>S407*H407</f>
        <v>0</v>
      </c>
      <c r="AR407" s="22" t="s">
        <v>538</v>
      </c>
      <c r="AT407" s="22" t="s">
        <v>298</v>
      </c>
      <c r="AU407" s="22" t="s">
        <v>81</v>
      </c>
      <c r="AY407" s="22" t="s">
        <v>155</v>
      </c>
      <c r="BE407" s="221">
        <f>IF(N407="základní",J407,0)</f>
        <v>0</v>
      </c>
      <c r="BF407" s="221">
        <f>IF(N407="snížená",J407,0)</f>
        <v>0</v>
      </c>
      <c r="BG407" s="221">
        <f>IF(N407="zákl. přenesená",J407,0)</f>
        <v>0</v>
      </c>
      <c r="BH407" s="221">
        <f>IF(N407="sníž. přenesená",J407,0)</f>
        <v>0</v>
      </c>
      <c r="BI407" s="221">
        <f>IF(N407="nulová",J407,0)</f>
        <v>0</v>
      </c>
      <c r="BJ407" s="22" t="s">
        <v>81</v>
      </c>
      <c r="BK407" s="221">
        <f>ROUND(I407*H407,2)</f>
        <v>0</v>
      </c>
      <c r="BL407" s="22" t="s">
        <v>160</v>
      </c>
      <c r="BM407" s="22" t="s">
        <v>1195</v>
      </c>
    </row>
    <row r="408" s="1" customFormat="1" ht="16.5" customHeight="1">
      <c r="B408" s="44"/>
      <c r="C408" s="210" t="s">
        <v>73</v>
      </c>
      <c r="D408" s="210" t="s">
        <v>156</v>
      </c>
      <c r="E408" s="211" t="s">
        <v>1196</v>
      </c>
      <c r="F408" s="212" t="s">
        <v>1197</v>
      </c>
      <c r="G408" s="213" t="s">
        <v>422</v>
      </c>
      <c r="H408" s="214">
        <v>1</v>
      </c>
      <c r="I408" s="215"/>
      <c r="J408" s="216">
        <f>ROUND(I408*H408,2)</f>
        <v>0</v>
      </c>
      <c r="K408" s="212" t="s">
        <v>21</v>
      </c>
      <c r="L408" s="70"/>
      <c r="M408" s="217" t="s">
        <v>21</v>
      </c>
      <c r="N408" s="218" t="s">
        <v>44</v>
      </c>
      <c r="O408" s="45"/>
      <c r="P408" s="219">
        <f>O408*H408</f>
        <v>0</v>
      </c>
      <c r="Q408" s="219">
        <v>0</v>
      </c>
      <c r="R408" s="219">
        <f>Q408*H408</f>
        <v>0</v>
      </c>
      <c r="S408" s="219">
        <v>0</v>
      </c>
      <c r="T408" s="220">
        <f>S408*H408</f>
        <v>0</v>
      </c>
      <c r="AR408" s="22" t="s">
        <v>160</v>
      </c>
      <c r="AT408" s="22" t="s">
        <v>156</v>
      </c>
      <c r="AU408" s="22" t="s">
        <v>81</v>
      </c>
      <c r="AY408" s="22" t="s">
        <v>155</v>
      </c>
      <c r="BE408" s="221">
        <f>IF(N408="základní",J408,0)</f>
        <v>0</v>
      </c>
      <c r="BF408" s="221">
        <f>IF(N408="snížená",J408,0)</f>
        <v>0</v>
      </c>
      <c r="BG408" s="221">
        <f>IF(N408="zákl. přenesená",J408,0)</f>
        <v>0</v>
      </c>
      <c r="BH408" s="221">
        <f>IF(N408="sníž. přenesená",J408,0)</f>
        <v>0</v>
      </c>
      <c r="BI408" s="221">
        <f>IF(N408="nulová",J408,0)</f>
        <v>0</v>
      </c>
      <c r="BJ408" s="22" t="s">
        <v>81</v>
      </c>
      <c r="BK408" s="221">
        <f>ROUND(I408*H408,2)</f>
        <v>0</v>
      </c>
      <c r="BL408" s="22" t="s">
        <v>160</v>
      </c>
      <c r="BM408" s="22" t="s">
        <v>1198</v>
      </c>
    </row>
    <row r="409" s="1" customFormat="1" ht="16.5" customHeight="1">
      <c r="B409" s="44"/>
      <c r="C409" s="258" t="s">
        <v>73</v>
      </c>
      <c r="D409" s="258" t="s">
        <v>298</v>
      </c>
      <c r="E409" s="259" t="s">
        <v>1199</v>
      </c>
      <c r="F409" s="260" t="s">
        <v>1197</v>
      </c>
      <c r="G409" s="261" t="s">
        <v>422</v>
      </c>
      <c r="H409" s="262">
        <v>1</v>
      </c>
      <c r="I409" s="263"/>
      <c r="J409" s="264">
        <f>ROUND(I409*H409,2)</f>
        <v>0</v>
      </c>
      <c r="K409" s="260" t="s">
        <v>21</v>
      </c>
      <c r="L409" s="265"/>
      <c r="M409" s="266" t="s">
        <v>21</v>
      </c>
      <c r="N409" s="267" t="s">
        <v>44</v>
      </c>
      <c r="O409" s="45"/>
      <c r="P409" s="219">
        <f>O409*H409</f>
        <v>0</v>
      </c>
      <c r="Q409" s="219">
        <v>0</v>
      </c>
      <c r="R409" s="219">
        <f>Q409*H409</f>
        <v>0</v>
      </c>
      <c r="S409" s="219">
        <v>0</v>
      </c>
      <c r="T409" s="220">
        <f>S409*H409</f>
        <v>0</v>
      </c>
      <c r="AR409" s="22" t="s">
        <v>538</v>
      </c>
      <c r="AT409" s="22" t="s">
        <v>298</v>
      </c>
      <c r="AU409" s="22" t="s">
        <v>81</v>
      </c>
      <c r="AY409" s="22" t="s">
        <v>155</v>
      </c>
      <c r="BE409" s="221">
        <f>IF(N409="základní",J409,0)</f>
        <v>0</v>
      </c>
      <c r="BF409" s="221">
        <f>IF(N409="snížená",J409,0)</f>
        <v>0</v>
      </c>
      <c r="BG409" s="221">
        <f>IF(N409="zákl. přenesená",J409,0)</f>
        <v>0</v>
      </c>
      <c r="BH409" s="221">
        <f>IF(N409="sníž. přenesená",J409,0)</f>
        <v>0</v>
      </c>
      <c r="BI409" s="221">
        <f>IF(N409="nulová",J409,0)</f>
        <v>0</v>
      </c>
      <c r="BJ409" s="22" t="s">
        <v>81</v>
      </c>
      <c r="BK409" s="221">
        <f>ROUND(I409*H409,2)</f>
        <v>0</v>
      </c>
      <c r="BL409" s="22" t="s">
        <v>160</v>
      </c>
      <c r="BM409" s="22" t="s">
        <v>1200</v>
      </c>
    </row>
    <row r="410" s="1" customFormat="1" ht="16.5" customHeight="1">
      <c r="B410" s="44"/>
      <c r="C410" s="210" t="s">
        <v>73</v>
      </c>
      <c r="D410" s="210" t="s">
        <v>156</v>
      </c>
      <c r="E410" s="211" t="s">
        <v>1201</v>
      </c>
      <c r="F410" s="212" t="s">
        <v>1202</v>
      </c>
      <c r="G410" s="213" t="s">
        <v>422</v>
      </c>
      <c r="H410" s="214">
        <v>1</v>
      </c>
      <c r="I410" s="215"/>
      <c r="J410" s="216">
        <f>ROUND(I410*H410,2)</f>
        <v>0</v>
      </c>
      <c r="K410" s="212" t="s">
        <v>21</v>
      </c>
      <c r="L410" s="70"/>
      <c r="M410" s="217" t="s">
        <v>21</v>
      </c>
      <c r="N410" s="218" t="s">
        <v>44</v>
      </c>
      <c r="O410" s="45"/>
      <c r="P410" s="219">
        <f>O410*H410</f>
        <v>0</v>
      </c>
      <c r="Q410" s="219">
        <v>0</v>
      </c>
      <c r="R410" s="219">
        <f>Q410*H410</f>
        <v>0</v>
      </c>
      <c r="S410" s="219">
        <v>0</v>
      </c>
      <c r="T410" s="220">
        <f>S410*H410</f>
        <v>0</v>
      </c>
      <c r="AR410" s="22" t="s">
        <v>160</v>
      </c>
      <c r="AT410" s="22" t="s">
        <v>156</v>
      </c>
      <c r="AU410" s="22" t="s">
        <v>81</v>
      </c>
      <c r="AY410" s="22" t="s">
        <v>155</v>
      </c>
      <c r="BE410" s="221">
        <f>IF(N410="základní",J410,0)</f>
        <v>0</v>
      </c>
      <c r="BF410" s="221">
        <f>IF(N410="snížená",J410,0)</f>
        <v>0</v>
      </c>
      <c r="BG410" s="221">
        <f>IF(N410="zákl. přenesená",J410,0)</f>
        <v>0</v>
      </c>
      <c r="BH410" s="221">
        <f>IF(N410="sníž. přenesená",J410,0)</f>
        <v>0</v>
      </c>
      <c r="BI410" s="221">
        <f>IF(N410="nulová",J410,0)</f>
        <v>0</v>
      </c>
      <c r="BJ410" s="22" t="s">
        <v>81</v>
      </c>
      <c r="BK410" s="221">
        <f>ROUND(I410*H410,2)</f>
        <v>0</v>
      </c>
      <c r="BL410" s="22" t="s">
        <v>160</v>
      </c>
      <c r="BM410" s="22" t="s">
        <v>1203</v>
      </c>
    </row>
    <row r="411" s="1" customFormat="1" ht="16.5" customHeight="1">
      <c r="B411" s="44"/>
      <c r="C411" s="258" t="s">
        <v>73</v>
      </c>
      <c r="D411" s="258" t="s">
        <v>298</v>
      </c>
      <c r="E411" s="259" t="s">
        <v>1204</v>
      </c>
      <c r="F411" s="260" t="s">
        <v>1202</v>
      </c>
      <c r="G411" s="261" t="s">
        <v>422</v>
      </c>
      <c r="H411" s="262">
        <v>1</v>
      </c>
      <c r="I411" s="263"/>
      <c r="J411" s="264">
        <f>ROUND(I411*H411,2)</f>
        <v>0</v>
      </c>
      <c r="K411" s="260" t="s">
        <v>21</v>
      </c>
      <c r="L411" s="265"/>
      <c r="M411" s="266" t="s">
        <v>21</v>
      </c>
      <c r="N411" s="267" t="s">
        <v>44</v>
      </c>
      <c r="O411" s="45"/>
      <c r="P411" s="219">
        <f>O411*H411</f>
        <v>0</v>
      </c>
      <c r="Q411" s="219">
        <v>0</v>
      </c>
      <c r="R411" s="219">
        <f>Q411*H411</f>
        <v>0</v>
      </c>
      <c r="S411" s="219">
        <v>0</v>
      </c>
      <c r="T411" s="220">
        <f>S411*H411</f>
        <v>0</v>
      </c>
      <c r="AR411" s="22" t="s">
        <v>538</v>
      </c>
      <c r="AT411" s="22" t="s">
        <v>298</v>
      </c>
      <c r="AU411" s="22" t="s">
        <v>81</v>
      </c>
      <c r="AY411" s="22" t="s">
        <v>155</v>
      </c>
      <c r="BE411" s="221">
        <f>IF(N411="základní",J411,0)</f>
        <v>0</v>
      </c>
      <c r="BF411" s="221">
        <f>IF(N411="snížená",J411,0)</f>
        <v>0</v>
      </c>
      <c r="BG411" s="221">
        <f>IF(N411="zákl. přenesená",J411,0)</f>
        <v>0</v>
      </c>
      <c r="BH411" s="221">
        <f>IF(N411="sníž. přenesená",J411,0)</f>
        <v>0</v>
      </c>
      <c r="BI411" s="221">
        <f>IF(N411="nulová",J411,0)</f>
        <v>0</v>
      </c>
      <c r="BJ411" s="22" t="s">
        <v>81</v>
      </c>
      <c r="BK411" s="221">
        <f>ROUND(I411*H411,2)</f>
        <v>0</v>
      </c>
      <c r="BL411" s="22" t="s">
        <v>160</v>
      </c>
      <c r="BM411" s="22" t="s">
        <v>1205</v>
      </c>
    </row>
    <row r="412" s="1" customFormat="1" ht="16.5" customHeight="1">
      <c r="B412" s="44"/>
      <c r="C412" s="210" t="s">
        <v>73</v>
      </c>
      <c r="D412" s="210" t="s">
        <v>156</v>
      </c>
      <c r="E412" s="211" t="s">
        <v>1206</v>
      </c>
      <c r="F412" s="212" t="s">
        <v>1207</v>
      </c>
      <c r="G412" s="213" t="s">
        <v>298</v>
      </c>
      <c r="H412" s="214">
        <v>850</v>
      </c>
      <c r="I412" s="215"/>
      <c r="J412" s="216">
        <f>ROUND(I412*H412,2)</f>
        <v>0</v>
      </c>
      <c r="K412" s="212" t="s">
        <v>21</v>
      </c>
      <c r="L412" s="70"/>
      <c r="M412" s="217" t="s">
        <v>21</v>
      </c>
      <c r="N412" s="218" t="s">
        <v>44</v>
      </c>
      <c r="O412" s="45"/>
      <c r="P412" s="219">
        <f>O412*H412</f>
        <v>0</v>
      </c>
      <c r="Q412" s="219">
        <v>0</v>
      </c>
      <c r="R412" s="219">
        <f>Q412*H412</f>
        <v>0</v>
      </c>
      <c r="S412" s="219">
        <v>0</v>
      </c>
      <c r="T412" s="220">
        <f>S412*H412</f>
        <v>0</v>
      </c>
      <c r="AR412" s="22" t="s">
        <v>160</v>
      </c>
      <c r="AT412" s="22" t="s">
        <v>156</v>
      </c>
      <c r="AU412" s="22" t="s">
        <v>81</v>
      </c>
      <c r="AY412" s="22" t="s">
        <v>155</v>
      </c>
      <c r="BE412" s="221">
        <f>IF(N412="základní",J412,0)</f>
        <v>0</v>
      </c>
      <c r="BF412" s="221">
        <f>IF(N412="snížená",J412,0)</f>
        <v>0</v>
      </c>
      <c r="BG412" s="221">
        <f>IF(N412="zákl. přenesená",J412,0)</f>
        <v>0</v>
      </c>
      <c r="BH412" s="221">
        <f>IF(N412="sníž. přenesená",J412,0)</f>
        <v>0</v>
      </c>
      <c r="BI412" s="221">
        <f>IF(N412="nulová",J412,0)</f>
        <v>0</v>
      </c>
      <c r="BJ412" s="22" t="s">
        <v>81</v>
      </c>
      <c r="BK412" s="221">
        <f>ROUND(I412*H412,2)</f>
        <v>0</v>
      </c>
      <c r="BL412" s="22" t="s">
        <v>160</v>
      </c>
      <c r="BM412" s="22" t="s">
        <v>1208</v>
      </c>
    </row>
    <row r="413" s="1" customFormat="1" ht="16.5" customHeight="1">
      <c r="B413" s="44"/>
      <c r="C413" s="258" t="s">
        <v>73</v>
      </c>
      <c r="D413" s="258" t="s">
        <v>298</v>
      </c>
      <c r="E413" s="259" t="s">
        <v>1209</v>
      </c>
      <c r="F413" s="260" t="s">
        <v>1207</v>
      </c>
      <c r="G413" s="261" t="s">
        <v>298</v>
      </c>
      <c r="H413" s="262">
        <v>850</v>
      </c>
      <c r="I413" s="263"/>
      <c r="J413" s="264">
        <f>ROUND(I413*H413,2)</f>
        <v>0</v>
      </c>
      <c r="K413" s="260" t="s">
        <v>21</v>
      </c>
      <c r="L413" s="265"/>
      <c r="M413" s="266" t="s">
        <v>21</v>
      </c>
      <c r="N413" s="267" t="s">
        <v>44</v>
      </c>
      <c r="O413" s="45"/>
      <c r="P413" s="219">
        <f>O413*H413</f>
        <v>0</v>
      </c>
      <c r="Q413" s="219">
        <v>0</v>
      </c>
      <c r="R413" s="219">
        <f>Q413*H413</f>
        <v>0</v>
      </c>
      <c r="S413" s="219">
        <v>0</v>
      </c>
      <c r="T413" s="220">
        <f>S413*H413</f>
        <v>0</v>
      </c>
      <c r="AR413" s="22" t="s">
        <v>538</v>
      </c>
      <c r="AT413" s="22" t="s">
        <v>298</v>
      </c>
      <c r="AU413" s="22" t="s">
        <v>81</v>
      </c>
      <c r="AY413" s="22" t="s">
        <v>155</v>
      </c>
      <c r="BE413" s="221">
        <f>IF(N413="základní",J413,0)</f>
        <v>0</v>
      </c>
      <c r="BF413" s="221">
        <f>IF(N413="snížená",J413,0)</f>
        <v>0</v>
      </c>
      <c r="BG413" s="221">
        <f>IF(N413="zákl. přenesená",J413,0)</f>
        <v>0</v>
      </c>
      <c r="BH413" s="221">
        <f>IF(N413="sníž. přenesená",J413,0)</f>
        <v>0</v>
      </c>
      <c r="BI413" s="221">
        <f>IF(N413="nulová",J413,0)</f>
        <v>0</v>
      </c>
      <c r="BJ413" s="22" t="s">
        <v>81</v>
      </c>
      <c r="BK413" s="221">
        <f>ROUND(I413*H413,2)</f>
        <v>0</v>
      </c>
      <c r="BL413" s="22" t="s">
        <v>160</v>
      </c>
      <c r="BM413" s="22" t="s">
        <v>1210</v>
      </c>
    </row>
    <row r="414" s="1" customFormat="1" ht="16.5" customHeight="1">
      <c r="B414" s="44"/>
      <c r="C414" s="210" t="s">
        <v>73</v>
      </c>
      <c r="D414" s="210" t="s">
        <v>156</v>
      </c>
      <c r="E414" s="211" t="s">
        <v>1211</v>
      </c>
      <c r="F414" s="212" t="s">
        <v>1212</v>
      </c>
      <c r="G414" s="213" t="s">
        <v>298</v>
      </c>
      <c r="H414" s="214">
        <v>140</v>
      </c>
      <c r="I414" s="215"/>
      <c r="J414" s="216">
        <f>ROUND(I414*H414,2)</f>
        <v>0</v>
      </c>
      <c r="K414" s="212" t="s">
        <v>21</v>
      </c>
      <c r="L414" s="70"/>
      <c r="M414" s="217" t="s">
        <v>21</v>
      </c>
      <c r="N414" s="218" t="s">
        <v>44</v>
      </c>
      <c r="O414" s="45"/>
      <c r="P414" s="219">
        <f>O414*H414</f>
        <v>0</v>
      </c>
      <c r="Q414" s="219">
        <v>0</v>
      </c>
      <c r="R414" s="219">
        <f>Q414*H414</f>
        <v>0</v>
      </c>
      <c r="S414" s="219">
        <v>0</v>
      </c>
      <c r="T414" s="220">
        <f>S414*H414</f>
        <v>0</v>
      </c>
      <c r="AR414" s="22" t="s">
        <v>160</v>
      </c>
      <c r="AT414" s="22" t="s">
        <v>156</v>
      </c>
      <c r="AU414" s="22" t="s">
        <v>81</v>
      </c>
      <c r="AY414" s="22" t="s">
        <v>155</v>
      </c>
      <c r="BE414" s="221">
        <f>IF(N414="základní",J414,0)</f>
        <v>0</v>
      </c>
      <c r="BF414" s="221">
        <f>IF(N414="snížená",J414,0)</f>
        <v>0</v>
      </c>
      <c r="BG414" s="221">
        <f>IF(N414="zákl. přenesená",J414,0)</f>
        <v>0</v>
      </c>
      <c r="BH414" s="221">
        <f>IF(N414="sníž. přenesená",J414,0)</f>
        <v>0</v>
      </c>
      <c r="BI414" s="221">
        <f>IF(N414="nulová",J414,0)</f>
        <v>0</v>
      </c>
      <c r="BJ414" s="22" t="s">
        <v>81</v>
      </c>
      <c r="BK414" s="221">
        <f>ROUND(I414*H414,2)</f>
        <v>0</v>
      </c>
      <c r="BL414" s="22" t="s">
        <v>160</v>
      </c>
      <c r="BM414" s="22" t="s">
        <v>1213</v>
      </c>
    </row>
    <row r="415" s="1" customFormat="1" ht="16.5" customHeight="1">
      <c r="B415" s="44"/>
      <c r="C415" s="258" t="s">
        <v>73</v>
      </c>
      <c r="D415" s="258" t="s">
        <v>298</v>
      </c>
      <c r="E415" s="259" t="s">
        <v>1214</v>
      </c>
      <c r="F415" s="260" t="s">
        <v>1212</v>
      </c>
      <c r="G415" s="261" t="s">
        <v>298</v>
      </c>
      <c r="H415" s="262">
        <v>140</v>
      </c>
      <c r="I415" s="263"/>
      <c r="J415" s="264">
        <f>ROUND(I415*H415,2)</f>
        <v>0</v>
      </c>
      <c r="K415" s="260" t="s">
        <v>21</v>
      </c>
      <c r="L415" s="265"/>
      <c r="M415" s="266" t="s">
        <v>21</v>
      </c>
      <c r="N415" s="267" t="s">
        <v>44</v>
      </c>
      <c r="O415" s="45"/>
      <c r="P415" s="219">
        <f>O415*H415</f>
        <v>0</v>
      </c>
      <c r="Q415" s="219">
        <v>0</v>
      </c>
      <c r="R415" s="219">
        <f>Q415*H415</f>
        <v>0</v>
      </c>
      <c r="S415" s="219">
        <v>0</v>
      </c>
      <c r="T415" s="220">
        <f>S415*H415</f>
        <v>0</v>
      </c>
      <c r="AR415" s="22" t="s">
        <v>538</v>
      </c>
      <c r="AT415" s="22" t="s">
        <v>298</v>
      </c>
      <c r="AU415" s="22" t="s">
        <v>81</v>
      </c>
      <c r="AY415" s="22" t="s">
        <v>155</v>
      </c>
      <c r="BE415" s="221">
        <f>IF(N415="základní",J415,0)</f>
        <v>0</v>
      </c>
      <c r="BF415" s="221">
        <f>IF(N415="snížená",J415,0)</f>
        <v>0</v>
      </c>
      <c r="BG415" s="221">
        <f>IF(N415="zákl. přenesená",J415,0)</f>
        <v>0</v>
      </c>
      <c r="BH415" s="221">
        <f>IF(N415="sníž. přenesená",J415,0)</f>
        <v>0</v>
      </c>
      <c r="BI415" s="221">
        <f>IF(N415="nulová",J415,0)</f>
        <v>0</v>
      </c>
      <c r="BJ415" s="22" t="s">
        <v>81</v>
      </c>
      <c r="BK415" s="221">
        <f>ROUND(I415*H415,2)</f>
        <v>0</v>
      </c>
      <c r="BL415" s="22" t="s">
        <v>160</v>
      </c>
      <c r="BM415" s="22" t="s">
        <v>1215</v>
      </c>
    </row>
    <row r="416" s="1" customFormat="1" ht="16.5" customHeight="1">
      <c r="B416" s="44"/>
      <c r="C416" s="210" t="s">
        <v>73</v>
      </c>
      <c r="D416" s="210" t="s">
        <v>156</v>
      </c>
      <c r="E416" s="211" t="s">
        <v>1216</v>
      </c>
      <c r="F416" s="212" t="s">
        <v>1217</v>
      </c>
      <c r="G416" s="213" t="s">
        <v>298</v>
      </c>
      <c r="H416" s="214">
        <v>450</v>
      </c>
      <c r="I416" s="215"/>
      <c r="J416" s="216">
        <f>ROUND(I416*H416,2)</f>
        <v>0</v>
      </c>
      <c r="K416" s="212" t="s">
        <v>21</v>
      </c>
      <c r="L416" s="70"/>
      <c r="M416" s="217" t="s">
        <v>21</v>
      </c>
      <c r="N416" s="218" t="s">
        <v>44</v>
      </c>
      <c r="O416" s="45"/>
      <c r="P416" s="219">
        <f>O416*H416</f>
        <v>0</v>
      </c>
      <c r="Q416" s="219">
        <v>0</v>
      </c>
      <c r="R416" s="219">
        <f>Q416*H416</f>
        <v>0</v>
      </c>
      <c r="S416" s="219">
        <v>0</v>
      </c>
      <c r="T416" s="220">
        <f>S416*H416</f>
        <v>0</v>
      </c>
      <c r="AR416" s="22" t="s">
        <v>160</v>
      </c>
      <c r="AT416" s="22" t="s">
        <v>156</v>
      </c>
      <c r="AU416" s="22" t="s">
        <v>81</v>
      </c>
      <c r="AY416" s="22" t="s">
        <v>155</v>
      </c>
      <c r="BE416" s="221">
        <f>IF(N416="základní",J416,0)</f>
        <v>0</v>
      </c>
      <c r="BF416" s="221">
        <f>IF(N416="snížená",J416,0)</f>
        <v>0</v>
      </c>
      <c r="BG416" s="221">
        <f>IF(N416="zákl. přenesená",J416,0)</f>
        <v>0</v>
      </c>
      <c r="BH416" s="221">
        <f>IF(N416="sníž. přenesená",J416,0)</f>
        <v>0</v>
      </c>
      <c r="BI416" s="221">
        <f>IF(N416="nulová",J416,0)</f>
        <v>0</v>
      </c>
      <c r="BJ416" s="22" t="s">
        <v>81</v>
      </c>
      <c r="BK416" s="221">
        <f>ROUND(I416*H416,2)</f>
        <v>0</v>
      </c>
      <c r="BL416" s="22" t="s">
        <v>160</v>
      </c>
      <c r="BM416" s="22" t="s">
        <v>1218</v>
      </c>
    </row>
    <row r="417" s="1" customFormat="1" ht="16.5" customHeight="1">
      <c r="B417" s="44"/>
      <c r="C417" s="258" t="s">
        <v>73</v>
      </c>
      <c r="D417" s="258" t="s">
        <v>298</v>
      </c>
      <c r="E417" s="259" t="s">
        <v>1219</v>
      </c>
      <c r="F417" s="260" t="s">
        <v>1217</v>
      </c>
      <c r="G417" s="261" t="s">
        <v>298</v>
      </c>
      <c r="H417" s="262">
        <v>450</v>
      </c>
      <c r="I417" s="263"/>
      <c r="J417" s="264">
        <f>ROUND(I417*H417,2)</f>
        <v>0</v>
      </c>
      <c r="K417" s="260" t="s">
        <v>21</v>
      </c>
      <c r="L417" s="265"/>
      <c r="M417" s="266" t="s">
        <v>21</v>
      </c>
      <c r="N417" s="267" t="s">
        <v>44</v>
      </c>
      <c r="O417" s="45"/>
      <c r="P417" s="219">
        <f>O417*H417</f>
        <v>0</v>
      </c>
      <c r="Q417" s="219">
        <v>0</v>
      </c>
      <c r="R417" s="219">
        <f>Q417*H417</f>
        <v>0</v>
      </c>
      <c r="S417" s="219">
        <v>0</v>
      </c>
      <c r="T417" s="220">
        <f>S417*H417</f>
        <v>0</v>
      </c>
      <c r="AR417" s="22" t="s">
        <v>538</v>
      </c>
      <c r="AT417" s="22" t="s">
        <v>298</v>
      </c>
      <c r="AU417" s="22" t="s">
        <v>81</v>
      </c>
      <c r="AY417" s="22" t="s">
        <v>155</v>
      </c>
      <c r="BE417" s="221">
        <f>IF(N417="základní",J417,0)</f>
        <v>0</v>
      </c>
      <c r="BF417" s="221">
        <f>IF(N417="snížená",J417,0)</f>
        <v>0</v>
      </c>
      <c r="BG417" s="221">
        <f>IF(N417="zákl. přenesená",J417,0)</f>
        <v>0</v>
      </c>
      <c r="BH417" s="221">
        <f>IF(N417="sníž. přenesená",J417,0)</f>
        <v>0</v>
      </c>
      <c r="BI417" s="221">
        <f>IF(N417="nulová",J417,0)</f>
        <v>0</v>
      </c>
      <c r="BJ417" s="22" t="s">
        <v>81</v>
      </c>
      <c r="BK417" s="221">
        <f>ROUND(I417*H417,2)</f>
        <v>0</v>
      </c>
      <c r="BL417" s="22" t="s">
        <v>160</v>
      </c>
      <c r="BM417" s="22" t="s">
        <v>1220</v>
      </c>
    </row>
    <row r="418" s="1" customFormat="1" ht="16.5" customHeight="1">
      <c r="B418" s="44"/>
      <c r="C418" s="210" t="s">
        <v>73</v>
      </c>
      <c r="D418" s="210" t="s">
        <v>156</v>
      </c>
      <c r="E418" s="211" t="s">
        <v>1221</v>
      </c>
      <c r="F418" s="212" t="s">
        <v>895</v>
      </c>
      <c r="G418" s="213" t="s">
        <v>298</v>
      </c>
      <c r="H418" s="214">
        <v>400</v>
      </c>
      <c r="I418" s="215"/>
      <c r="J418" s="216">
        <f>ROUND(I418*H418,2)</f>
        <v>0</v>
      </c>
      <c r="K418" s="212" t="s">
        <v>21</v>
      </c>
      <c r="L418" s="70"/>
      <c r="M418" s="217" t="s">
        <v>21</v>
      </c>
      <c r="N418" s="218" t="s">
        <v>44</v>
      </c>
      <c r="O418" s="45"/>
      <c r="P418" s="219">
        <f>O418*H418</f>
        <v>0</v>
      </c>
      <c r="Q418" s="219">
        <v>0</v>
      </c>
      <c r="R418" s="219">
        <f>Q418*H418</f>
        <v>0</v>
      </c>
      <c r="S418" s="219">
        <v>0</v>
      </c>
      <c r="T418" s="220">
        <f>S418*H418</f>
        <v>0</v>
      </c>
      <c r="AR418" s="22" t="s">
        <v>160</v>
      </c>
      <c r="AT418" s="22" t="s">
        <v>156</v>
      </c>
      <c r="AU418" s="22" t="s">
        <v>81</v>
      </c>
      <c r="AY418" s="22" t="s">
        <v>155</v>
      </c>
      <c r="BE418" s="221">
        <f>IF(N418="základní",J418,0)</f>
        <v>0</v>
      </c>
      <c r="BF418" s="221">
        <f>IF(N418="snížená",J418,0)</f>
        <v>0</v>
      </c>
      <c r="BG418" s="221">
        <f>IF(N418="zákl. přenesená",J418,0)</f>
        <v>0</v>
      </c>
      <c r="BH418" s="221">
        <f>IF(N418="sníž. přenesená",J418,0)</f>
        <v>0</v>
      </c>
      <c r="BI418" s="221">
        <f>IF(N418="nulová",J418,0)</f>
        <v>0</v>
      </c>
      <c r="BJ418" s="22" t="s">
        <v>81</v>
      </c>
      <c r="BK418" s="221">
        <f>ROUND(I418*H418,2)</f>
        <v>0</v>
      </c>
      <c r="BL418" s="22" t="s">
        <v>160</v>
      </c>
      <c r="BM418" s="22" t="s">
        <v>1222</v>
      </c>
    </row>
    <row r="419" s="1" customFormat="1" ht="16.5" customHeight="1">
      <c r="B419" s="44"/>
      <c r="C419" s="210" t="s">
        <v>73</v>
      </c>
      <c r="D419" s="210" t="s">
        <v>156</v>
      </c>
      <c r="E419" s="211" t="s">
        <v>1223</v>
      </c>
      <c r="F419" s="212" t="s">
        <v>1224</v>
      </c>
      <c r="G419" s="213" t="s">
        <v>877</v>
      </c>
      <c r="H419" s="214">
        <v>20</v>
      </c>
      <c r="I419" s="215"/>
      <c r="J419" s="216">
        <f>ROUND(I419*H419,2)</f>
        <v>0</v>
      </c>
      <c r="K419" s="212" t="s">
        <v>21</v>
      </c>
      <c r="L419" s="70"/>
      <c r="M419" s="217" t="s">
        <v>21</v>
      </c>
      <c r="N419" s="218" t="s">
        <v>44</v>
      </c>
      <c r="O419" s="45"/>
      <c r="P419" s="219">
        <f>O419*H419</f>
        <v>0</v>
      </c>
      <c r="Q419" s="219">
        <v>0</v>
      </c>
      <c r="R419" s="219">
        <f>Q419*H419</f>
        <v>0</v>
      </c>
      <c r="S419" s="219">
        <v>0</v>
      </c>
      <c r="T419" s="220">
        <f>S419*H419</f>
        <v>0</v>
      </c>
      <c r="AR419" s="22" t="s">
        <v>160</v>
      </c>
      <c r="AT419" s="22" t="s">
        <v>156</v>
      </c>
      <c r="AU419" s="22" t="s">
        <v>81</v>
      </c>
      <c r="AY419" s="22" t="s">
        <v>155</v>
      </c>
      <c r="BE419" s="221">
        <f>IF(N419="základní",J419,0)</f>
        <v>0</v>
      </c>
      <c r="BF419" s="221">
        <f>IF(N419="snížená",J419,0)</f>
        <v>0</v>
      </c>
      <c r="BG419" s="221">
        <f>IF(N419="zákl. přenesená",J419,0)</f>
        <v>0</v>
      </c>
      <c r="BH419" s="221">
        <f>IF(N419="sníž. přenesená",J419,0)</f>
        <v>0</v>
      </c>
      <c r="BI419" s="221">
        <f>IF(N419="nulová",J419,0)</f>
        <v>0</v>
      </c>
      <c r="BJ419" s="22" t="s">
        <v>81</v>
      </c>
      <c r="BK419" s="221">
        <f>ROUND(I419*H419,2)</f>
        <v>0</v>
      </c>
      <c r="BL419" s="22" t="s">
        <v>160</v>
      </c>
      <c r="BM419" s="22" t="s">
        <v>1225</v>
      </c>
    </row>
    <row r="420" s="9" customFormat="1" ht="29.88" customHeight="1">
      <c r="B420" s="196"/>
      <c r="C420" s="197"/>
      <c r="D420" s="198" t="s">
        <v>72</v>
      </c>
      <c r="E420" s="233" t="s">
        <v>1226</v>
      </c>
      <c r="F420" s="233" t="s">
        <v>1227</v>
      </c>
      <c r="G420" s="197"/>
      <c r="H420" s="197"/>
      <c r="I420" s="200"/>
      <c r="J420" s="234">
        <f>BK420</f>
        <v>0</v>
      </c>
      <c r="K420" s="197"/>
      <c r="L420" s="202"/>
      <c r="M420" s="203"/>
      <c r="N420" s="204"/>
      <c r="O420" s="204"/>
      <c r="P420" s="205">
        <v>0</v>
      </c>
      <c r="Q420" s="204"/>
      <c r="R420" s="205">
        <v>0</v>
      </c>
      <c r="S420" s="204"/>
      <c r="T420" s="206">
        <v>0</v>
      </c>
      <c r="AR420" s="207" t="s">
        <v>154</v>
      </c>
      <c r="AT420" s="208" t="s">
        <v>72</v>
      </c>
      <c r="AU420" s="208" t="s">
        <v>81</v>
      </c>
      <c r="AY420" s="207" t="s">
        <v>155</v>
      </c>
      <c r="BK420" s="209">
        <v>0</v>
      </c>
    </row>
    <row r="421" s="9" customFormat="1" ht="24.96" customHeight="1">
      <c r="B421" s="196"/>
      <c r="C421" s="197"/>
      <c r="D421" s="198" t="s">
        <v>72</v>
      </c>
      <c r="E421" s="199" t="s">
        <v>1228</v>
      </c>
      <c r="F421" s="199" t="s">
        <v>80</v>
      </c>
      <c r="G421" s="197"/>
      <c r="H421" s="197"/>
      <c r="I421" s="200"/>
      <c r="J421" s="201">
        <f>BK421</f>
        <v>0</v>
      </c>
      <c r="K421" s="197"/>
      <c r="L421" s="202"/>
      <c r="M421" s="203"/>
      <c r="N421" s="204"/>
      <c r="O421" s="204"/>
      <c r="P421" s="205">
        <f>SUM(P422:P440)</f>
        <v>0</v>
      </c>
      <c r="Q421" s="204"/>
      <c r="R421" s="205">
        <f>SUM(R422:R440)</f>
        <v>125.05</v>
      </c>
      <c r="S421" s="204"/>
      <c r="T421" s="206">
        <f>SUM(T422:T440)</f>
        <v>0</v>
      </c>
      <c r="AR421" s="207" t="s">
        <v>154</v>
      </c>
      <c r="AT421" s="208" t="s">
        <v>72</v>
      </c>
      <c r="AU421" s="208" t="s">
        <v>73</v>
      </c>
      <c r="AY421" s="207" t="s">
        <v>155</v>
      </c>
      <c r="BK421" s="209">
        <f>SUM(BK422:BK440)</f>
        <v>0</v>
      </c>
    </row>
    <row r="422" s="1" customFormat="1" ht="16.5" customHeight="1">
      <c r="B422" s="44"/>
      <c r="C422" s="210" t="s">
        <v>73</v>
      </c>
      <c r="D422" s="210" t="s">
        <v>156</v>
      </c>
      <c r="E422" s="211" t="s">
        <v>1229</v>
      </c>
      <c r="F422" s="212" t="s">
        <v>1230</v>
      </c>
      <c r="G422" s="213" t="s">
        <v>422</v>
      </c>
      <c r="H422" s="214">
        <v>3</v>
      </c>
      <c r="I422" s="215"/>
      <c r="J422" s="216">
        <f>ROUND(I422*H422,2)</f>
        <v>0</v>
      </c>
      <c r="K422" s="212" t="s">
        <v>21</v>
      </c>
      <c r="L422" s="70"/>
      <c r="M422" s="217" t="s">
        <v>21</v>
      </c>
      <c r="N422" s="218" t="s">
        <v>44</v>
      </c>
      <c r="O422" s="45"/>
      <c r="P422" s="219">
        <f>O422*H422</f>
        <v>0</v>
      </c>
      <c r="Q422" s="219">
        <v>0</v>
      </c>
      <c r="R422" s="219">
        <f>Q422*H422</f>
        <v>0</v>
      </c>
      <c r="S422" s="219">
        <v>0</v>
      </c>
      <c r="T422" s="220">
        <f>S422*H422</f>
        <v>0</v>
      </c>
      <c r="AR422" s="22" t="s">
        <v>160</v>
      </c>
      <c r="AT422" s="22" t="s">
        <v>156</v>
      </c>
      <c r="AU422" s="22" t="s">
        <v>81</v>
      </c>
      <c r="AY422" s="22" t="s">
        <v>155</v>
      </c>
      <c r="BE422" s="221">
        <f>IF(N422="základní",J422,0)</f>
        <v>0</v>
      </c>
      <c r="BF422" s="221">
        <f>IF(N422="snížená",J422,0)</f>
        <v>0</v>
      </c>
      <c r="BG422" s="221">
        <f>IF(N422="zákl. přenesená",J422,0)</f>
        <v>0</v>
      </c>
      <c r="BH422" s="221">
        <f>IF(N422="sníž. přenesená",J422,0)</f>
        <v>0</v>
      </c>
      <c r="BI422" s="221">
        <f>IF(N422="nulová",J422,0)</f>
        <v>0</v>
      </c>
      <c r="BJ422" s="22" t="s">
        <v>81</v>
      </c>
      <c r="BK422" s="221">
        <f>ROUND(I422*H422,2)</f>
        <v>0</v>
      </c>
      <c r="BL422" s="22" t="s">
        <v>160</v>
      </c>
      <c r="BM422" s="22" t="s">
        <v>1231</v>
      </c>
    </row>
    <row r="423" s="1" customFormat="1" ht="16.5" customHeight="1">
      <c r="B423" s="44"/>
      <c r="C423" s="258" t="s">
        <v>73</v>
      </c>
      <c r="D423" s="258" t="s">
        <v>298</v>
      </c>
      <c r="E423" s="259" t="s">
        <v>1232</v>
      </c>
      <c r="F423" s="260" t="s">
        <v>1230</v>
      </c>
      <c r="G423" s="261" t="s">
        <v>422</v>
      </c>
      <c r="H423" s="262">
        <v>3</v>
      </c>
      <c r="I423" s="263"/>
      <c r="J423" s="264">
        <f>ROUND(I423*H423,2)</f>
        <v>0</v>
      </c>
      <c r="K423" s="260" t="s">
        <v>21</v>
      </c>
      <c r="L423" s="265"/>
      <c r="M423" s="266" t="s">
        <v>21</v>
      </c>
      <c r="N423" s="267" t="s">
        <v>44</v>
      </c>
      <c r="O423" s="45"/>
      <c r="P423" s="219">
        <f>O423*H423</f>
        <v>0</v>
      </c>
      <c r="Q423" s="219">
        <v>0</v>
      </c>
      <c r="R423" s="219">
        <f>Q423*H423</f>
        <v>0</v>
      </c>
      <c r="S423" s="219">
        <v>0</v>
      </c>
      <c r="T423" s="220">
        <f>S423*H423</f>
        <v>0</v>
      </c>
      <c r="AR423" s="22" t="s">
        <v>538</v>
      </c>
      <c r="AT423" s="22" t="s">
        <v>298</v>
      </c>
      <c r="AU423" s="22" t="s">
        <v>81</v>
      </c>
      <c r="AY423" s="22" t="s">
        <v>155</v>
      </c>
      <c r="BE423" s="221">
        <f>IF(N423="základní",J423,0)</f>
        <v>0</v>
      </c>
      <c r="BF423" s="221">
        <f>IF(N423="snížená",J423,0)</f>
        <v>0</v>
      </c>
      <c r="BG423" s="221">
        <f>IF(N423="zákl. přenesená",J423,0)</f>
        <v>0</v>
      </c>
      <c r="BH423" s="221">
        <f>IF(N423="sníž. přenesená",J423,0)</f>
        <v>0</v>
      </c>
      <c r="BI423" s="221">
        <f>IF(N423="nulová",J423,0)</f>
        <v>0</v>
      </c>
      <c r="BJ423" s="22" t="s">
        <v>81</v>
      </c>
      <c r="BK423" s="221">
        <f>ROUND(I423*H423,2)</f>
        <v>0</v>
      </c>
      <c r="BL423" s="22" t="s">
        <v>160</v>
      </c>
      <c r="BM423" s="22" t="s">
        <v>1233</v>
      </c>
    </row>
    <row r="424" s="1" customFormat="1" ht="16.5" customHeight="1">
      <c r="B424" s="44"/>
      <c r="C424" s="210" t="s">
        <v>73</v>
      </c>
      <c r="D424" s="210" t="s">
        <v>156</v>
      </c>
      <c r="E424" s="211" t="s">
        <v>1234</v>
      </c>
      <c r="F424" s="212" t="s">
        <v>1235</v>
      </c>
      <c r="G424" s="213" t="s">
        <v>298</v>
      </c>
      <c r="H424" s="214">
        <v>125</v>
      </c>
      <c r="I424" s="215"/>
      <c r="J424" s="216">
        <f>ROUND(I424*H424,2)</f>
        <v>0</v>
      </c>
      <c r="K424" s="212" t="s">
        <v>21</v>
      </c>
      <c r="L424" s="70"/>
      <c r="M424" s="217" t="s">
        <v>21</v>
      </c>
      <c r="N424" s="218" t="s">
        <v>44</v>
      </c>
      <c r="O424" s="45"/>
      <c r="P424" s="219">
        <f>O424*H424</f>
        <v>0</v>
      </c>
      <c r="Q424" s="219">
        <v>1</v>
      </c>
      <c r="R424" s="219">
        <f>Q424*H424</f>
        <v>125</v>
      </c>
      <c r="S424" s="219">
        <v>0</v>
      </c>
      <c r="T424" s="220">
        <f>S424*H424</f>
        <v>0</v>
      </c>
      <c r="AR424" s="22" t="s">
        <v>160</v>
      </c>
      <c r="AT424" s="22" t="s">
        <v>156</v>
      </c>
      <c r="AU424" s="22" t="s">
        <v>81</v>
      </c>
      <c r="AY424" s="22" t="s">
        <v>155</v>
      </c>
      <c r="BE424" s="221">
        <f>IF(N424="základní",J424,0)</f>
        <v>0</v>
      </c>
      <c r="BF424" s="221">
        <f>IF(N424="snížená",J424,0)</f>
        <v>0</v>
      </c>
      <c r="BG424" s="221">
        <f>IF(N424="zákl. přenesená",J424,0)</f>
        <v>0</v>
      </c>
      <c r="BH424" s="221">
        <f>IF(N424="sníž. přenesená",J424,0)</f>
        <v>0</v>
      </c>
      <c r="BI424" s="221">
        <f>IF(N424="nulová",J424,0)</f>
        <v>0</v>
      </c>
      <c r="BJ424" s="22" t="s">
        <v>81</v>
      </c>
      <c r="BK424" s="221">
        <f>ROUND(I424*H424,2)</f>
        <v>0</v>
      </c>
      <c r="BL424" s="22" t="s">
        <v>160</v>
      </c>
      <c r="BM424" s="22" t="s">
        <v>1236</v>
      </c>
    </row>
    <row r="425" s="1" customFormat="1" ht="16.5" customHeight="1">
      <c r="B425" s="44"/>
      <c r="C425" s="258" t="s">
        <v>73</v>
      </c>
      <c r="D425" s="258" t="s">
        <v>298</v>
      </c>
      <c r="E425" s="259" t="s">
        <v>1237</v>
      </c>
      <c r="F425" s="260" t="s">
        <v>1235</v>
      </c>
      <c r="G425" s="261" t="s">
        <v>298</v>
      </c>
      <c r="H425" s="262">
        <v>125</v>
      </c>
      <c r="I425" s="263"/>
      <c r="J425" s="264">
        <f>ROUND(I425*H425,2)</f>
        <v>0</v>
      </c>
      <c r="K425" s="260" t="s">
        <v>21</v>
      </c>
      <c r="L425" s="265"/>
      <c r="M425" s="266" t="s">
        <v>21</v>
      </c>
      <c r="N425" s="267" t="s">
        <v>44</v>
      </c>
      <c r="O425" s="45"/>
      <c r="P425" s="219">
        <f>O425*H425</f>
        <v>0</v>
      </c>
      <c r="Q425" s="219">
        <v>0.00040000000000000002</v>
      </c>
      <c r="R425" s="219">
        <f>Q425*H425</f>
        <v>0.050000000000000003</v>
      </c>
      <c r="S425" s="219">
        <v>0</v>
      </c>
      <c r="T425" s="220">
        <f>S425*H425</f>
        <v>0</v>
      </c>
      <c r="AR425" s="22" t="s">
        <v>538</v>
      </c>
      <c r="AT425" s="22" t="s">
        <v>298</v>
      </c>
      <c r="AU425" s="22" t="s">
        <v>81</v>
      </c>
      <c r="AY425" s="22" t="s">
        <v>155</v>
      </c>
      <c r="BE425" s="221">
        <f>IF(N425="základní",J425,0)</f>
        <v>0</v>
      </c>
      <c r="BF425" s="221">
        <f>IF(N425="snížená",J425,0)</f>
        <v>0</v>
      </c>
      <c r="BG425" s="221">
        <f>IF(N425="zákl. přenesená",J425,0)</f>
        <v>0</v>
      </c>
      <c r="BH425" s="221">
        <f>IF(N425="sníž. přenesená",J425,0)</f>
        <v>0</v>
      </c>
      <c r="BI425" s="221">
        <f>IF(N425="nulová",J425,0)</f>
        <v>0</v>
      </c>
      <c r="BJ425" s="22" t="s">
        <v>81</v>
      </c>
      <c r="BK425" s="221">
        <f>ROUND(I425*H425,2)</f>
        <v>0</v>
      </c>
      <c r="BL425" s="22" t="s">
        <v>160</v>
      </c>
      <c r="BM425" s="22" t="s">
        <v>1238</v>
      </c>
    </row>
    <row r="426" s="1" customFormat="1" ht="16.5" customHeight="1">
      <c r="B426" s="44"/>
      <c r="C426" s="210" t="s">
        <v>73</v>
      </c>
      <c r="D426" s="210" t="s">
        <v>156</v>
      </c>
      <c r="E426" s="211" t="s">
        <v>1239</v>
      </c>
      <c r="F426" s="212" t="s">
        <v>1240</v>
      </c>
      <c r="G426" s="213" t="s">
        <v>298</v>
      </c>
      <c r="H426" s="214">
        <v>30</v>
      </c>
      <c r="I426" s="215"/>
      <c r="J426" s="216">
        <f>ROUND(I426*H426,2)</f>
        <v>0</v>
      </c>
      <c r="K426" s="212" t="s">
        <v>21</v>
      </c>
      <c r="L426" s="70"/>
      <c r="M426" s="217" t="s">
        <v>21</v>
      </c>
      <c r="N426" s="218" t="s">
        <v>44</v>
      </c>
      <c r="O426" s="45"/>
      <c r="P426" s="219">
        <f>O426*H426</f>
        <v>0</v>
      </c>
      <c r="Q426" s="219">
        <v>0</v>
      </c>
      <c r="R426" s="219">
        <f>Q426*H426</f>
        <v>0</v>
      </c>
      <c r="S426" s="219">
        <v>0</v>
      </c>
      <c r="T426" s="220">
        <f>S426*H426</f>
        <v>0</v>
      </c>
      <c r="AR426" s="22" t="s">
        <v>160</v>
      </c>
      <c r="AT426" s="22" t="s">
        <v>156</v>
      </c>
      <c r="AU426" s="22" t="s">
        <v>81</v>
      </c>
      <c r="AY426" s="22" t="s">
        <v>155</v>
      </c>
      <c r="BE426" s="221">
        <f>IF(N426="základní",J426,0)</f>
        <v>0</v>
      </c>
      <c r="BF426" s="221">
        <f>IF(N426="snížená",J426,0)</f>
        <v>0</v>
      </c>
      <c r="BG426" s="221">
        <f>IF(N426="zákl. přenesená",J426,0)</f>
        <v>0</v>
      </c>
      <c r="BH426" s="221">
        <f>IF(N426="sníž. přenesená",J426,0)</f>
        <v>0</v>
      </c>
      <c r="BI426" s="221">
        <f>IF(N426="nulová",J426,0)</f>
        <v>0</v>
      </c>
      <c r="BJ426" s="22" t="s">
        <v>81</v>
      </c>
      <c r="BK426" s="221">
        <f>ROUND(I426*H426,2)</f>
        <v>0</v>
      </c>
      <c r="BL426" s="22" t="s">
        <v>160</v>
      </c>
      <c r="BM426" s="22" t="s">
        <v>1241</v>
      </c>
    </row>
    <row r="427" s="1" customFormat="1" ht="16.5" customHeight="1">
      <c r="B427" s="44"/>
      <c r="C427" s="258" t="s">
        <v>73</v>
      </c>
      <c r="D427" s="258" t="s">
        <v>298</v>
      </c>
      <c r="E427" s="259" t="s">
        <v>1242</v>
      </c>
      <c r="F427" s="260" t="s">
        <v>1240</v>
      </c>
      <c r="G427" s="261" t="s">
        <v>298</v>
      </c>
      <c r="H427" s="262">
        <v>30</v>
      </c>
      <c r="I427" s="263"/>
      <c r="J427" s="264">
        <f>ROUND(I427*H427,2)</f>
        <v>0</v>
      </c>
      <c r="K427" s="260" t="s">
        <v>21</v>
      </c>
      <c r="L427" s="265"/>
      <c r="M427" s="266" t="s">
        <v>21</v>
      </c>
      <c r="N427" s="267" t="s">
        <v>44</v>
      </c>
      <c r="O427" s="45"/>
      <c r="P427" s="219">
        <f>O427*H427</f>
        <v>0</v>
      </c>
      <c r="Q427" s="219">
        <v>0</v>
      </c>
      <c r="R427" s="219">
        <f>Q427*H427</f>
        <v>0</v>
      </c>
      <c r="S427" s="219">
        <v>0</v>
      </c>
      <c r="T427" s="220">
        <f>S427*H427</f>
        <v>0</v>
      </c>
      <c r="AR427" s="22" t="s">
        <v>538</v>
      </c>
      <c r="AT427" s="22" t="s">
        <v>298</v>
      </c>
      <c r="AU427" s="22" t="s">
        <v>81</v>
      </c>
      <c r="AY427" s="22" t="s">
        <v>155</v>
      </c>
      <c r="BE427" s="221">
        <f>IF(N427="základní",J427,0)</f>
        <v>0</v>
      </c>
      <c r="BF427" s="221">
        <f>IF(N427="snížená",J427,0)</f>
        <v>0</v>
      </c>
      <c r="BG427" s="221">
        <f>IF(N427="zákl. přenesená",J427,0)</f>
        <v>0</v>
      </c>
      <c r="BH427" s="221">
        <f>IF(N427="sníž. přenesená",J427,0)</f>
        <v>0</v>
      </c>
      <c r="BI427" s="221">
        <f>IF(N427="nulová",J427,0)</f>
        <v>0</v>
      </c>
      <c r="BJ427" s="22" t="s">
        <v>81</v>
      </c>
      <c r="BK427" s="221">
        <f>ROUND(I427*H427,2)</f>
        <v>0</v>
      </c>
      <c r="BL427" s="22" t="s">
        <v>160</v>
      </c>
      <c r="BM427" s="22" t="s">
        <v>1243</v>
      </c>
    </row>
    <row r="428" s="1" customFormat="1" ht="16.5" customHeight="1">
      <c r="B428" s="44"/>
      <c r="C428" s="210" t="s">
        <v>73</v>
      </c>
      <c r="D428" s="210" t="s">
        <v>156</v>
      </c>
      <c r="E428" s="211" t="s">
        <v>1244</v>
      </c>
      <c r="F428" s="212" t="s">
        <v>822</v>
      </c>
      <c r="G428" s="213" t="s">
        <v>298</v>
      </c>
      <c r="H428" s="214">
        <v>90</v>
      </c>
      <c r="I428" s="215"/>
      <c r="J428" s="216">
        <f>ROUND(I428*H428,2)</f>
        <v>0</v>
      </c>
      <c r="K428" s="212" t="s">
        <v>21</v>
      </c>
      <c r="L428" s="70"/>
      <c r="M428" s="217" t="s">
        <v>21</v>
      </c>
      <c r="N428" s="218" t="s">
        <v>44</v>
      </c>
      <c r="O428" s="45"/>
      <c r="P428" s="219">
        <f>O428*H428</f>
        <v>0</v>
      </c>
      <c r="Q428" s="219">
        <v>0</v>
      </c>
      <c r="R428" s="219">
        <f>Q428*H428</f>
        <v>0</v>
      </c>
      <c r="S428" s="219">
        <v>0</v>
      </c>
      <c r="T428" s="220">
        <f>S428*H428</f>
        <v>0</v>
      </c>
      <c r="AR428" s="22" t="s">
        <v>160</v>
      </c>
      <c r="AT428" s="22" t="s">
        <v>156</v>
      </c>
      <c r="AU428" s="22" t="s">
        <v>81</v>
      </c>
      <c r="AY428" s="22" t="s">
        <v>155</v>
      </c>
      <c r="BE428" s="221">
        <f>IF(N428="základní",J428,0)</f>
        <v>0</v>
      </c>
      <c r="BF428" s="221">
        <f>IF(N428="snížená",J428,0)</f>
        <v>0</v>
      </c>
      <c r="BG428" s="221">
        <f>IF(N428="zákl. přenesená",J428,0)</f>
        <v>0</v>
      </c>
      <c r="BH428" s="221">
        <f>IF(N428="sníž. přenesená",J428,0)</f>
        <v>0</v>
      </c>
      <c r="BI428" s="221">
        <f>IF(N428="nulová",J428,0)</f>
        <v>0</v>
      </c>
      <c r="BJ428" s="22" t="s">
        <v>81</v>
      </c>
      <c r="BK428" s="221">
        <f>ROUND(I428*H428,2)</f>
        <v>0</v>
      </c>
      <c r="BL428" s="22" t="s">
        <v>160</v>
      </c>
      <c r="BM428" s="22" t="s">
        <v>1245</v>
      </c>
    </row>
    <row r="429" s="1" customFormat="1" ht="16.5" customHeight="1">
      <c r="B429" s="44"/>
      <c r="C429" s="258" t="s">
        <v>73</v>
      </c>
      <c r="D429" s="258" t="s">
        <v>298</v>
      </c>
      <c r="E429" s="259" t="s">
        <v>1246</v>
      </c>
      <c r="F429" s="260" t="s">
        <v>822</v>
      </c>
      <c r="G429" s="261" t="s">
        <v>298</v>
      </c>
      <c r="H429" s="262">
        <v>90</v>
      </c>
      <c r="I429" s="263"/>
      <c r="J429" s="264">
        <f>ROUND(I429*H429,2)</f>
        <v>0</v>
      </c>
      <c r="K429" s="260" t="s">
        <v>21</v>
      </c>
      <c r="L429" s="265"/>
      <c r="M429" s="266" t="s">
        <v>21</v>
      </c>
      <c r="N429" s="267" t="s">
        <v>44</v>
      </c>
      <c r="O429" s="45"/>
      <c r="P429" s="219">
        <f>O429*H429</f>
        <v>0</v>
      </c>
      <c r="Q429" s="219">
        <v>0</v>
      </c>
      <c r="R429" s="219">
        <f>Q429*H429</f>
        <v>0</v>
      </c>
      <c r="S429" s="219">
        <v>0</v>
      </c>
      <c r="T429" s="220">
        <f>S429*H429</f>
        <v>0</v>
      </c>
      <c r="AR429" s="22" t="s">
        <v>538</v>
      </c>
      <c r="AT429" s="22" t="s">
        <v>298</v>
      </c>
      <c r="AU429" s="22" t="s">
        <v>81</v>
      </c>
      <c r="AY429" s="22" t="s">
        <v>155</v>
      </c>
      <c r="BE429" s="221">
        <f>IF(N429="základní",J429,0)</f>
        <v>0</v>
      </c>
      <c r="BF429" s="221">
        <f>IF(N429="snížená",J429,0)</f>
        <v>0</v>
      </c>
      <c r="BG429" s="221">
        <f>IF(N429="zákl. přenesená",J429,0)</f>
        <v>0</v>
      </c>
      <c r="BH429" s="221">
        <f>IF(N429="sníž. přenesená",J429,0)</f>
        <v>0</v>
      </c>
      <c r="BI429" s="221">
        <f>IF(N429="nulová",J429,0)</f>
        <v>0</v>
      </c>
      <c r="BJ429" s="22" t="s">
        <v>81</v>
      </c>
      <c r="BK429" s="221">
        <f>ROUND(I429*H429,2)</f>
        <v>0</v>
      </c>
      <c r="BL429" s="22" t="s">
        <v>160</v>
      </c>
      <c r="BM429" s="22" t="s">
        <v>1247</v>
      </c>
    </row>
    <row r="430" s="1" customFormat="1" ht="16.5" customHeight="1">
      <c r="B430" s="44"/>
      <c r="C430" s="210" t="s">
        <v>73</v>
      </c>
      <c r="D430" s="210" t="s">
        <v>156</v>
      </c>
      <c r="E430" s="211" t="s">
        <v>1248</v>
      </c>
      <c r="F430" s="212" t="s">
        <v>1126</v>
      </c>
      <c r="G430" s="213" t="s">
        <v>298</v>
      </c>
      <c r="H430" s="214">
        <v>20</v>
      </c>
      <c r="I430" s="215"/>
      <c r="J430" s="216">
        <f>ROUND(I430*H430,2)</f>
        <v>0</v>
      </c>
      <c r="K430" s="212" t="s">
        <v>21</v>
      </c>
      <c r="L430" s="70"/>
      <c r="M430" s="217" t="s">
        <v>21</v>
      </c>
      <c r="N430" s="218" t="s">
        <v>44</v>
      </c>
      <c r="O430" s="45"/>
      <c r="P430" s="219">
        <f>O430*H430</f>
        <v>0</v>
      </c>
      <c r="Q430" s="219">
        <v>0</v>
      </c>
      <c r="R430" s="219">
        <f>Q430*H430</f>
        <v>0</v>
      </c>
      <c r="S430" s="219">
        <v>0</v>
      </c>
      <c r="T430" s="220">
        <f>S430*H430</f>
        <v>0</v>
      </c>
      <c r="AR430" s="22" t="s">
        <v>160</v>
      </c>
      <c r="AT430" s="22" t="s">
        <v>156</v>
      </c>
      <c r="AU430" s="22" t="s">
        <v>81</v>
      </c>
      <c r="AY430" s="22" t="s">
        <v>155</v>
      </c>
      <c r="BE430" s="221">
        <f>IF(N430="základní",J430,0)</f>
        <v>0</v>
      </c>
      <c r="BF430" s="221">
        <f>IF(N430="snížená",J430,0)</f>
        <v>0</v>
      </c>
      <c r="BG430" s="221">
        <f>IF(N430="zákl. přenesená",J430,0)</f>
        <v>0</v>
      </c>
      <c r="BH430" s="221">
        <f>IF(N430="sníž. přenesená",J430,0)</f>
        <v>0</v>
      </c>
      <c r="BI430" s="221">
        <f>IF(N430="nulová",J430,0)</f>
        <v>0</v>
      </c>
      <c r="BJ430" s="22" t="s">
        <v>81</v>
      </c>
      <c r="BK430" s="221">
        <f>ROUND(I430*H430,2)</f>
        <v>0</v>
      </c>
      <c r="BL430" s="22" t="s">
        <v>160</v>
      </c>
      <c r="BM430" s="22" t="s">
        <v>1249</v>
      </c>
    </row>
    <row r="431" s="1" customFormat="1" ht="16.5" customHeight="1">
      <c r="B431" s="44"/>
      <c r="C431" s="258" t="s">
        <v>73</v>
      </c>
      <c r="D431" s="258" t="s">
        <v>298</v>
      </c>
      <c r="E431" s="259" t="s">
        <v>1250</v>
      </c>
      <c r="F431" s="260" t="s">
        <v>1126</v>
      </c>
      <c r="G431" s="261" t="s">
        <v>298</v>
      </c>
      <c r="H431" s="262">
        <v>20</v>
      </c>
      <c r="I431" s="263"/>
      <c r="J431" s="264">
        <f>ROUND(I431*H431,2)</f>
        <v>0</v>
      </c>
      <c r="K431" s="260" t="s">
        <v>21</v>
      </c>
      <c r="L431" s="265"/>
      <c r="M431" s="266" t="s">
        <v>21</v>
      </c>
      <c r="N431" s="267" t="s">
        <v>44</v>
      </c>
      <c r="O431" s="45"/>
      <c r="P431" s="219">
        <f>O431*H431</f>
        <v>0</v>
      </c>
      <c r="Q431" s="219">
        <v>0</v>
      </c>
      <c r="R431" s="219">
        <f>Q431*H431</f>
        <v>0</v>
      </c>
      <c r="S431" s="219">
        <v>0</v>
      </c>
      <c r="T431" s="220">
        <f>S431*H431</f>
        <v>0</v>
      </c>
      <c r="AR431" s="22" t="s">
        <v>538</v>
      </c>
      <c r="AT431" s="22" t="s">
        <v>298</v>
      </c>
      <c r="AU431" s="22" t="s">
        <v>81</v>
      </c>
      <c r="AY431" s="22" t="s">
        <v>155</v>
      </c>
      <c r="BE431" s="221">
        <f>IF(N431="základní",J431,0)</f>
        <v>0</v>
      </c>
      <c r="BF431" s="221">
        <f>IF(N431="snížená",J431,0)</f>
        <v>0</v>
      </c>
      <c r="BG431" s="221">
        <f>IF(N431="zákl. přenesená",J431,0)</f>
        <v>0</v>
      </c>
      <c r="BH431" s="221">
        <f>IF(N431="sníž. přenesená",J431,0)</f>
        <v>0</v>
      </c>
      <c r="BI431" s="221">
        <f>IF(N431="nulová",J431,0)</f>
        <v>0</v>
      </c>
      <c r="BJ431" s="22" t="s">
        <v>81</v>
      </c>
      <c r="BK431" s="221">
        <f>ROUND(I431*H431,2)</f>
        <v>0</v>
      </c>
      <c r="BL431" s="22" t="s">
        <v>160</v>
      </c>
      <c r="BM431" s="22" t="s">
        <v>1251</v>
      </c>
    </row>
    <row r="432" s="1" customFormat="1" ht="16.5" customHeight="1">
      <c r="B432" s="44"/>
      <c r="C432" s="210" t="s">
        <v>73</v>
      </c>
      <c r="D432" s="210" t="s">
        <v>156</v>
      </c>
      <c r="E432" s="211" t="s">
        <v>1252</v>
      </c>
      <c r="F432" s="212" t="s">
        <v>895</v>
      </c>
      <c r="G432" s="213" t="s">
        <v>298</v>
      </c>
      <c r="H432" s="214">
        <v>110</v>
      </c>
      <c r="I432" s="215"/>
      <c r="J432" s="216">
        <f>ROUND(I432*H432,2)</f>
        <v>0</v>
      </c>
      <c r="K432" s="212" t="s">
        <v>21</v>
      </c>
      <c r="L432" s="70"/>
      <c r="M432" s="217" t="s">
        <v>21</v>
      </c>
      <c r="N432" s="218" t="s">
        <v>44</v>
      </c>
      <c r="O432" s="45"/>
      <c r="P432" s="219">
        <f>O432*H432</f>
        <v>0</v>
      </c>
      <c r="Q432" s="219">
        <v>0</v>
      </c>
      <c r="R432" s="219">
        <f>Q432*H432</f>
        <v>0</v>
      </c>
      <c r="S432" s="219">
        <v>0</v>
      </c>
      <c r="T432" s="220">
        <f>S432*H432</f>
        <v>0</v>
      </c>
      <c r="AR432" s="22" t="s">
        <v>160</v>
      </c>
      <c r="AT432" s="22" t="s">
        <v>156</v>
      </c>
      <c r="AU432" s="22" t="s">
        <v>81</v>
      </c>
      <c r="AY432" s="22" t="s">
        <v>155</v>
      </c>
      <c r="BE432" s="221">
        <f>IF(N432="základní",J432,0)</f>
        <v>0</v>
      </c>
      <c r="BF432" s="221">
        <f>IF(N432="snížená",J432,0)</f>
        <v>0</v>
      </c>
      <c r="BG432" s="221">
        <f>IF(N432="zákl. přenesená",J432,0)</f>
        <v>0</v>
      </c>
      <c r="BH432" s="221">
        <f>IF(N432="sníž. přenesená",J432,0)</f>
        <v>0</v>
      </c>
      <c r="BI432" s="221">
        <f>IF(N432="nulová",J432,0)</f>
        <v>0</v>
      </c>
      <c r="BJ432" s="22" t="s">
        <v>81</v>
      </c>
      <c r="BK432" s="221">
        <f>ROUND(I432*H432,2)</f>
        <v>0</v>
      </c>
      <c r="BL432" s="22" t="s">
        <v>160</v>
      </c>
      <c r="BM432" s="22" t="s">
        <v>1253</v>
      </c>
    </row>
    <row r="433" s="1" customFormat="1" ht="16.5" customHeight="1">
      <c r="B433" s="44"/>
      <c r="C433" s="210" t="s">
        <v>73</v>
      </c>
      <c r="D433" s="210" t="s">
        <v>156</v>
      </c>
      <c r="E433" s="211" t="s">
        <v>1254</v>
      </c>
      <c r="F433" s="212" t="s">
        <v>1255</v>
      </c>
      <c r="G433" s="213" t="s">
        <v>422</v>
      </c>
      <c r="H433" s="214">
        <v>1</v>
      </c>
      <c r="I433" s="215"/>
      <c r="J433" s="216">
        <f>ROUND(I433*H433,2)</f>
        <v>0</v>
      </c>
      <c r="K433" s="212" t="s">
        <v>21</v>
      </c>
      <c r="L433" s="70"/>
      <c r="M433" s="217" t="s">
        <v>21</v>
      </c>
      <c r="N433" s="218" t="s">
        <v>44</v>
      </c>
      <c r="O433" s="45"/>
      <c r="P433" s="219">
        <f>O433*H433</f>
        <v>0</v>
      </c>
      <c r="Q433" s="219">
        <v>0</v>
      </c>
      <c r="R433" s="219">
        <f>Q433*H433</f>
        <v>0</v>
      </c>
      <c r="S433" s="219">
        <v>0</v>
      </c>
      <c r="T433" s="220">
        <f>S433*H433</f>
        <v>0</v>
      </c>
      <c r="AR433" s="22" t="s">
        <v>160</v>
      </c>
      <c r="AT433" s="22" t="s">
        <v>156</v>
      </c>
      <c r="AU433" s="22" t="s">
        <v>81</v>
      </c>
      <c r="AY433" s="22" t="s">
        <v>155</v>
      </c>
      <c r="BE433" s="221">
        <f>IF(N433="základní",J433,0)</f>
        <v>0</v>
      </c>
      <c r="BF433" s="221">
        <f>IF(N433="snížená",J433,0)</f>
        <v>0</v>
      </c>
      <c r="BG433" s="221">
        <f>IF(N433="zákl. přenesená",J433,0)</f>
        <v>0</v>
      </c>
      <c r="BH433" s="221">
        <f>IF(N433="sníž. přenesená",J433,0)</f>
        <v>0</v>
      </c>
      <c r="BI433" s="221">
        <f>IF(N433="nulová",J433,0)</f>
        <v>0</v>
      </c>
      <c r="BJ433" s="22" t="s">
        <v>81</v>
      </c>
      <c r="BK433" s="221">
        <f>ROUND(I433*H433,2)</f>
        <v>0</v>
      </c>
      <c r="BL433" s="22" t="s">
        <v>160</v>
      </c>
      <c r="BM433" s="22" t="s">
        <v>1256</v>
      </c>
    </row>
    <row r="434" s="1" customFormat="1" ht="16.5" customHeight="1">
      <c r="B434" s="44"/>
      <c r="C434" s="258" t="s">
        <v>73</v>
      </c>
      <c r="D434" s="258" t="s">
        <v>298</v>
      </c>
      <c r="E434" s="259" t="s">
        <v>1257</v>
      </c>
      <c r="F434" s="260" t="s">
        <v>1255</v>
      </c>
      <c r="G434" s="261" t="s">
        <v>422</v>
      </c>
      <c r="H434" s="262">
        <v>1</v>
      </c>
      <c r="I434" s="263"/>
      <c r="J434" s="264">
        <f>ROUND(I434*H434,2)</f>
        <v>0</v>
      </c>
      <c r="K434" s="260" t="s">
        <v>21</v>
      </c>
      <c r="L434" s="265"/>
      <c r="M434" s="266" t="s">
        <v>21</v>
      </c>
      <c r="N434" s="267" t="s">
        <v>44</v>
      </c>
      <c r="O434" s="45"/>
      <c r="P434" s="219">
        <f>O434*H434</f>
        <v>0</v>
      </c>
      <c r="Q434" s="219">
        <v>0</v>
      </c>
      <c r="R434" s="219">
        <f>Q434*H434</f>
        <v>0</v>
      </c>
      <c r="S434" s="219">
        <v>0</v>
      </c>
      <c r="T434" s="220">
        <f>S434*H434</f>
        <v>0</v>
      </c>
      <c r="AR434" s="22" t="s">
        <v>538</v>
      </c>
      <c r="AT434" s="22" t="s">
        <v>298</v>
      </c>
      <c r="AU434" s="22" t="s">
        <v>81</v>
      </c>
      <c r="AY434" s="22" t="s">
        <v>155</v>
      </c>
      <c r="BE434" s="221">
        <f>IF(N434="základní",J434,0)</f>
        <v>0</v>
      </c>
      <c r="BF434" s="221">
        <f>IF(N434="snížená",J434,0)</f>
        <v>0</v>
      </c>
      <c r="BG434" s="221">
        <f>IF(N434="zákl. přenesená",J434,0)</f>
        <v>0</v>
      </c>
      <c r="BH434" s="221">
        <f>IF(N434="sníž. přenesená",J434,0)</f>
        <v>0</v>
      </c>
      <c r="BI434" s="221">
        <f>IF(N434="nulová",J434,0)</f>
        <v>0</v>
      </c>
      <c r="BJ434" s="22" t="s">
        <v>81</v>
      </c>
      <c r="BK434" s="221">
        <f>ROUND(I434*H434,2)</f>
        <v>0</v>
      </c>
      <c r="BL434" s="22" t="s">
        <v>160</v>
      </c>
      <c r="BM434" s="22" t="s">
        <v>1258</v>
      </c>
    </row>
    <row r="435" s="1" customFormat="1" ht="16.5" customHeight="1">
      <c r="B435" s="44"/>
      <c r="C435" s="210" t="s">
        <v>73</v>
      </c>
      <c r="D435" s="210" t="s">
        <v>156</v>
      </c>
      <c r="E435" s="211" t="s">
        <v>1259</v>
      </c>
      <c r="F435" s="212" t="s">
        <v>1260</v>
      </c>
      <c r="G435" s="213" t="s">
        <v>422</v>
      </c>
      <c r="H435" s="214">
        <v>1</v>
      </c>
      <c r="I435" s="215"/>
      <c r="J435" s="216">
        <f>ROUND(I435*H435,2)</f>
        <v>0</v>
      </c>
      <c r="K435" s="212" t="s">
        <v>21</v>
      </c>
      <c r="L435" s="70"/>
      <c r="M435" s="217" t="s">
        <v>21</v>
      </c>
      <c r="N435" s="218" t="s">
        <v>44</v>
      </c>
      <c r="O435" s="45"/>
      <c r="P435" s="219">
        <f>O435*H435</f>
        <v>0</v>
      </c>
      <c r="Q435" s="219">
        <v>0</v>
      </c>
      <c r="R435" s="219">
        <f>Q435*H435</f>
        <v>0</v>
      </c>
      <c r="S435" s="219">
        <v>0</v>
      </c>
      <c r="T435" s="220">
        <f>S435*H435</f>
        <v>0</v>
      </c>
      <c r="AR435" s="22" t="s">
        <v>160</v>
      </c>
      <c r="AT435" s="22" t="s">
        <v>156</v>
      </c>
      <c r="AU435" s="22" t="s">
        <v>81</v>
      </c>
      <c r="AY435" s="22" t="s">
        <v>155</v>
      </c>
      <c r="BE435" s="221">
        <f>IF(N435="základní",J435,0)</f>
        <v>0</v>
      </c>
      <c r="BF435" s="221">
        <f>IF(N435="snížená",J435,0)</f>
        <v>0</v>
      </c>
      <c r="BG435" s="221">
        <f>IF(N435="zákl. přenesená",J435,0)</f>
        <v>0</v>
      </c>
      <c r="BH435" s="221">
        <f>IF(N435="sníž. přenesená",J435,0)</f>
        <v>0</v>
      </c>
      <c r="BI435" s="221">
        <f>IF(N435="nulová",J435,0)</f>
        <v>0</v>
      </c>
      <c r="BJ435" s="22" t="s">
        <v>81</v>
      </c>
      <c r="BK435" s="221">
        <f>ROUND(I435*H435,2)</f>
        <v>0</v>
      </c>
      <c r="BL435" s="22" t="s">
        <v>160</v>
      </c>
      <c r="BM435" s="22" t="s">
        <v>1261</v>
      </c>
    </row>
    <row r="436" s="1" customFormat="1" ht="16.5" customHeight="1">
      <c r="B436" s="44"/>
      <c r="C436" s="258" t="s">
        <v>73</v>
      </c>
      <c r="D436" s="258" t="s">
        <v>298</v>
      </c>
      <c r="E436" s="259" t="s">
        <v>1262</v>
      </c>
      <c r="F436" s="260" t="s">
        <v>1260</v>
      </c>
      <c r="G436" s="261" t="s">
        <v>422</v>
      </c>
      <c r="H436" s="262">
        <v>1</v>
      </c>
      <c r="I436" s="263"/>
      <c r="J436" s="264">
        <f>ROUND(I436*H436,2)</f>
        <v>0</v>
      </c>
      <c r="K436" s="260" t="s">
        <v>21</v>
      </c>
      <c r="L436" s="265"/>
      <c r="M436" s="266" t="s">
        <v>21</v>
      </c>
      <c r="N436" s="267" t="s">
        <v>44</v>
      </c>
      <c r="O436" s="45"/>
      <c r="P436" s="219">
        <f>O436*H436</f>
        <v>0</v>
      </c>
      <c r="Q436" s="219">
        <v>0</v>
      </c>
      <c r="R436" s="219">
        <f>Q436*H436</f>
        <v>0</v>
      </c>
      <c r="S436" s="219">
        <v>0</v>
      </c>
      <c r="T436" s="220">
        <f>S436*H436</f>
        <v>0</v>
      </c>
      <c r="AR436" s="22" t="s">
        <v>538</v>
      </c>
      <c r="AT436" s="22" t="s">
        <v>298</v>
      </c>
      <c r="AU436" s="22" t="s">
        <v>81</v>
      </c>
      <c r="AY436" s="22" t="s">
        <v>155</v>
      </c>
      <c r="BE436" s="221">
        <f>IF(N436="základní",J436,0)</f>
        <v>0</v>
      </c>
      <c r="BF436" s="221">
        <f>IF(N436="snížená",J436,0)</f>
        <v>0</v>
      </c>
      <c r="BG436" s="221">
        <f>IF(N436="zákl. přenesená",J436,0)</f>
        <v>0</v>
      </c>
      <c r="BH436" s="221">
        <f>IF(N436="sníž. přenesená",J436,0)</f>
        <v>0</v>
      </c>
      <c r="BI436" s="221">
        <f>IF(N436="nulová",J436,0)</f>
        <v>0</v>
      </c>
      <c r="BJ436" s="22" t="s">
        <v>81</v>
      </c>
      <c r="BK436" s="221">
        <f>ROUND(I436*H436,2)</f>
        <v>0</v>
      </c>
      <c r="BL436" s="22" t="s">
        <v>160</v>
      </c>
      <c r="BM436" s="22" t="s">
        <v>1263</v>
      </c>
    </row>
    <row r="437" s="1" customFormat="1" ht="25.5" customHeight="1">
      <c r="B437" s="44"/>
      <c r="C437" s="210" t="s">
        <v>73</v>
      </c>
      <c r="D437" s="210" t="s">
        <v>156</v>
      </c>
      <c r="E437" s="211" t="s">
        <v>1264</v>
      </c>
      <c r="F437" s="212" t="s">
        <v>1265</v>
      </c>
      <c r="G437" s="213" t="s">
        <v>422</v>
      </c>
      <c r="H437" s="214">
        <v>2</v>
      </c>
      <c r="I437" s="215"/>
      <c r="J437" s="216">
        <f>ROUND(I437*H437,2)</f>
        <v>0</v>
      </c>
      <c r="K437" s="212" t="s">
        <v>21</v>
      </c>
      <c r="L437" s="70"/>
      <c r="M437" s="217" t="s">
        <v>21</v>
      </c>
      <c r="N437" s="218" t="s">
        <v>44</v>
      </c>
      <c r="O437" s="45"/>
      <c r="P437" s="219">
        <f>O437*H437</f>
        <v>0</v>
      </c>
      <c r="Q437" s="219">
        <v>0</v>
      </c>
      <c r="R437" s="219">
        <f>Q437*H437</f>
        <v>0</v>
      </c>
      <c r="S437" s="219">
        <v>0</v>
      </c>
      <c r="T437" s="220">
        <f>S437*H437</f>
        <v>0</v>
      </c>
      <c r="AR437" s="22" t="s">
        <v>160</v>
      </c>
      <c r="AT437" s="22" t="s">
        <v>156</v>
      </c>
      <c r="AU437" s="22" t="s">
        <v>81</v>
      </c>
      <c r="AY437" s="22" t="s">
        <v>155</v>
      </c>
      <c r="BE437" s="221">
        <f>IF(N437="základní",J437,0)</f>
        <v>0</v>
      </c>
      <c r="BF437" s="221">
        <f>IF(N437="snížená",J437,0)</f>
        <v>0</v>
      </c>
      <c r="BG437" s="221">
        <f>IF(N437="zákl. přenesená",J437,0)</f>
        <v>0</v>
      </c>
      <c r="BH437" s="221">
        <f>IF(N437="sníž. přenesená",J437,0)</f>
        <v>0</v>
      </c>
      <c r="BI437" s="221">
        <f>IF(N437="nulová",J437,0)</f>
        <v>0</v>
      </c>
      <c r="BJ437" s="22" t="s">
        <v>81</v>
      </c>
      <c r="BK437" s="221">
        <f>ROUND(I437*H437,2)</f>
        <v>0</v>
      </c>
      <c r="BL437" s="22" t="s">
        <v>160</v>
      </c>
      <c r="BM437" s="22" t="s">
        <v>1266</v>
      </c>
    </row>
    <row r="438" s="1" customFormat="1" ht="25.5" customHeight="1">
      <c r="B438" s="44"/>
      <c r="C438" s="258" t="s">
        <v>73</v>
      </c>
      <c r="D438" s="258" t="s">
        <v>298</v>
      </c>
      <c r="E438" s="259" t="s">
        <v>1267</v>
      </c>
      <c r="F438" s="260" t="s">
        <v>1265</v>
      </c>
      <c r="G438" s="261" t="s">
        <v>422</v>
      </c>
      <c r="H438" s="262">
        <v>2</v>
      </c>
      <c r="I438" s="263"/>
      <c r="J438" s="264">
        <f>ROUND(I438*H438,2)</f>
        <v>0</v>
      </c>
      <c r="K438" s="260" t="s">
        <v>21</v>
      </c>
      <c r="L438" s="265"/>
      <c r="M438" s="266" t="s">
        <v>21</v>
      </c>
      <c r="N438" s="267" t="s">
        <v>44</v>
      </c>
      <c r="O438" s="45"/>
      <c r="P438" s="219">
        <f>O438*H438</f>
        <v>0</v>
      </c>
      <c r="Q438" s="219">
        <v>0</v>
      </c>
      <c r="R438" s="219">
        <f>Q438*H438</f>
        <v>0</v>
      </c>
      <c r="S438" s="219">
        <v>0</v>
      </c>
      <c r="T438" s="220">
        <f>S438*H438</f>
        <v>0</v>
      </c>
      <c r="AR438" s="22" t="s">
        <v>538</v>
      </c>
      <c r="AT438" s="22" t="s">
        <v>298</v>
      </c>
      <c r="AU438" s="22" t="s">
        <v>81</v>
      </c>
      <c r="AY438" s="22" t="s">
        <v>155</v>
      </c>
      <c r="BE438" s="221">
        <f>IF(N438="základní",J438,0)</f>
        <v>0</v>
      </c>
      <c r="BF438" s="221">
        <f>IF(N438="snížená",J438,0)</f>
        <v>0</v>
      </c>
      <c r="BG438" s="221">
        <f>IF(N438="zákl. přenesená",J438,0)</f>
        <v>0</v>
      </c>
      <c r="BH438" s="221">
        <f>IF(N438="sníž. přenesená",J438,0)</f>
        <v>0</v>
      </c>
      <c r="BI438" s="221">
        <f>IF(N438="nulová",J438,0)</f>
        <v>0</v>
      </c>
      <c r="BJ438" s="22" t="s">
        <v>81</v>
      </c>
      <c r="BK438" s="221">
        <f>ROUND(I438*H438,2)</f>
        <v>0</v>
      </c>
      <c r="BL438" s="22" t="s">
        <v>160</v>
      </c>
      <c r="BM438" s="22" t="s">
        <v>1268</v>
      </c>
    </row>
    <row r="439" s="1" customFormat="1" ht="16.5" customHeight="1">
      <c r="B439" s="44"/>
      <c r="C439" s="210" t="s">
        <v>73</v>
      </c>
      <c r="D439" s="210" t="s">
        <v>156</v>
      </c>
      <c r="E439" s="211" t="s">
        <v>1269</v>
      </c>
      <c r="F439" s="212" t="s">
        <v>1270</v>
      </c>
      <c r="G439" s="213" t="s">
        <v>422</v>
      </c>
      <c r="H439" s="214">
        <v>1</v>
      </c>
      <c r="I439" s="215"/>
      <c r="J439" s="216">
        <f>ROUND(I439*H439,2)</f>
        <v>0</v>
      </c>
      <c r="K439" s="212" t="s">
        <v>21</v>
      </c>
      <c r="L439" s="70"/>
      <c r="M439" s="217" t="s">
        <v>21</v>
      </c>
      <c r="N439" s="218" t="s">
        <v>44</v>
      </c>
      <c r="O439" s="45"/>
      <c r="P439" s="219">
        <f>O439*H439</f>
        <v>0</v>
      </c>
      <c r="Q439" s="219">
        <v>0</v>
      </c>
      <c r="R439" s="219">
        <f>Q439*H439</f>
        <v>0</v>
      </c>
      <c r="S439" s="219">
        <v>0</v>
      </c>
      <c r="T439" s="220">
        <f>S439*H439</f>
        <v>0</v>
      </c>
      <c r="AR439" s="22" t="s">
        <v>160</v>
      </c>
      <c r="AT439" s="22" t="s">
        <v>156</v>
      </c>
      <c r="AU439" s="22" t="s">
        <v>81</v>
      </c>
      <c r="AY439" s="22" t="s">
        <v>155</v>
      </c>
      <c r="BE439" s="221">
        <f>IF(N439="základní",J439,0)</f>
        <v>0</v>
      </c>
      <c r="BF439" s="221">
        <f>IF(N439="snížená",J439,0)</f>
        <v>0</v>
      </c>
      <c r="BG439" s="221">
        <f>IF(N439="zákl. přenesená",J439,0)</f>
        <v>0</v>
      </c>
      <c r="BH439" s="221">
        <f>IF(N439="sníž. přenesená",J439,0)</f>
        <v>0</v>
      </c>
      <c r="BI439" s="221">
        <f>IF(N439="nulová",J439,0)</f>
        <v>0</v>
      </c>
      <c r="BJ439" s="22" t="s">
        <v>81</v>
      </c>
      <c r="BK439" s="221">
        <f>ROUND(I439*H439,2)</f>
        <v>0</v>
      </c>
      <c r="BL439" s="22" t="s">
        <v>160</v>
      </c>
      <c r="BM439" s="22" t="s">
        <v>1271</v>
      </c>
    </row>
    <row r="440" s="9" customFormat="1" ht="29.88" customHeight="1">
      <c r="B440" s="196"/>
      <c r="C440" s="197"/>
      <c r="D440" s="198" t="s">
        <v>72</v>
      </c>
      <c r="E440" s="233" t="s">
        <v>1272</v>
      </c>
      <c r="F440" s="233" t="s">
        <v>1273</v>
      </c>
      <c r="G440" s="197"/>
      <c r="H440" s="197"/>
      <c r="I440" s="200"/>
      <c r="J440" s="234">
        <f>BK440</f>
        <v>0</v>
      </c>
      <c r="K440" s="197"/>
      <c r="L440" s="202"/>
      <c r="M440" s="203"/>
      <c r="N440" s="204"/>
      <c r="O440" s="204"/>
      <c r="P440" s="205">
        <v>0</v>
      </c>
      <c r="Q440" s="204"/>
      <c r="R440" s="205">
        <v>0</v>
      </c>
      <c r="S440" s="204"/>
      <c r="T440" s="206">
        <v>0</v>
      </c>
      <c r="AR440" s="207" t="s">
        <v>154</v>
      </c>
      <c r="AT440" s="208" t="s">
        <v>72</v>
      </c>
      <c r="AU440" s="208" t="s">
        <v>81</v>
      </c>
      <c r="AY440" s="207" t="s">
        <v>155</v>
      </c>
      <c r="BK440" s="209">
        <v>0</v>
      </c>
    </row>
    <row r="441" s="9" customFormat="1" ht="24.96" customHeight="1">
      <c r="B441" s="196"/>
      <c r="C441" s="197"/>
      <c r="D441" s="198" t="s">
        <v>72</v>
      </c>
      <c r="E441" s="199" t="s">
        <v>1274</v>
      </c>
      <c r="F441" s="199" t="s">
        <v>1275</v>
      </c>
      <c r="G441" s="197"/>
      <c r="H441" s="197"/>
      <c r="I441" s="200"/>
      <c r="J441" s="201">
        <f>BK441</f>
        <v>0</v>
      </c>
      <c r="K441" s="197"/>
      <c r="L441" s="202"/>
      <c r="M441" s="203"/>
      <c r="N441" s="204"/>
      <c r="O441" s="204"/>
      <c r="P441" s="205">
        <f>SUM(P442:P452)</f>
        <v>0</v>
      </c>
      <c r="Q441" s="204"/>
      <c r="R441" s="205">
        <f>SUM(R442:R452)</f>
        <v>0.00014999999999999999</v>
      </c>
      <c r="S441" s="204"/>
      <c r="T441" s="206">
        <f>SUM(T442:T452)</f>
        <v>0</v>
      </c>
      <c r="AR441" s="207" t="s">
        <v>154</v>
      </c>
      <c r="AT441" s="208" t="s">
        <v>72</v>
      </c>
      <c r="AU441" s="208" t="s">
        <v>73</v>
      </c>
      <c r="AY441" s="207" t="s">
        <v>155</v>
      </c>
      <c r="BK441" s="209">
        <f>SUM(BK442:BK452)</f>
        <v>0</v>
      </c>
    </row>
    <row r="442" s="1" customFormat="1" ht="16.5" customHeight="1">
      <c r="B442" s="44"/>
      <c r="C442" s="210" t="s">
        <v>73</v>
      </c>
      <c r="D442" s="210" t="s">
        <v>156</v>
      </c>
      <c r="E442" s="211" t="s">
        <v>1276</v>
      </c>
      <c r="F442" s="212" t="s">
        <v>1277</v>
      </c>
      <c r="G442" s="213" t="s">
        <v>422</v>
      </c>
      <c r="H442" s="214">
        <v>5</v>
      </c>
      <c r="I442" s="215"/>
      <c r="J442" s="216">
        <f>ROUND(I442*H442,2)</f>
        <v>0</v>
      </c>
      <c r="K442" s="212" t="s">
        <v>21</v>
      </c>
      <c r="L442" s="70"/>
      <c r="M442" s="217" t="s">
        <v>21</v>
      </c>
      <c r="N442" s="218" t="s">
        <v>44</v>
      </c>
      <c r="O442" s="45"/>
      <c r="P442" s="219">
        <f>O442*H442</f>
        <v>0</v>
      </c>
      <c r="Q442" s="219">
        <v>0</v>
      </c>
      <c r="R442" s="219">
        <f>Q442*H442</f>
        <v>0</v>
      </c>
      <c r="S442" s="219">
        <v>0</v>
      </c>
      <c r="T442" s="220">
        <f>S442*H442</f>
        <v>0</v>
      </c>
      <c r="AR442" s="22" t="s">
        <v>160</v>
      </c>
      <c r="AT442" s="22" t="s">
        <v>156</v>
      </c>
      <c r="AU442" s="22" t="s">
        <v>81</v>
      </c>
      <c r="AY442" s="22" t="s">
        <v>155</v>
      </c>
      <c r="BE442" s="221">
        <f>IF(N442="základní",J442,0)</f>
        <v>0</v>
      </c>
      <c r="BF442" s="221">
        <f>IF(N442="snížená",J442,0)</f>
        <v>0</v>
      </c>
      <c r="BG442" s="221">
        <f>IF(N442="zákl. přenesená",J442,0)</f>
        <v>0</v>
      </c>
      <c r="BH442" s="221">
        <f>IF(N442="sníž. přenesená",J442,0)</f>
        <v>0</v>
      </c>
      <c r="BI442" s="221">
        <f>IF(N442="nulová",J442,0)</f>
        <v>0</v>
      </c>
      <c r="BJ442" s="22" t="s">
        <v>81</v>
      </c>
      <c r="BK442" s="221">
        <f>ROUND(I442*H442,2)</f>
        <v>0</v>
      </c>
      <c r="BL442" s="22" t="s">
        <v>160</v>
      </c>
      <c r="BM442" s="22" t="s">
        <v>1278</v>
      </c>
    </row>
    <row r="443" s="1" customFormat="1" ht="16.5" customHeight="1">
      <c r="B443" s="44"/>
      <c r="C443" s="258" t="s">
        <v>73</v>
      </c>
      <c r="D443" s="258" t="s">
        <v>298</v>
      </c>
      <c r="E443" s="259" t="s">
        <v>1279</v>
      </c>
      <c r="F443" s="260" t="s">
        <v>1277</v>
      </c>
      <c r="G443" s="261" t="s">
        <v>422</v>
      </c>
      <c r="H443" s="262">
        <v>5</v>
      </c>
      <c r="I443" s="263"/>
      <c r="J443" s="264">
        <f>ROUND(I443*H443,2)</f>
        <v>0</v>
      </c>
      <c r="K443" s="260" t="s">
        <v>21</v>
      </c>
      <c r="L443" s="265"/>
      <c r="M443" s="266" t="s">
        <v>21</v>
      </c>
      <c r="N443" s="267" t="s">
        <v>44</v>
      </c>
      <c r="O443" s="45"/>
      <c r="P443" s="219">
        <f>O443*H443</f>
        <v>0</v>
      </c>
      <c r="Q443" s="219">
        <v>0</v>
      </c>
      <c r="R443" s="219">
        <f>Q443*H443</f>
        <v>0</v>
      </c>
      <c r="S443" s="219">
        <v>0</v>
      </c>
      <c r="T443" s="220">
        <f>S443*H443</f>
        <v>0</v>
      </c>
      <c r="AR443" s="22" t="s">
        <v>538</v>
      </c>
      <c r="AT443" s="22" t="s">
        <v>298</v>
      </c>
      <c r="AU443" s="22" t="s">
        <v>81</v>
      </c>
      <c r="AY443" s="22" t="s">
        <v>155</v>
      </c>
      <c r="BE443" s="221">
        <f>IF(N443="základní",J443,0)</f>
        <v>0</v>
      </c>
      <c r="BF443" s="221">
        <f>IF(N443="snížená",J443,0)</f>
        <v>0</v>
      </c>
      <c r="BG443" s="221">
        <f>IF(N443="zákl. přenesená",J443,0)</f>
        <v>0</v>
      </c>
      <c r="BH443" s="221">
        <f>IF(N443="sníž. přenesená",J443,0)</f>
        <v>0</v>
      </c>
      <c r="BI443" s="221">
        <f>IF(N443="nulová",J443,0)</f>
        <v>0</v>
      </c>
      <c r="BJ443" s="22" t="s">
        <v>81</v>
      </c>
      <c r="BK443" s="221">
        <f>ROUND(I443*H443,2)</f>
        <v>0</v>
      </c>
      <c r="BL443" s="22" t="s">
        <v>160</v>
      </c>
      <c r="BM443" s="22" t="s">
        <v>1280</v>
      </c>
    </row>
    <row r="444" s="1" customFormat="1" ht="16.5" customHeight="1">
      <c r="B444" s="44"/>
      <c r="C444" s="210" t="s">
        <v>73</v>
      </c>
      <c r="D444" s="210" t="s">
        <v>156</v>
      </c>
      <c r="E444" s="211" t="s">
        <v>1281</v>
      </c>
      <c r="F444" s="212" t="s">
        <v>1282</v>
      </c>
      <c r="G444" s="213" t="s">
        <v>298</v>
      </c>
      <c r="H444" s="214">
        <v>85</v>
      </c>
      <c r="I444" s="215"/>
      <c r="J444" s="216">
        <f>ROUND(I444*H444,2)</f>
        <v>0</v>
      </c>
      <c r="K444" s="212" t="s">
        <v>21</v>
      </c>
      <c r="L444" s="70"/>
      <c r="M444" s="217" t="s">
        <v>21</v>
      </c>
      <c r="N444" s="218" t="s">
        <v>44</v>
      </c>
      <c r="O444" s="45"/>
      <c r="P444" s="219">
        <f>O444*H444</f>
        <v>0</v>
      </c>
      <c r="Q444" s="219">
        <v>0</v>
      </c>
      <c r="R444" s="219">
        <f>Q444*H444</f>
        <v>0</v>
      </c>
      <c r="S444" s="219">
        <v>0</v>
      </c>
      <c r="T444" s="220">
        <f>S444*H444</f>
        <v>0</v>
      </c>
      <c r="AR444" s="22" t="s">
        <v>160</v>
      </c>
      <c r="AT444" s="22" t="s">
        <v>156</v>
      </c>
      <c r="AU444" s="22" t="s">
        <v>81</v>
      </c>
      <c r="AY444" s="22" t="s">
        <v>155</v>
      </c>
      <c r="BE444" s="221">
        <f>IF(N444="základní",J444,0)</f>
        <v>0</v>
      </c>
      <c r="BF444" s="221">
        <f>IF(N444="snížená",J444,0)</f>
        <v>0</v>
      </c>
      <c r="BG444" s="221">
        <f>IF(N444="zákl. přenesená",J444,0)</f>
        <v>0</v>
      </c>
      <c r="BH444" s="221">
        <f>IF(N444="sníž. přenesená",J444,0)</f>
        <v>0</v>
      </c>
      <c r="BI444" s="221">
        <f>IF(N444="nulová",J444,0)</f>
        <v>0</v>
      </c>
      <c r="BJ444" s="22" t="s">
        <v>81</v>
      </c>
      <c r="BK444" s="221">
        <f>ROUND(I444*H444,2)</f>
        <v>0</v>
      </c>
      <c r="BL444" s="22" t="s">
        <v>160</v>
      </c>
      <c r="BM444" s="22" t="s">
        <v>1283</v>
      </c>
    </row>
    <row r="445" s="1" customFormat="1" ht="16.5" customHeight="1">
      <c r="B445" s="44"/>
      <c r="C445" s="258" t="s">
        <v>73</v>
      </c>
      <c r="D445" s="258" t="s">
        <v>298</v>
      </c>
      <c r="E445" s="259" t="s">
        <v>1284</v>
      </c>
      <c r="F445" s="260" t="s">
        <v>1282</v>
      </c>
      <c r="G445" s="261" t="s">
        <v>298</v>
      </c>
      <c r="H445" s="262">
        <v>85</v>
      </c>
      <c r="I445" s="263"/>
      <c r="J445" s="264">
        <f>ROUND(I445*H445,2)</f>
        <v>0</v>
      </c>
      <c r="K445" s="260" t="s">
        <v>21</v>
      </c>
      <c r="L445" s="265"/>
      <c r="M445" s="266" t="s">
        <v>21</v>
      </c>
      <c r="N445" s="267" t="s">
        <v>44</v>
      </c>
      <c r="O445" s="45"/>
      <c r="P445" s="219">
        <f>O445*H445</f>
        <v>0</v>
      </c>
      <c r="Q445" s="219">
        <v>0</v>
      </c>
      <c r="R445" s="219">
        <f>Q445*H445</f>
        <v>0</v>
      </c>
      <c r="S445" s="219">
        <v>0</v>
      </c>
      <c r="T445" s="220">
        <f>S445*H445</f>
        <v>0</v>
      </c>
      <c r="AR445" s="22" t="s">
        <v>538</v>
      </c>
      <c r="AT445" s="22" t="s">
        <v>298</v>
      </c>
      <c r="AU445" s="22" t="s">
        <v>81</v>
      </c>
      <c r="AY445" s="22" t="s">
        <v>155</v>
      </c>
      <c r="BE445" s="221">
        <f>IF(N445="základní",J445,0)</f>
        <v>0</v>
      </c>
      <c r="BF445" s="221">
        <f>IF(N445="snížená",J445,0)</f>
        <v>0</v>
      </c>
      <c r="BG445" s="221">
        <f>IF(N445="zákl. přenesená",J445,0)</f>
        <v>0</v>
      </c>
      <c r="BH445" s="221">
        <f>IF(N445="sníž. přenesená",J445,0)</f>
        <v>0</v>
      </c>
      <c r="BI445" s="221">
        <f>IF(N445="nulová",J445,0)</f>
        <v>0</v>
      </c>
      <c r="BJ445" s="22" t="s">
        <v>81</v>
      </c>
      <c r="BK445" s="221">
        <f>ROUND(I445*H445,2)</f>
        <v>0</v>
      </c>
      <c r="BL445" s="22" t="s">
        <v>160</v>
      </c>
      <c r="BM445" s="22" t="s">
        <v>1285</v>
      </c>
    </row>
    <row r="446" s="1" customFormat="1" ht="16.5" customHeight="1">
      <c r="B446" s="44"/>
      <c r="C446" s="210" t="s">
        <v>73</v>
      </c>
      <c r="D446" s="210" t="s">
        <v>156</v>
      </c>
      <c r="E446" s="211" t="s">
        <v>1286</v>
      </c>
      <c r="F446" s="212" t="s">
        <v>822</v>
      </c>
      <c r="G446" s="213" t="s">
        <v>298</v>
      </c>
      <c r="H446" s="214">
        <v>80</v>
      </c>
      <c r="I446" s="215"/>
      <c r="J446" s="216">
        <f>ROUND(I446*H446,2)</f>
        <v>0</v>
      </c>
      <c r="K446" s="212" t="s">
        <v>21</v>
      </c>
      <c r="L446" s="70"/>
      <c r="M446" s="217" t="s">
        <v>21</v>
      </c>
      <c r="N446" s="218" t="s">
        <v>44</v>
      </c>
      <c r="O446" s="45"/>
      <c r="P446" s="219">
        <f>O446*H446</f>
        <v>0</v>
      </c>
      <c r="Q446" s="219">
        <v>0</v>
      </c>
      <c r="R446" s="219">
        <f>Q446*H446</f>
        <v>0</v>
      </c>
      <c r="S446" s="219">
        <v>0</v>
      </c>
      <c r="T446" s="220">
        <f>S446*H446</f>
        <v>0</v>
      </c>
      <c r="AR446" s="22" t="s">
        <v>160</v>
      </c>
      <c r="AT446" s="22" t="s">
        <v>156</v>
      </c>
      <c r="AU446" s="22" t="s">
        <v>81</v>
      </c>
      <c r="AY446" s="22" t="s">
        <v>155</v>
      </c>
      <c r="BE446" s="221">
        <f>IF(N446="základní",J446,0)</f>
        <v>0</v>
      </c>
      <c r="BF446" s="221">
        <f>IF(N446="snížená",J446,0)</f>
        <v>0</v>
      </c>
      <c r="BG446" s="221">
        <f>IF(N446="zákl. přenesená",J446,0)</f>
        <v>0</v>
      </c>
      <c r="BH446" s="221">
        <f>IF(N446="sníž. přenesená",J446,0)</f>
        <v>0</v>
      </c>
      <c r="BI446" s="221">
        <f>IF(N446="nulová",J446,0)</f>
        <v>0</v>
      </c>
      <c r="BJ446" s="22" t="s">
        <v>81</v>
      </c>
      <c r="BK446" s="221">
        <f>ROUND(I446*H446,2)</f>
        <v>0</v>
      </c>
      <c r="BL446" s="22" t="s">
        <v>160</v>
      </c>
      <c r="BM446" s="22" t="s">
        <v>1287</v>
      </c>
    </row>
    <row r="447" s="1" customFormat="1" ht="16.5" customHeight="1">
      <c r="B447" s="44"/>
      <c r="C447" s="258" t="s">
        <v>73</v>
      </c>
      <c r="D447" s="258" t="s">
        <v>298</v>
      </c>
      <c r="E447" s="259" t="s">
        <v>1288</v>
      </c>
      <c r="F447" s="260" t="s">
        <v>822</v>
      </c>
      <c r="G447" s="261" t="s">
        <v>298</v>
      </c>
      <c r="H447" s="262">
        <v>80</v>
      </c>
      <c r="I447" s="263"/>
      <c r="J447" s="264">
        <f>ROUND(I447*H447,2)</f>
        <v>0</v>
      </c>
      <c r="K447" s="260" t="s">
        <v>21</v>
      </c>
      <c r="L447" s="265"/>
      <c r="M447" s="266" t="s">
        <v>21</v>
      </c>
      <c r="N447" s="267" t="s">
        <v>44</v>
      </c>
      <c r="O447" s="45"/>
      <c r="P447" s="219">
        <f>O447*H447</f>
        <v>0</v>
      </c>
      <c r="Q447" s="219">
        <v>0</v>
      </c>
      <c r="R447" s="219">
        <f>Q447*H447</f>
        <v>0</v>
      </c>
      <c r="S447" s="219">
        <v>0</v>
      </c>
      <c r="T447" s="220">
        <f>S447*H447</f>
        <v>0</v>
      </c>
      <c r="AR447" s="22" t="s">
        <v>538</v>
      </c>
      <c r="AT447" s="22" t="s">
        <v>298</v>
      </c>
      <c r="AU447" s="22" t="s">
        <v>81</v>
      </c>
      <c r="AY447" s="22" t="s">
        <v>155</v>
      </c>
      <c r="BE447" s="221">
        <f>IF(N447="základní",J447,0)</f>
        <v>0</v>
      </c>
      <c r="BF447" s="221">
        <f>IF(N447="snížená",J447,0)</f>
        <v>0</v>
      </c>
      <c r="BG447" s="221">
        <f>IF(N447="zákl. přenesená",J447,0)</f>
        <v>0</v>
      </c>
      <c r="BH447" s="221">
        <f>IF(N447="sníž. přenesená",J447,0)</f>
        <v>0</v>
      </c>
      <c r="BI447" s="221">
        <f>IF(N447="nulová",J447,0)</f>
        <v>0</v>
      </c>
      <c r="BJ447" s="22" t="s">
        <v>81</v>
      </c>
      <c r="BK447" s="221">
        <f>ROUND(I447*H447,2)</f>
        <v>0</v>
      </c>
      <c r="BL447" s="22" t="s">
        <v>160</v>
      </c>
      <c r="BM447" s="22" t="s">
        <v>1289</v>
      </c>
    </row>
    <row r="448" s="1" customFormat="1" ht="16.5" customHeight="1">
      <c r="B448" s="44"/>
      <c r="C448" s="210" t="s">
        <v>73</v>
      </c>
      <c r="D448" s="210" t="s">
        <v>156</v>
      </c>
      <c r="E448" s="211" t="s">
        <v>1290</v>
      </c>
      <c r="F448" s="212" t="s">
        <v>1291</v>
      </c>
      <c r="G448" s="213" t="s">
        <v>422</v>
      </c>
      <c r="H448" s="214">
        <v>1</v>
      </c>
      <c r="I448" s="215"/>
      <c r="J448" s="216">
        <f>ROUND(I448*H448,2)</f>
        <v>0</v>
      </c>
      <c r="K448" s="212" t="s">
        <v>21</v>
      </c>
      <c r="L448" s="70"/>
      <c r="M448" s="217" t="s">
        <v>21</v>
      </c>
      <c r="N448" s="218" t="s">
        <v>44</v>
      </c>
      <c r="O448" s="45"/>
      <c r="P448" s="219">
        <f>O448*H448</f>
        <v>0</v>
      </c>
      <c r="Q448" s="219">
        <v>0.00014999999999999999</v>
      </c>
      <c r="R448" s="219">
        <f>Q448*H448</f>
        <v>0.00014999999999999999</v>
      </c>
      <c r="S448" s="219">
        <v>0</v>
      </c>
      <c r="T448" s="220">
        <f>S448*H448</f>
        <v>0</v>
      </c>
      <c r="AR448" s="22" t="s">
        <v>160</v>
      </c>
      <c r="AT448" s="22" t="s">
        <v>156</v>
      </c>
      <c r="AU448" s="22" t="s">
        <v>81</v>
      </c>
      <c r="AY448" s="22" t="s">
        <v>155</v>
      </c>
      <c r="BE448" s="221">
        <f>IF(N448="základní",J448,0)</f>
        <v>0</v>
      </c>
      <c r="BF448" s="221">
        <f>IF(N448="snížená",J448,0)</f>
        <v>0</v>
      </c>
      <c r="BG448" s="221">
        <f>IF(N448="zákl. přenesená",J448,0)</f>
        <v>0</v>
      </c>
      <c r="BH448" s="221">
        <f>IF(N448="sníž. přenesená",J448,0)</f>
        <v>0</v>
      </c>
      <c r="BI448" s="221">
        <f>IF(N448="nulová",J448,0)</f>
        <v>0</v>
      </c>
      <c r="BJ448" s="22" t="s">
        <v>81</v>
      </c>
      <c r="BK448" s="221">
        <f>ROUND(I448*H448,2)</f>
        <v>0</v>
      </c>
      <c r="BL448" s="22" t="s">
        <v>160</v>
      </c>
      <c r="BM448" s="22" t="s">
        <v>1292</v>
      </c>
    </row>
    <row r="449" s="1" customFormat="1" ht="16.5" customHeight="1">
      <c r="B449" s="44"/>
      <c r="C449" s="258" t="s">
        <v>73</v>
      </c>
      <c r="D449" s="258" t="s">
        <v>298</v>
      </c>
      <c r="E449" s="259" t="s">
        <v>1293</v>
      </c>
      <c r="F449" s="260" t="s">
        <v>1291</v>
      </c>
      <c r="G449" s="261" t="s">
        <v>422</v>
      </c>
      <c r="H449" s="262">
        <v>1</v>
      </c>
      <c r="I449" s="263"/>
      <c r="J449" s="264">
        <f>ROUND(I449*H449,2)</f>
        <v>0</v>
      </c>
      <c r="K449" s="260" t="s">
        <v>21</v>
      </c>
      <c r="L449" s="265"/>
      <c r="M449" s="266" t="s">
        <v>21</v>
      </c>
      <c r="N449" s="267" t="s">
        <v>44</v>
      </c>
      <c r="O449" s="45"/>
      <c r="P449" s="219">
        <f>O449*H449</f>
        <v>0</v>
      </c>
      <c r="Q449" s="219">
        <v>0</v>
      </c>
      <c r="R449" s="219">
        <f>Q449*H449</f>
        <v>0</v>
      </c>
      <c r="S449" s="219">
        <v>0</v>
      </c>
      <c r="T449" s="220">
        <f>S449*H449</f>
        <v>0</v>
      </c>
      <c r="AR449" s="22" t="s">
        <v>538</v>
      </c>
      <c r="AT449" s="22" t="s">
        <v>298</v>
      </c>
      <c r="AU449" s="22" t="s">
        <v>81</v>
      </c>
      <c r="AY449" s="22" t="s">
        <v>155</v>
      </c>
      <c r="BE449" s="221">
        <f>IF(N449="základní",J449,0)</f>
        <v>0</v>
      </c>
      <c r="BF449" s="221">
        <f>IF(N449="snížená",J449,0)</f>
        <v>0</v>
      </c>
      <c r="BG449" s="221">
        <f>IF(N449="zákl. přenesená",J449,0)</f>
        <v>0</v>
      </c>
      <c r="BH449" s="221">
        <f>IF(N449="sníž. přenesená",J449,0)</f>
        <v>0</v>
      </c>
      <c r="BI449" s="221">
        <f>IF(N449="nulová",J449,0)</f>
        <v>0</v>
      </c>
      <c r="BJ449" s="22" t="s">
        <v>81</v>
      </c>
      <c r="BK449" s="221">
        <f>ROUND(I449*H449,2)</f>
        <v>0</v>
      </c>
      <c r="BL449" s="22" t="s">
        <v>160</v>
      </c>
      <c r="BM449" s="22" t="s">
        <v>1294</v>
      </c>
    </row>
    <row r="450" s="1" customFormat="1" ht="16.5" customHeight="1">
      <c r="B450" s="44"/>
      <c r="C450" s="210" t="s">
        <v>73</v>
      </c>
      <c r="D450" s="210" t="s">
        <v>156</v>
      </c>
      <c r="E450" s="211" t="s">
        <v>1295</v>
      </c>
      <c r="F450" s="212" t="s">
        <v>1296</v>
      </c>
      <c r="G450" s="213" t="s">
        <v>422</v>
      </c>
      <c r="H450" s="214">
        <v>3</v>
      </c>
      <c r="I450" s="215"/>
      <c r="J450" s="216">
        <f>ROUND(I450*H450,2)</f>
        <v>0</v>
      </c>
      <c r="K450" s="212" t="s">
        <v>21</v>
      </c>
      <c r="L450" s="70"/>
      <c r="M450" s="217" t="s">
        <v>21</v>
      </c>
      <c r="N450" s="218" t="s">
        <v>44</v>
      </c>
      <c r="O450" s="45"/>
      <c r="P450" s="219">
        <f>O450*H450</f>
        <v>0</v>
      </c>
      <c r="Q450" s="219">
        <v>0</v>
      </c>
      <c r="R450" s="219">
        <f>Q450*H450</f>
        <v>0</v>
      </c>
      <c r="S450" s="219">
        <v>0</v>
      </c>
      <c r="T450" s="220">
        <f>S450*H450</f>
        <v>0</v>
      </c>
      <c r="AR450" s="22" t="s">
        <v>160</v>
      </c>
      <c r="AT450" s="22" t="s">
        <v>156</v>
      </c>
      <c r="AU450" s="22" t="s">
        <v>81</v>
      </c>
      <c r="AY450" s="22" t="s">
        <v>155</v>
      </c>
      <c r="BE450" s="221">
        <f>IF(N450="základní",J450,0)</f>
        <v>0</v>
      </c>
      <c r="BF450" s="221">
        <f>IF(N450="snížená",J450,0)</f>
        <v>0</v>
      </c>
      <c r="BG450" s="221">
        <f>IF(N450="zákl. přenesená",J450,0)</f>
        <v>0</v>
      </c>
      <c r="BH450" s="221">
        <f>IF(N450="sníž. přenesená",J450,0)</f>
        <v>0</v>
      </c>
      <c r="BI450" s="221">
        <f>IF(N450="nulová",J450,0)</f>
        <v>0</v>
      </c>
      <c r="BJ450" s="22" t="s">
        <v>81</v>
      </c>
      <c r="BK450" s="221">
        <f>ROUND(I450*H450,2)</f>
        <v>0</v>
      </c>
      <c r="BL450" s="22" t="s">
        <v>160</v>
      </c>
      <c r="BM450" s="22" t="s">
        <v>1297</v>
      </c>
    </row>
    <row r="451" s="1" customFormat="1" ht="16.5" customHeight="1">
      <c r="B451" s="44"/>
      <c r="C451" s="210" t="s">
        <v>73</v>
      </c>
      <c r="D451" s="210" t="s">
        <v>156</v>
      </c>
      <c r="E451" s="211" t="s">
        <v>1298</v>
      </c>
      <c r="F451" s="212" t="s">
        <v>895</v>
      </c>
      <c r="G451" s="213" t="s">
        <v>298</v>
      </c>
      <c r="H451" s="214">
        <v>80</v>
      </c>
      <c r="I451" s="215"/>
      <c r="J451" s="216">
        <f>ROUND(I451*H451,2)</f>
        <v>0</v>
      </c>
      <c r="K451" s="212" t="s">
        <v>21</v>
      </c>
      <c r="L451" s="70"/>
      <c r="M451" s="217" t="s">
        <v>21</v>
      </c>
      <c r="N451" s="218" t="s">
        <v>44</v>
      </c>
      <c r="O451" s="45"/>
      <c r="P451" s="219">
        <f>O451*H451</f>
        <v>0</v>
      </c>
      <c r="Q451" s="219">
        <v>0</v>
      </c>
      <c r="R451" s="219">
        <f>Q451*H451</f>
        <v>0</v>
      </c>
      <c r="S451" s="219">
        <v>0</v>
      </c>
      <c r="T451" s="220">
        <f>S451*H451</f>
        <v>0</v>
      </c>
      <c r="AR451" s="22" t="s">
        <v>160</v>
      </c>
      <c r="AT451" s="22" t="s">
        <v>156</v>
      </c>
      <c r="AU451" s="22" t="s">
        <v>81</v>
      </c>
      <c r="AY451" s="22" t="s">
        <v>155</v>
      </c>
      <c r="BE451" s="221">
        <f>IF(N451="základní",J451,0)</f>
        <v>0</v>
      </c>
      <c r="BF451" s="221">
        <f>IF(N451="snížená",J451,0)</f>
        <v>0</v>
      </c>
      <c r="BG451" s="221">
        <f>IF(N451="zákl. přenesená",J451,0)</f>
        <v>0</v>
      </c>
      <c r="BH451" s="221">
        <f>IF(N451="sníž. přenesená",J451,0)</f>
        <v>0</v>
      </c>
      <c r="BI451" s="221">
        <f>IF(N451="nulová",J451,0)</f>
        <v>0</v>
      </c>
      <c r="BJ451" s="22" t="s">
        <v>81</v>
      </c>
      <c r="BK451" s="221">
        <f>ROUND(I451*H451,2)</f>
        <v>0</v>
      </c>
      <c r="BL451" s="22" t="s">
        <v>160</v>
      </c>
      <c r="BM451" s="22" t="s">
        <v>1299</v>
      </c>
    </row>
    <row r="452" s="9" customFormat="1" ht="29.88" customHeight="1">
      <c r="B452" s="196"/>
      <c r="C452" s="197"/>
      <c r="D452" s="198" t="s">
        <v>72</v>
      </c>
      <c r="E452" s="233" t="s">
        <v>1300</v>
      </c>
      <c r="F452" s="233" t="s">
        <v>1301</v>
      </c>
      <c r="G452" s="197"/>
      <c r="H452" s="197"/>
      <c r="I452" s="200"/>
      <c r="J452" s="234">
        <f>BK452</f>
        <v>0</v>
      </c>
      <c r="K452" s="197"/>
      <c r="L452" s="202"/>
      <c r="M452" s="203"/>
      <c r="N452" s="204"/>
      <c r="O452" s="204"/>
      <c r="P452" s="205">
        <v>0</v>
      </c>
      <c r="Q452" s="204"/>
      <c r="R452" s="205">
        <v>0</v>
      </c>
      <c r="S452" s="204"/>
      <c r="T452" s="206">
        <v>0</v>
      </c>
      <c r="AR452" s="207" t="s">
        <v>154</v>
      </c>
      <c r="AT452" s="208" t="s">
        <v>72</v>
      </c>
      <c r="AU452" s="208" t="s">
        <v>81</v>
      </c>
      <c r="AY452" s="207" t="s">
        <v>155</v>
      </c>
      <c r="BK452" s="209">
        <v>0</v>
      </c>
    </row>
    <row r="453" s="9" customFormat="1" ht="24.96" customHeight="1">
      <c r="B453" s="196"/>
      <c r="C453" s="197"/>
      <c r="D453" s="198" t="s">
        <v>72</v>
      </c>
      <c r="E453" s="199" t="s">
        <v>1302</v>
      </c>
      <c r="F453" s="199" t="s">
        <v>1303</v>
      </c>
      <c r="G453" s="197"/>
      <c r="H453" s="197"/>
      <c r="I453" s="200"/>
      <c r="J453" s="201">
        <f>BK453</f>
        <v>0</v>
      </c>
      <c r="K453" s="197"/>
      <c r="L453" s="202"/>
      <c r="M453" s="203"/>
      <c r="N453" s="204"/>
      <c r="O453" s="204"/>
      <c r="P453" s="205">
        <f>SUM(P454:P462)</f>
        <v>0</v>
      </c>
      <c r="Q453" s="204"/>
      <c r="R453" s="205">
        <f>SUM(R454:R462)</f>
        <v>0</v>
      </c>
      <c r="S453" s="204"/>
      <c r="T453" s="206">
        <f>SUM(T454:T462)</f>
        <v>0</v>
      </c>
      <c r="AR453" s="207" t="s">
        <v>154</v>
      </c>
      <c r="AT453" s="208" t="s">
        <v>72</v>
      </c>
      <c r="AU453" s="208" t="s">
        <v>73</v>
      </c>
      <c r="AY453" s="207" t="s">
        <v>155</v>
      </c>
      <c r="BK453" s="209">
        <f>SUM(BK454:BK462)</f>
        <v>0</v>
      </c>
    </row>
    <row r="454" s="1" customFormat="1" ht="25.5" customHeight="1">
      <c r="B454" s="44"/>
      <c r="C454" s="210" t="s">
        <v>73</v>
      </c>
      <c r="D454" s="210" t="s">
        <v>156</v>
      </c>
      <c r="E454" s="211" t="s">
        <v>1304</v>
      </c>
      <c r="F454" s="212" t="s">
        <v>1305</v>
      </c>
      <c r="G454" s="213" t="s">
        <v>422</v>
      </c>
      <c r="H454" s="214">
        <v>1</v>
      </c>
      <c r="I454" s="215"/>
      <c r="J454" s="216">
        <f>ROUND(I454*H454,2)</f>
        <v>0</v>
      </c>
      <c r="K454" s="212" t="s">
        <v>21</v>
      </c>
      <c r="L454" s="70"/>
      <c r="M454" s="217" t="s">
        <v>21</v>
      </c>
      <c r="N454" s="218" t="s">
        <v>44</v>
      </c>
      <c r="O454" s="45"/>
      <c r="P454" s="219">
        <f>O454*H454</f>
        <v>0</v>
      </c>
      <c r="Q454" s="219">
        <v>0</v>
      </c>
      <c r="R454" s="219">
        <f>Q454*H454</f>
        <v>0</v>
      </c>
      <c r="S454" s="219">
        <v>0</v>
      </c>
      <c r="T454" s="220">
        <f>S454*H454</f>
        <v>0</v>
      </c>
      <c r="AR454" s="22" t="s">
        <v>160</v>
      </c>
      <c r="AT454" s="22" t="s">
        <v>156</v>
      </c>
      <c r="AU454" s="22" t="s">
        <v>81</v>
      </c>
      <c r="AY454" s="22" t="s">
        <v>155</v>
      </c>
      <c r="BE454" s="221">
        <f>IF(N454="základní",J454,0)</f>
        <v>0</v>
      </c>
      <c r="BF454" s="221">
        <f>IF(N454="snížená",J454,0)</f>
        <v>0</v>
      </c>
      <c r="BG454" s="221">
        <f>IF(N454="zákl. přenesená",J454,0)</f>
        <v>0</v>
      </c>
      <c r="BH454" s="221">
        <f>IF(N454="sníž. přenesená",J454,0)</f>
        <v>0</v>
      </c>
      <c r="BI454" s="221">
        <f>IF(N454="nulová",J454,0)</f>
        <v>0</v>
      </c>
      <c r="BJ454" s="22" t="s">
        <v>81</v>
      </c>
      <c r="BK454" s="221">
        <f>ROUND(I454*H454,2)</f>
        <v>0</v>
      </c>
      <c r="BL454" s="22" t="s">
        <v>160</v>
      </c>
      <c r="BM454" s="22" t="s">
        <v>1306</v>
      </c>
    </row>
    <row r="455" s="1" customFormat="1" ht="16.5" customHeight="1">
      <c r="B455" s="44"/>
      <c r="C455" s="210" t="s">
        <v>73</v>
      </c>
      <c r="D455" s="210" t="s">
        <v>156</v>
      </c>
      <c r="E455" s="211" t="s">
        <v>1307</v>
      </c>
      <c r="F455" s="212" t="s">
        <v>1308</v>
      </c>
      <c r="G455" s="213" t="s">
        <v>422</v>
      </c>
      <c r="H455" s="214">
        <v>8</v>
      </c>
      <c r="I455" s="215"/>
      <c r="J455" s="216">
        <f>ROUND(I455*H455,2)</f>
        <v>0</v>
      </c>
      <c r="K455" s="212" t="s">
        <v>21</v>
      </c>
      <c r="L455" s="70"/>
      <c r="M455" s="217" t="s">
        <v>21</v>
      </c>
      <c r="N455" s="218" t="s">
        <v>44</v>
      </c>
      <c r="O455" s="45"/>
      <c r="P455" s="219">
        <f>O455*H455</f>
        <v>0</v>
      </c>
      <c r="Q455" s="219">
        <v>0</v>
      </c>
      <c r="R455" s="219">
        <f>Q455*H455</f>
        <v>0</v>
      </c>
      <c r="S455" s="219">
        <v>0</v>
      </c>
      <c r="T455" s="220">
        <f>S455*H455</f>
        <v>0</v>
      </c>
      <c r="AR455" s="22" t="s">
        <v>160</v>
      </c>
      <c r="AT455" s="22" t="s">
        <v>156</v>
      </c>
      <c r="AU455" s="22" t="s">
        <v>81</v>
      </c>
      <c r="AY455" s="22" t="s">
        <v>155</v>
      </c>
      <c r="BE455" s="221">
        <f>IF(N455="základní",J455,0)</f>
        <v>0</v>
      </c>
      <c r="BF455" s="221">
        <f>IF(N455="snížená",J455,0)</f>
        <v>0</v>
      </c>
      <c r="BG455" s="221">
        <f>IF(N455="zákl. přenesená",J455,0)</f>
        <v>0</v>
      </c>
      <c r="BH455" s="221">
        <f>IF(N455="sníž. přenesená",J455,0)</f>
        <v>0</v>
      </c>
      <c r="BI455" s="221">
        <f>IF(N455="nulová",J455,0)</f>
        <v>0</v>
      </c>
      <c r="BJ455" s="22" t="s">
        <v>81</v>
      </c>
      <c r="BK455" s="221">
        <f>ROUND(I455*H455,2)</f>
        <v>0</v>
      </c>
      <c r="BL455" s="22" t="s">
        <v>160</v>
      </c>
      <c r="BM455" s="22" t="s">
        <v>1309</v>
      </c>
    </row>
    <row r="456" s="1" customFormat="1" ht="16.5" customHeight="1">
      <c r="B456" s="44"/>
      <c r="C456" s="210" t="s">
        <v>73</v>
      </c>
      <c r="D456" s="210" t="s">
        <v>156</v>
      </c>
      <c r="E456" s="211" t="s">
        <v>1310</v>
      </c>
      <c r="F456" s="212" t="s">
        <v>1311</v>
      </c>
      <c r="G456" s="213" t="s">
        <v>422</v>
      </c>
      <c r="H456" s="214">
        <v>1</v>
      </c>
      <c r="I456" s="215"/>
      <c r="J456" s="216">
        <f>ROUND(I456*H456,2)</f>
        <v>0</v>
      </c>
      <c r="K456" s="212" t="s">
        <v>21</v>
      </c>
      <c r="L456" s="70"/>
      <c r="M456" s="217" t="s">
        <v>21</v>
      </c>
      <c r="N456" s="218" t="s">
        <v>44</v>
      </c>
      <c r="O456" s="45"/>
      <c r="P456" s="219">
        <f>O456*H456</f>
        <v>0</v>
      </c>
      <c r="Q456" s="219">
        <v>0</v>
      </c>
      <c r="R456" s="219">
        <f>Q456*H456</f>
        <v>0</v>
      </c>
      <c r="S456" s="219">
        <v>0</v>
      </c>
      <c r="T456" s="220">
        <f>S456*H456</f>
        <v>0</v>
      </c>
      <c r="AR456" s="22" t="s">
        <v>160</v>
      </c>
      <c r="AT456" s="22" t="s">
        <v>156</v>
      </c>
      <c r="AU456" s="22" t="s">
        <v>81</v>
      </c>
      <c r="AY456" s="22" t="s">
        <v>155</v>
      </c>
      <c r="BE456" s="221">
        <f>IF(N456="základní",J456,0)</f>
        <v>0</v>
      </c>
      <c r="BF456" s="221">
        <f>IF(N456="snížená",J456,0)</f>
        <v>0</v>
      </c>
      <c r="BG456" s="221">
        <f>IF(N456="zákl. přenesená",J456,0)</f>
        <v>0</v>
      </c>
      <c r="BH456" s="221">
        <f>IF(N456="sníž. přenesená",J456,0)</f>
        <v>0</v>
      </c>
      <c r="BI456" s="221">
        <f>IF(N456="nulová",J456,0)</f>
        <v>0</v>
      </c>
      <c r="BJ456" s="22" t="s">
        <v>81</v>
      </c>
      <c r="BK456" s="221">
        <f>ROUND(I456*H456,2)</f>
        <v>0</v>
      </c>
      <c r="BL456" s="22" t="s">
        <v>160</v>
      </c>
      <c r="BM456" s="22" t="s">
        <v>1312</v>
      </c>
    </row>
    <row r="457" s="1" customFormat="1" ht="16.5" customHeight="1">
      <c r="B457" s="44"/>
      <c r="C457" s="210" t="s">
        <v>73</v>
      </c>
      <c r="D457" s="210" t="s">
        <v>156</v>
      </c>
      <c r="E457" s="211" t="s">
        <v>1313</v>
      </c>
      <c r="F457" s="212" t="s">
        <v>1314</v>
      </c>
      <c r="G457" s="213" t="s">
        <v>877</v>
      </c>
      <c r="H457" s="214">
        <v>2</v>
      </c>
      <c r="I457" s="215"/>
      <c r="J457" s="216">
        <f>ROUND(I457*H457,2)</f>
        <v>0</v>
      </c>
      <c r="K457" s="212" t="s">
        <v>21</v>
      </c>
      <c r="L457" s="70"/>
      <c r="M457" s="217" t="s">
        <v>21</v>
      </c>
      <c r="N457" s="218" t="s">
        <v>44</v>
      </c>
      <c r="O457" s="45"/>
      <c r="P457" s="219">
        <f>O457*H457</f>
        <v>0</v>
      </c>
      <c r="Q457" s="219">
        <v>0</v>
      </c>
      <c r="R457" s="219">
        <f>Q457*H457</f>
        <v>0</v>
      </c>
      <c r="S457" s="219">
        <v>0</v>
      </c>
      <c r="T457" s="220">
        <f>S457*H457</f>
        <v>0</v>
      </c>
      <c r="AR457" s="22" t="s">
        <v>160</v>
      </c>
      <c r="AT457" s="22" t="s">
        <v>156</v>
      </c>
      <c r="AU457" s="22" t="s">
        <v>81</v>
      </c>
      <c r="AY457" s="22" t="s">
        <v>155</v>
      </c>
      <c r="BE457" s="221">
        <f>IF(N457="základní",J457,0)</f>
        <v>0</v>
      </c>
      <c r="BF457" s="221">
        <f>IF(N457="snížená",J457,0)</f>
        <v>0</v>
      </c>
      <c r="BG457" s="221">
        <f>IF(N457="zákl. přenesená",J457,0)</f>
        <v>0</v>
      </c>
      <c r="BH457" s="221">
        <f>IF(N457="sníž. přenesená",J457,0)</f>
        <v>0</v>
      </c>
      <c r="BI457" s="221">
        <f>IF(N457="nulová",J457,0)</f>
        <v>0</v>
      </c>
      <c r="BJ457" s="22" t="s">
        <v>81</v>
      </c>
      <c r="BK457" s="221">
        <f>ROUND(I457*H457,2)</f>
        <v>0</v>
      </c>
      <c r="BL457" s="22" t="s">
        <v>160</v>
      </c>
      <c r="BM457" s="22" t="s">
        <v>1315</v>
      </c>
    </row>
    <row r="458" s="1" customFormat="1" ht="16.5" customHeight="1">
      <c r="B458" s="44"/>
      <c r="C458" s="210" t="s">
        <v>73</v>
      </c>
      <c r="D458" s="210" t="s">
        <v>156</v>
      </c>
      <c r="E458" s="211" t="s">
        <v>1316</v>
      </c>
      <c r="F458" s="212" t="s">
        <v>1317</v>
      </c>
      <c r="G458" s="213" t="s">
        <v>877</v>
      </c>
      <c r="H458" s="214">
        <v>59</v>
      </c>
      <c r="I458" s="215"/>
      <c r="J458" s="216">
        <f>ROUND(I458*H458,2)</f>
        <v>0</v>
      </c>
      <c r="K458" s="212" t="s">
        <v>21</v>
      </c>
      <c r="L458" s="70"/>
      <c r="M458" s="217" t="s">
        <v>21</v>
      </c>
      <c r="N458" s="218" t="s">
        <v>44</v>
      </c>
      <c r="O458" s="45"/>
      <c r="P458" s="219">
        <f>O458*H458</f>
        <v>0</v>
      </c>
      <c r="Q458" s="219">
        <v>0</v>
      </c>
      <c r="R458" s="219">
        <f>Q458*H458</f>
        <v>0</v>
      </c>
      <c r="S458" s="219">
        <v>0</v>
      </c>
      <c r="T458" s="220">
        <f>S458*H458</f>
        <v>0</v>
      </c>
      <c r="AR458" s="22" t="s">
        <v>160</v>
      </c>
      <c r="AT458" s="22" t="s">
        <v>156</v>
      </c>
      <c r="AU458" s="22" t="s">
        <v>81</v>
      </c>
      <c r="AY458" s="22" t="s">
        <v>155</v>
      </c>
      <c r="BE458" s="221">
        <f>IF(N458="základní",J458,0)</f>
        <v>0</v>
      </c>
      <c r="BF458" s="221">
        <f>IF(N458="snížená",J458,0)</f>
        <v>0</v>
      </c>
      <c r="BG458" s="221">
        <f>IF(N458="zákl. přenesená",J458,0)</f>
        <v>0</v>
      </c>
      <c r="BH458" s="221">
        <f>IF(N458="sníž. přenesená",J458,0)</f>
        <v>0</v>
      </c>
      <c r="BI458" s="221">
        <f>IF(N458="nulová",J458,0)</f>
        <v>0</v>
      </c>
      <c r="BJ458" s="22" t="s">
        <v>81</v>
      </c>
      <c r="BK458" s="221">
        <f>ROUND(I458*H458,2)</f>
        <v>0</v>
      </c>
      <c r="BL458" s="22" t="s">
        <v>160</v>
      </c>
      <c r="BM458" s="22" t="s">
        <v>1318</v>
      </c>
    </row>
    <row r="459" s="1" customFormat="1" ht="16.5" customHeight="1">
      <c r="B459" s="44"/>
      <c r="C459" s="210" t="s">
        <v>73</v>
      </c>
      <c r="D459" s="210" t="s">
        <v>156</v>
      </c>
      <c r="E459" s="211" t="s">
        <v>1319</v>
      </c>
      <c r="F459" s="212" t="s">
        <v>1320</v>
      </c>
      <c r="G459" s="213" t="s">
        <v>877</v>
      </c>
      <c r="H459" s="214">
        <v>24</v>
      </c>
      <c r="I459" s="215"/>
      <c r="J459" s="216">
        <f>ROUND(I459*H459,2)</f>
        <v>0</v>
      </c>
      <c r="K459" s="212" t="s">
        <v>21</v>
      </c>
      <c r="L459" s="70"/>
      <c r="M459" s="217" t="s">
        <v>21</v>
      </c>
      <c r="N459" s="218" t="s">
        <v>44</v>
      </c>
      <c r="O459" s="45"/>
      <c r="P459" s="219">
        <f>O459*H459</f>
        <v>0</v>
      </c>
      <c r="Q459" s="219">
        <v>0</v>
      </c>
      <c r="R459" s="219">
        <f>Q459*H459</f>
        <v>0</v>
      </c>
      <c r="S459" s="219">
        <v>0</v>
      </c>
      <c r="T459" s="220">
        <f>S459*H459</f>
        <v>0</v>
      </c>
      <c r="AR459" s="22" t="s">
        <v>160</v>
      </c>
      <c r="AT459" s="22" t="s">
        <v>156</v>
      </c>
      <c r="AU459" s="22" t="s">
        <v>81</v>
      </c>
      <c r="AY459" s="22" t="s">
        <v>155</v>
      </c>
      <c r="BE459" s="221">
        <f>IF(N459="základní",J459,0)</f>
        <v>0</v>
      </c>
      <c r="BF459" s="221">
        <f>IF(N459="snížená",J459,0)</f>
        <v>0</v>
      </c>
      <c r="BG459" s="221">
        <f>IF(N459="zákl. přenesená",J459,0)</f>
        <v>0</v>
      </c>
      <c r="BH459" s="221">
        <f>IF(N459="sníž. přenesená",J459,0)</f>
        <v>0</v>
      </c>
      <c r="BI459" s="221">
        <f>IF(N459="nulová",J459,0)</f>
        <v>0</v>
      </c>
      <c r="BJ459" s="22" t="s">
        <v>81</v>
      </c>
      <c r="BK459" s="221">
        <f>ROUND(I459*H459,2)</f>
        <v>0</v>
      </c>
      <c r="BL459" s="22" t="s">
        <v>160</v>
      </c>
      <c r="BM459" s="22" t="s">
        <v>1321</v>
      </c>
    </row>
    <row r="460" s="1" customFormat="1" ht="25.5" customHeight="1">
      <c r="B460" s="44"/>
      <c r="C460" s="210" t="s">
        <v>73</v>
      </c>
      <c r="D460" s="210" t="s">
        <v>156</v>
      </c>
      <c r="E460" s="211" t="s">
        <v>1322</v>
      </c>
      <c r="F460" s="212" t="s">
        <v>1323</v>
      </c>
      <c r="G460" s="213" t="s">
        <v>877</v>
      </c>
      <c r="H460" s="214">
        <v>24</v>
      </c>
      <c r="I460" s="215"/>
      <c r="J460" s="216">
        <f>ROUND(I460*H460,2)</f>
        <v>0</v>
      </c>
      <c r="K460" s="212" t="s">
        <v>21</v>
      </c>
      <c r="L460" s="70"/>
      <c r="M460" s="217" t="s">
        <v>21</v>
      </c>
      <c r="N460" s="218" t="s">
        <v>44</v>
      </c>
      <c r="O460" s="45"/>
      <c r="P460" s="219">
        <f>O460*H460</f>
        <v>0</v>
      </c>
      <c r="Q460" s="219">
        <v>0</v>
      </c>
      <c r="R460" s="219">
        <f>Q460*H460</f>
        <v>0</v>
      </c>
      <c r="S460" s="219">
        <v>0</v>
      </c>
      <c r="T460" s="220">
        <f>S460*H460</f>
        <v>0</v>
      </c>
      <c r="AR460" s="22" t="s">
        <v>160</v>
      </c>
      <c r="AT460" s="22" t="s">
        <v>156</v>
      </c>
      <c r="AU460" s="22" t="s">
        <v>81</v>
      </c>
      <c r="AY460" s="22" t="s">
        <v>155</v>
      </c>
      <c r="BE460" s="221">
        <f>IF(N460="základní",J460,0)</f>
        <v>0</v>
      </c>
      <c r="BF460" s="221">
        <f>IF(N460="snížená",J460,0)</f>
        <v>0</v>
      </c>
      <c r="BG460" s="221">
        <f>IF(N460="zákl. přenesená",J460,0)</f>
        <v>0</v>
      </c>
      <c r="BH460" s="221">
        <f>IF(N460="sníž. přenesená",J460,0)</f>
        <v>0</v>
      </c>
      <c r="BI460" s="221">
        <f>IF(N460="nulová",J460,0)</f>
        <v>0</v>
      </c>
      <c r="BJ460" s="22" t="s">
        <v>81</v>
      </c>
      <c r="BK460" s="221">
        <f>ROUND(I460*H460,2)</f>
        <v>0</v>
      </c>
      <c r="BL460" s="22" t="s">
        <v>160</v>
      </c>
      <c r="BM460" s="22" t="s">
        <v>1324</v>
      </c>
    </row>
    <row r="461" s="1" customFormat="1" ht="16.5" customHeight="1">
      <c r="B461" s="44"/>
      <c r="C461" s="210" t="s">
        <v>73</v>
      </c>
      <c r="D461" s="210" t="s">
        <v>156</v>
      </c>
      <c r="E461" s="211" t="s">
        <v>1325</v>
      </c>
      <c r="F461" s="212" t="s">
        <v>1326</v>
      </c>
      <c r="G461" s="213" t="s">
        <v>877</v>
      </c>
      <c r="H461" s="214">
        <v>8</v>
      </c>
      <c r="I461" s="215"/>
      <c r="J461" s="216">
        <f>ROUND(I461*H461,2)</f>
        <v>0</v>
      </c>
      <c r="K461" s="212" t="s">
        <v>21</v>
      </c>
      <c r="L461" s="70"/>
      <c r="M461" s="217" t="s">
        <v>21</v>
      </c>
      <c r="N461" s="218" t="s">
        <v>44</v>
      </c>
      <c r="O461" s="45"/>
      <c r="P461" s="219">
        <f>O461*H461</f>
        <v>0</v>
      </c>
      <c r="Q461" s="219">
        <v>0</v>
      </c>
      <c r="R461" s="219">
        <f>Q461*H461</f>
        <v>0</v>
      </c>
      <c r="S461" s="219">
        <v>0</v>
      </c>
      <c r="T461" s="220">
        <f>S461*H461</f>
        <v>0</v>
      </c>
      <c r="AR461" s="22" t="s">
        <v>160</v>
      </c>
      <c r="AT461" s="22" t="s">
        <v>156</v>
      </c>
      <c r="AU461" s="22" t="s">
        <v>81</v>
      </c>
      <c r="AY461" s="22" t="s">
        <v>155</v>
      </c>
      <c r="BE461" s="221">
        <f>IF(N461="základní",J461,0)</f>
        <v>0</v>
      </c>
      <c r="BF461" s="221">
        <f>IF(N461="snížená",J461,0)</f>
        <v>0</v>
      </c>
      <c r="BG461" s="221">
        <f>IF(N461="zákl. přenesená",J461,0)</f>
        <v>0</v>
      </c>
      <c r="BH461" s="221">
        <f>IF(N461="sníž. přenesená",J461,0)</f>
        <v>0</v>
      </c>
      <c r="BI461" s="221">
        <f>IF(N461="nulová",J461,0)</f>
        <v>0</v>
      </c>
      <c r="BJ461" s="22" t="s">
        <v>81</v>
      </c>
      <c r="BK461" s="221">
        <f>ROUND(I461*H461,2)</f>
        <v>0</v>
      </c>
      <c r="BL461" s="22" t="s">
        <v>160</v>
      </c>
      <c r="BM461" s="22" t="s">
        <v>1327</v>
      </c>
    </row>
    <row r="462" s="9" customFormat="1" ht="29.88" customHeight="1">
      <c r="B462" s="196"/>
      <c r="C462" s="197"/>
      <c r="D462" s="198" t="s">
        <v>72</v>
      </c>
      <c r="E462" s="233" t="s">
        <v>1328</v>
      </c>
      <c r="F462" s="233" t="s">
        <v>1329</v>
      </c>
      <c r="G462" s="197"/>
      <c r="H462" s="197"/>
      <c r="I462" s="200"/>
      <c r="J462" s="234">
        <f>BK462</f>
        <v>0</v>
      </c>
      <c r="K462" s="197"/>
      <c r="L462" s="202"/>
      <c r="M462" s="222"/>
      <c r="N462" s="223"/>
      <c r="O462" s="223"/>
      <c r="P462" s="224">
        <v>0</v>
      </c>
      <c r="Q462" s="223"/>
      <c r="R462" s="224">
        <v>0</v>
      </c>
      <c r="S462" s="223"/>
      <c r="T462" s="225">
        <v>0</v>
      </c>
      <c r="AR462" s="207" t="s">
        <v>81</v>
      </c>
      <c r="AT462" s="208" t="s">
        <v>72</v>
      </c>
      <c r="AU462" s="208" t="s">
        <v>81</v>
      </c>
      <c r="AY462" s="207" t="s">
        <v>155</v>
      </c>
      <c r="BK462" s="209">
        <v>0</v>
      </c>
    </row>
    <row r="463" s="1" customFormat="1" ht="6.96" customHeight="1">
      <c r="B463" s="65"/>
      <c r="C463" s="66"/>
      <c r="D463" s="66"/>
      <c r="E463" s="66"/>
      <c r="F463" s="66"/>
      <c r="G463" s="66"/>
      <c r="H463" s="66"/>
      <c r="I463" s="164"/>
      <c r="J463" s="66"/>
      <c r="K463" s="66"/>
      <c r="L463" s="70"/>
    </row>
  </sheetData>
  <sheetProtection sheet="1" autoFilter="0" formatColumns="0" formatRows="0" objects="1" scenarios="1" spinCount="100000" saltValue="Z5lX0uuKd+mZnCqxoUxPoYZFMsCTvZ569RzQK92/gCCbfUuQHwa4syfPOS4iDHS9GrN5D1kcIPvciNOOIpzvwg==" hashValue="lySgUGoFIwdioErXeU8qChVkuNgj/GUxhPJiPymj3tXzdgQwh7WssbpiBWDnl/KnelzOFrETnhdHy36niM9pYQ==" algorithmName="SHA-512" password="CC35"/>
  <autoFilter ref="C102:K462"/>
  <mergeCells count="10">
    <mergeCell ref="E7:H7"/>
    <mergeCell ref="E9:H9"/>
    <mergeCell ref="E24:H24"/>
    <mergeCell ref="E45:H45"/>
    <mergeCell ref="E47:H47"/>
    <mergeCell ref="J51:J52"/>
    <mergeCell ref="E93:H93"/>
    <mergeCell ref="E95:H95"/>
    <mergeCell ref="G1:H1"/>
    <mergeCell ref="L2:V2"/>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92</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1330</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ROUND(J90,2)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ROUND(SUM(BE90:BE252), 2)</f>
        <v>0</v>
      </c>
      <c r="G30" s="45"/>
      <c r="H30" s="45"/>
      <c r="I30" s="156">
        <v>0.20999999999999999</v>
      </c>
      <c r="J30" s="155">
        <f>ROUND(ROUND((SUM(BE90:BE252)), 2)*I30, 2)</f>
        <v>0</v>
      </c>
      <c r="K30" s="49"/>
    </row>
    <row r="31" s="1" customFormat="1" ht="14.4" customHeight="1">
      <c r="B31" s="44"/>
      <c r="C31" s="45"/>
      <c r="D31" s="45"/>
      <c r="E31" s="53" t="s">
        <v>45</v>
      </c>
      <c r="F31" s="155">
        <f>ROUND(SUM(BF90:BF252), 2)</f>
        <v>0</v>
      </c>
      <c r="G31" s="45"/>
      <c r="H31" s="45"/>
      <c r="I31" s="156">
        <v>0.14999999999999999</v>
      </c>
      <c r="J31" s="155">
        <f>ROUND(ROUND((SUM(BF90:BF252)), 2)*I31, 2)</f>
        <v>0</v>
      </c>
      <c r="K31" s="49"/>
    </row>
    <row r="32" hidden="1" s="1" customFormat="1" ht="14.4" customHeight="1">
      <c r="B32" s="44"/>
      <c r="C32" s="45"/>
      <c r="D32" s="45"/>
      <c r="E32" s="53" t="s">
        <v>46</v>
      </c>
      <c r="F32" s="155">
        <f>ROUND(SUM(BG90:BG252), 2)</f>
        <v>0</v>
      </c>
      <c r="G32" s="45"/>
      <c r="H32" s="45"/>
      <c r="I32" s="156">
        <v>0.20999999999999999</v>
      </c>
      <c r="J32" s="155">
        <v>0</v>
      </c>
      <c r="K32" s="49"/>
    </row>
    <row r="33" hidden="1" s="1" customFormat="1" ht="14.4" customHeight="1">
      <c r="B33" s="44"/>
      <c r="C33" s="45"/>
      <c r="D33" s="45"/>
      <c r="E33" s="53" t="s">
        <v>47</v>
      </c>
      <c r="F33" s="155">
        <f>ROUND(SUM(BH90:BH252), 2)</f>
        <v>0</v>
      </c>
      <c r="G33" s="45"/>
      <c r="H33" s="45"/>
      <c r="I33" s="156">
        <v>0.14999999999999999</v>
      </c>
      <c r="J33" s="155">
        <v>0</v>
      </c>
      <c r="K33" s="49"/>
    </row>
    <row r="34" hidden="1" s="1" customFormat="1" ht="14.4" customHeight="1">
      <c r="B34" s="44"/>
      <c r="C34" s="45"/>
      <c r="D34" s="45"/>
      <c r="E34" s="53" t="s">
        <v>48</v>
      </c>
      <c r="F34" s="155">
        <f>ROUND(SUM(BI90:BI252),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01 - 6-OBJEKT HZ - VZDUCHOTECHNIKA</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J90</f>
        <v>0</v>
      </c>
      <c r="K56" s="49"/>
      <c r="AU56" s="22" t="s">
        <v>136</v>
      </c>
    </row>
    <row r="57" s="7" customFormat="1" ht="24.96" customHeight="1">
      <c r="B57" s="175"/>
      <c r="C57" s="176"/>
      <c r="D57" s="177" t="s">
        <v>1331</v>
      </c>
      <c r="E57" s="178"/>
      <c r="F57" s="178"/>
      <c r="G57" s="178"/>
      <c r="H57" s="178"/>
      <c r="I57" s="179"/>
      <c r="J57" s="180">
        <f>J91</f>
        <v>0</v>
      </c>
      <c r="K57" s="181"/>
    </row>
    <row r="58" s="10" customFormat="1" ht="19.92" customHeight="1">
      <c r="B58" s="226"/>
      <c r="C58" s="227"/>
      <c r="D58" s="228" t="s">
        <v>1332</v>
      </c>
      <c r="E58" s="229"/>
      <c r="F58" s="229"/>
      <c r="G58" s="229"/>
      <c r="H58" s="229"/>
      <c r="I58" s="230"/>
      <c r="J58" s="231">
        <f>J136</f>
        <v>0</v>
      </c>
      <c r="K58" s="232"/>
    </row>
    <row r="59" s="7" customFormat="1" ht="24.96" customHeight="1">
      <c r="B59" s="175"/>
      <c r="C59" s="176"/>
      <c r="D59" s="177" t="s">
        <v>1333</v>
      </c>
      <c r="E59" s="178"/>
      <c r="F59" s="178"/>
      <c r="G59" s="178"/>
      <c r="H59" s="178"/>
      <c r="I59" s="179"/>
      <c r="J59" s="180">
        <f>J137</f>
        <v>0</v>
      </c>
      <c r="K59" s="181"/>
    </row>
    <row r="60" s="10" customFormat="1" ht="19.92" customHeight="1">
      <c r="B60" s="226"/>
      <c r="C60" s="227"/>
      <c r="D60" s="228" t="s">
        <v>1334</v>
      </c>
      <c r="E60" s="229"/>
      <c r="F60" s="229"/>
      <c r="G60" s="229"/>
      <c r="H60" s="229"/>
      <c r="I60" s="230"/>
      <c r="J60" s="231">
        <f>J172</f>
        <v>0</v>
      </c>
      <c r="K60" s="232"/>
    </row>
    <row r="61" s="7" customFormat="1" ht="24.96" customHeight="1">
      <c r="B61" s="175"/>
      <c r="C61" s="176"/>
      <c r="D61" s="177" t="s">
        <v>1335</v>
      </c>
      <c r="E61" s="178"/>
      <c r="F61" s="178"/>
      <c r="G61" s="178"/>
      <c r="H61" s="178"/>
      <c r="I61" s="179"/>
      <c r="J61" s="180">
        <f>J173</f>
        <v>0</v>
      </c>
      <c r="K61" s="181"/>
    </row>
    <row r="62" s="10" customFormat="1" ht="19.92" customHeight="1">
      <c r="B62" s="226"/>
      <c r="C62" s="227"/>
      <c r="D62" s="228" t="s">
        <v>1336</v>
      </c>
      <c r="E62" s="229"/>
      <c r="F62" s="229"/>
      <c r="G62" s="229"/>
      <c r="H62" s="229"/>
      <c r="I62" s="230"/>
      <c r="J62" s="231">
        <f>J200</f>
        <v>0</v>
      </c>
      <c r="K62" s="232"/>
    </row>
    <row r="63" s="7" customFormat="1" ht="24.96" customHeight="1">
      <c r="B63" s="175"/>
      <c r="C63" s="176"/>
      <c r="D63" s="177" t="s">
        <v>1337</v>
      </c>
      <c r="E63" s="178"/>
      <c r="F63" s="178"/>
      <c r="G63" s="178"/>
      <c r="H63" s="178"/>
      <c r="I63" s="179"/>
      <c r="J63" s="180">
        <f>J201</f>
        <v>0</v>
      </c>
      <c r="K63" s="181"/>
    </row>
    <row r="64" s="10" customFormat="1" ht="19.92" customHeight="1">
      <c r="B64" s="226"/>
      <c r="C64" s="227"/>
      <c r="D64" s="228" t="s">
        <v>1338</v>
      </c>
      <c r="E64" s="229"/>
      <c r="F64" s="229"/>
      <c r="G64" s="229"/>
      <c r="H64" s="229"/>
      <c r="I64" s="230"/>
      <c r="J64" s="231">
        <f>J212</f>
        <v>0</v>
      </c>
      <c r="K64" s="232"/>
    </row>
    <row r="65" s="7" customFormat="1" ht="24.96" customHeight="1">
      <c r="B65" s="175"/>
      <c r="C65" s="176"/>
      <c r="D65" s="177" t="s">
        <v>1339</v>
      </c>
      <c r="E65" s="178"/>
      <c r="F65" s="178"/>
      <c r="G65" s="178"/>
      <c r="H65" s="178"/>
      <c r="I65" s="179"/>
      <c r="J65" s="180">
        <f>J213</f>
        <v>0</v>
      </c>
      <c r="K65" s="181"/>
    </row>
    <row r="66" s="10" customFormat="1" ht="19.92" customHeight="1">
      <c r="B66" s="226"/>
      <c r="C66" s="227"/>
      <c r="D66" s="228" t="s">
        <v>1340</v>
      </c>
      <c r="E66" s="229"/>
      <c r="F66" s="229"/>
      <c r="G66" s="229"/>
      <c r="H66" s="229"/>
      <c r="I66" s="230"/>
      <c r="J66" s="231">
        <f>J232</f>
        <v>0</v>
      </c>
      <c r="K66" s="232"/>
    </row>
    <row r="67" s="7" customFormat="1" ht="24.96" customHeight="1">
      <c r="B67" s="175"/>
      <c r="C67" s="176"/>
      <c r="D67" s="177" t="s">
        <v>1341</v>
      </c>
      <c r="E67" s="178"/>
      <c r="F67" s="178"/>
      <c r="G67" s="178"/>
      <c r="H67" s="178"/>
      <c r="I67" s="179"/>
      <c r="J67" s="180">
        <f>J233</f>
        <v>0</v>
      </c>
      <c r="K67" s="181"/>
    </row>
    <row r="68" s="10" customFormat="1" ht="19.92" customHeight="1">
      <c r="B68" s="226"/>
      <c r="C68" s="227"/>
      <c r="D68" s="228" t="s">
        <v>1342</v>
      </c>
      <c r="E68" s="229"/>
      <c r="F68" s="229"/>
      <c r="G68" s="229"/>
      <c r="H68" s="229"/>
      <c r="I68" s="230"/>
      <c r="J68" s="231">
        <f>J244</f>
        <v>0</v>
      </c>
      <c r="K68" s="232"/>
    </row>
    <row r="69" s="7" customFormat="1" ht="24.96" customHeight="1">
      <c r="B69" s="175"/>
      <c r="C69" s="176"/>
      <c r="D69" s="177" t="s">
        <v>1343</v>
      </c>
      <c r="E69" s="178"/>
      <c r="F69" s="178"/>
      <c r="G69" s="178"/>
      <c r="H69" s="178"/>
      <c r="I69" s="179"/>
      <c r="J69" s="180">
        <f>J245</f>
        <v>0</v>
      </c>
      <c r="K69" s="181"/>
    </row>
    <row r="70" s="10" customFormat="1" ht="19.92" customHeight="1">
      <c r="B70" s="226"/>
      <c r="C70" s="227"/>
      <c r="D70" s="228" t="s">
        <v>1344</v>
      </c>
      <c r="E70" s="229"/>
      <c r="F70" s="229"/>
      <c r="G70" s="229"/>
      <c r="H70" s="229"/>
      <c r="I70" s="230"/>
      <c r="J70" s="231">
        <f>J252</f>
        <v>0</v>
      </c>
      <c r="K70" s="232"/>
    </row>
    <row r="71" s="1" customFormat="1" ht="21.84" customHeight="1">
      <c r="B71" s="44"/>
      <c r="C71" s="45"/>
      <c r="D71" s="45"/>
      <c r="E71" s="45"/>
      <c r="F71" s="45"/>
      <c r="G71" s="45"/>
      <c r="H71" s="45"/>
      <c r="I71" s="142"/>
      <c r="J71" s="45"/>
      <c r="K71" s="49"/>
    </row>
    <row r="72" s="1" customFormat="1" ht="6.96" customHeight="1">
      <c r="B72" s="65"/>
      <c r="C72" s="66"/>
      <c r="D72" s="66"/>
      <c r="E72" s="66"/>
      <c r="F72" s="66"/>
      <c r="G72" s="66"/>
      <c r="H72" s="66"/>
      <c r="I72" s="164"/>
      <c r="J72" s="66"/>
      <c r="K72" s="67"/>
    </row>
    <row r="76" s="1" customFormat="1" ht="6.96" customHeight="1">
      <c r="B76" s="68"/>
      <c r="C76" s="69"/>
      <c r="D76" s="69"/>
      <c r="E76" s="69"/>
      <c r="F76" s="69"/>
      <c r="G76" s="69"/>
      <c r="H76" s="69"/>
      <c r="I76" s="167"/>
      <c r="J76" s="69"/>
      <c r="K76" s="69"/>
      <c r="L76" s="70"/>
    </row>
    <row r="77" s="1" customFormat="1" ht="36.96" customHeight="1">
      <c r="B77" s="44"/>
      <c r="C77" s="71" t="s">
        <v>139</v>
      </c>
      <c r="D77" s="72"/>
      <c r="E77" s="72"/>
      <c r="F77" s="72"/>
      <c r="G77" s="72"/>
      <c r="H77" s="72"/>
      <c r="I77" s="182"/>
      <c r="J77" s="72"/>
      <c r="K77" s="72"/>
      <c r="L77" s="70"/>
    </row>
    <row r="78" s="1" customFormat="1" ht="6.96" customHeight="1">
      <c r="B78" s="44"/>
      <c r="C78" s="72"/>
      <c r="D78" s="72"/>
      <c r="E78" s="72"/>
      <c r="F78" s="72"/>
      <c r="G78" s="72"/>
      <c r="H78" s="72"/>
      <c r="I78" s="182"/>
      <c r="J78" s="72"/>
      <c r="K78" s="72"/>
      <c r="L78" s="70"/>
    </row>
    <row r="79" s="1" customFormat="1" ht="14.4" customHeight="1">
      <c r="B79" s="44"/>
      <c r="C79" s="74" t="s">
        <v>18</v>
      </c>
      <c r="D79" s="72"/>
      <c r="E79" s="72"/>
      <c r="F79" s="72"/>
      <c r="G79" s="72"/>
      <c r="H79" s="72"/>
      <c r="I79" s="182"/>
      <c r="J79" s="72"/>
      <c r="K79" s="72"/>
      <c r="L79" s="70"/>
    </row>
    <row r="80" s="1" customFormat="1" ht="16.5" customHeight="1">
      <c r="B80" s="44"/>
      <c r="C80" s="72"/>
      <c r="D80" s="72"/>
      <c r="E80" s="183" t="str">
        <f>E7</f>
        <v>STAVEBNÍ ÚPRAVY HASIČSKÉ ZBROJNICE HEŘMANICE - SLEZSKÁ OSTRAVA</v>
      </c>
      <c r="F80" s="74"/>
      <c r="G80" s="74"/>
      <c r="H80" s="74"/>
      <c r="I80" s="182"/>
      <c r="J80" s="72"/>
      <c r="K80" s="72"/>
      <c r="L80" s="70"/>
    </row>
    <row r="81" s="1" customFormat="1" ht="14.4" customHeight="1">
      <c r="B81" s="44"/>
      <c r="C81" s="74" t="s">
        <v>129</v>
      </c>
      <c r="D81" s="72"/>
      <c r="E81" s="72"/>
      <c r="F81" s="72"/>
      <c r="G81" s="72"/>
      <c r="H81" s="72"/>
      <c r="I81" s="182"/>
      <c r="J81" s="72"/>
      <c r="K81" s="72"/>
      <c r="L81" s="70"/>
    </row>
    <row r="82" s="1" customFormat="1" ht="17.25" customHeight="1">
      <c r="B82" s="44"/>
      <c r="C82" s="72"/>
      <c r="D82" s="72"/>
      <c r="E82" s="80" t="str">
        <f>E9</f>
        <v>SO 01 - 6-OBJEKT HZ - VZDUCHOTECHNIKA</v>
      </c>
      <c r="F82" s="72"/>
      <c r="G82" s="72"/>
      <c r="H82" s="72"/>
      <c r="I82" s="182"/>
      <c r="J82" s="72"/>
      <c r="K82" s="72"/>
      <c r="L82" s="70"/>
    </row>
    <row r="83" s="1" customFormat="1" ht="6.96" customHeight="1">
      <c r="B83" s="44"/>
      <c r="C83" s="72"/>
      <c r="D83" s="72"/>
      <c r="E83" s="72"/>
      <c r="F83" s="72"/>
      <c r="G83" s="72"/>
      <c r="H83" s="72"/>
      <c r="I83" s="182"/>
      <c r="J83" s="72"/>
      <c r="K83" s="72"/>
      <c r="L83" s="70"/>
    </row>
    <row r="84" s="1" customFormat="1" ht="18" customHeight="1">
      <c r="B84" s="44"/>
      <c r="C84" s="74" t="s">
        <v>23</v>
      </c>
      <c r="D84" s="72"/>
      <c r="E84" s="72"/>
      <c r="F84" s="184" t="str">
        <f>F12</f>
        <v>SLEZSKÁ OSTRAVA</v>
      </c>
      <c r="G84" s="72"/>
      <c r="H84" s="72"/>
      <c r="I84" s="185" t="s">
        <v>25</v>
      </c>
      <c r="J84" s="83" t="str">
        <f>IF(J12="","",J12)</f>
        <v>25. 2. 2023</v>
      </c>
      <c r="K84" s="72"/>
      <c r="L84" s="70"/>
    </row>
    <row r="85" s="1" customFormat="1" ht="6.96" customHeight="1">
      <c r="B85" s="44"/>
      <c r="C85" s="72"/>
      <c r="D85" s="72"/>
      <c r="E85" s="72"/>
      <c r="F85" s="72"/>
      <c r="G85" s="72"/>
      <c r="H85" s="72"/>
      <c r="I85" s="182"/>
      <c r="J85" s="72"/>
      <c r="K85" s="72"/>
      <c r="L85" s="70"/>
    </row>
    <row r="86" s="1" customFormat="1">
      <c r="B86" s="44"/>
      <c r="C86" s="74" t="s">
        <v>27</v>
      </c>
      <c r="D86" s="72"/>
      <c r="E86" s="72"/>
      <c r="F86" s="184" t="str">
        <f>E15</f>
        <v>SMO - SLEZSKÁ OSTRAVA</v>
      </c>
      <c r="G86" s="72"/>
      <c r="H86" s="72"/>
      <c r="I86" s="185" t="s">
        <v>33</v>
      </c>
      <c r="J86" s="184" t="str">
        <f>E21</f>
        <v>SPAN</v>
      </c>
      <c r="K86" s="72"/>
      <c r="L86" s="70"/>
    </row>
    <row r="87" s="1" customFormat="1" ht="14.4" customHeight="1">
      <c r="B87" s="44"/>
      <c r="C87" s="74" t="s">
        <v>31</v>
      </c>
      <c r="D87" s="72"/>
      <c r="E87" s="72"/>
      <c r="F87" s="184" t="str">
        <f>IF(E18="","",E18)</f>
        <v/>
      </c>
      <c r="G87" s="72"/>
      <c r="H87" s="72"/>
      <c r="I87" s="182"/>
      <c r="J87" s="72"/>
      <c r="K87" s="72"/>
      <c r="L87" s="70"/>
    </row>
    <row r="88" s="1" customFormat="1" ht="10.32" customHeight="1">
      <c r="B88" s="44"/>
      <c r="C88" s="72"/>
      <c r="D88" s="72"/>
      <c r="E88" s="72"/>
      <c r="F88" s="72"/>
      <c r="G88" s="72"/>
      <c r="H88" s="72"/>
      <c r="I88" s="182"/>
      <c r="J88" s="72"/>
      <c r="K88" s="72"/>
      <c r="L88" s="70"/>
    </row>
    <row r="89" s="8" customFormat="1" ht="29.28" customHeight="1">
      <c r="B89" s="186"/>
      <c r="C89" s="187" t="s">
        <v>140</v>
      </c>
      <c r="D89" s="188" t="s">
        <v>58</v>
      </c>
      <c r="E89" s="188" t="s">
        <v>54</v>
      </c>
      <c r="F89" s="188" t="s">
        <v>141</v>
      </c>
      <c r="G89" s="188" t="s">
        <v>142</v>
      </c>
      <c r="H89" s="188" t="s">
        <v>143</v>
      </c>
      <c r="I89" s="189" t="s">
        <v>144</v>
      </c>
      <c r="J89" s="188" t="s">
        <v>134</v>
      </c>
      <c r="K89" s="190" t="s">
        <v>145</v>
      </c>
      <c r="L89" s="191"/>
      <c r="M89" s="100" t="s">
        <v>146</v>
      </c>
      <c r="N89" s="101" t="s">
        <v>43</v>
      </c>
      <c r="O89" s="101" t="s">
        <v>147</v>
      </c>
      <c r="P89" s="101" t="s">
        <v>148</v>
      </c>
      <c r="Q89" s="101" t="s">
        <v>149</v>
      </c>
      <c r="R89" s="101" t="s">
        <v>150</v>
      </c>
      <c r="S89" s="101" t="s">
        <v>151</v>
      </c>
      <c r="T89" s="102" t="s">
        <v>152</v>
      </c>
    </row>
    <row r="90" s="1" customFormat="1" ht="29.28" customHeight="1">
      <c r="B90" s="44"/>
      <c r="C90" s="106" t="s">
        <v>135</v>
      </c>
      <c r="D90" s="72"/>
      <c r="E90" s="72"/>
      <c r="F90" s="72"/>
      <c r="G90" s="72"/>
      <c r="H90" s="72"/>
      <c r="I90" s="182"/>
      <c r="J90" s="192">
        <f>BK90</f>
        <v>0</v>
      </c>
      <c r="K90" s="72"/>
      <c r="L90" s="70"/>
      <c r="M90" s="103"/>
      <c r="N90" s="104"/>
      <c r="O90" s="104"/>
      <c r="P90" s="193">
        <f>P91+P137+P173+P201+P213+P233+P245</f>
        <v>0</v>
      </c>
      <c r="Q90" s="104"/>
      <c r="R90" s="193">
        <f>R91+R137+R173+R201+R213+R233+R245</f>
        <v>0.0071399999999999996</v>
      </c>
      <c r="S90" s="104"/>
      <c r="T90" s="194">
        <f>T91+T137+T173+T201+T213+T233+T245</f>
        <v>0</v>
      </c>
      <c r="AT90" s="22" t="s">
        <v>72</v>
      </c>
      <c r="AU90" s="22" t="s">
        <v>136</v>
      </c>
      <c r="BK90" s="195">
        <f>BK91+BK137+BK173+BK201+BK213+BK233+BK245</f>
        <v>0</v>
      </c>
    </row>
    <row r="91" s="9" customFormat="1" ht="37.44" customHeight="1">
      <c r="B91" s="196"/>
      <c r="C91" s="197"/>
      <c r="D91" s="198" t="s">
        <v>72</v>
      </c>
      <c r="E91" s="199" t="s">
        <v>262</v>
      </c>
      <c r="F91" s="199" t="s">
        <v>1345</v>
      </c>
      <c r="G91" s="197"/>
      <c r="H91" s="197"/>
      <c r="I91" s="200"/>
      <c r="J91" s="201">
        <f>BK91</f>
        <v>0</v>
      </c>
      <c r="K91" s="197"/>
      <c r="L91" s="202"/>
      <c r="M91" s="203"/>
      <c r="N91" s="204"/>
      <c r="O91" s="204"/>
      <c r="P91" s="205">
        <f>SUM(P92:P136)</f>
        <v>0</v>
      </c>
      <c r="Q91" s="204"/>
      <c r="R91" s="205">
        <f>SUM(R92:R136)</f>
        <v>0.00016000000000000001</v>
      </c>
      <c r="S91" s="204"/>
      <c r="T91" s="206">
        <f>SUM(T92:T136)</f>
        <v>0</v>
      </c>
      <c r="AR91" s="207" t="s">
        <v>83</v>
      </c>
      <c r="AT91" s="208" t="s">
        <v>72</v>
      </c>
      <c r="AU91" s="208" t="s">
        <v>73</v>
      </c>
      <c r="AY91" s="207" t="s">
        <v>155</v>
      </c>
      <c r="BK91" s="209">
        <f>SUM(BK92:BK136)</f>
        <v>0</v>
      </c>
    </row>
    <row r="92" s="1" customFormat="1" ht="127.5" customHeight="1">
      <c r="B92" s="44"/>
      <c r="C92" s="210" t="s">
        <v>81</v>
      </c>
      <c r="D92" s="210" t="s">
        <v>156</v>
      </c>
      <c r="E92" s="211" t="s">
        <v>1346</v>
      </c>
      <c r="F92" s="212" t="s">
        <v>1347</v>
      </c>
      <c r="G92" s="213" t="s">
        <v>422</v>
      </c>
      <c r="H92" s="214">
        <v>1</v>
      </c>
      <c r="I92" s="215"/>
      <c r="J92" s="216">
        <f>ROUND(I92*H92,2)</f>
        <v>0</v>
      </c>
      <c r="K92" s="212" t="s">
        <v>21</v>
      </c>
      <c r="L92" s="70"/>
      <c r="M92" s="217" t="s">
        <v>21</v>
      </c>
      <c r="N92" s="218" t="s">
        <v>44</v>
      </c>
      <c r="O92" s="45"/>
      <c r="P92" s="219">
        <f>O92*H92</f>
        <v>0</v>
      </c>
      <c r="Q92" s="219">
        <v>0</v>
      </c>
      <c r="R92" s="219">
        <f>Q92*H92</f>
        <v>0</v>
      </c>
      <c r="S92" s="219">
        <v>0</v>
      </c>
      <c r="T92" s="220">
        <f>S92*H92</f>
        <v>0</v>
      </c>
      <c r="AR92" s="22" t="s">
        <v>183</v>
      </c>
      <c r="AT92" s="22" t="s">
        <v>156</v>
      </c>
      <c r="AU92" s="22" t="s">
        <v>81</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183</v>
      </c>
      <c r="BM92" s="22" t="s">
        <v>83</v>
      </c>
    </row>
    <row r="93" s="1" customFormat="1" ht="127.5" customHeight="1">
      <c r="B93" s="44"/>
      <c r="C93" s="258" t="s">
        <v>83</v>
      </c>
      <c r="D93" s="258" t="s">
        <v>298</v>
      </c>
      <c r="E93" s="259" t="s">
        <v>1348</v>
      </c>
      <c r="F93" s="260" t="s">
        <v>1347</v>
      </c>
      <c r="G93" s="261" t="s">
        <v>422</v>
      </c>
      <c r="H93" s="262">
        <v>1</v>
      </c>
      <c r="I93" s="263"/>
      <c r="J93" s="264">
        <f>ROUND(I93*H93,2)</f>
        <v>0</v>
      </c>
      <c r="K93" s="260" t="s">
        <v>21</v>
      </c>
      <c r="L93" s="265"/>
      <c r="M93" s="266" t="s">
        <v>21</v>
      </c>
      <c r="N93" s="267" t="s">
        <v>44</v>
      </c>
      <c r="O93" s="45"/>
      <c r="P93" s="219">
        <f>O93*H93</f>
        <v>0</v>
      </c>
      <c r="Q93" s="219">
        <v>0</v>
      </c>
      <c r="R93" s="219">
        <f>Q93*H93</f>
        <v>0</v>
      </c>
      <c r="S93" s="219">
        <v>0</v>
      </c>
      <c r="T93" s="220">
        <f>S93*H93</f>
        <v>0</v>
      </c>
      <c r="AR93" s="22" t="s">
        <v>210</v>
      </c>
      <c r="AT93" s="22" t="s">
        <v>298</v>
      </c>
      <c r="AU93" s="22" t="s">
        <v>81</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183</v>
      </c>
      <c r="BM93" s="22" t="s">
        <v>163</v>
      </c>
    </row>
    <row r="94" s="1" customFormat="1" ht="51" customHeight="1">
      <c r="B94" s="44"/>
      <c r="C94" s="210" t="s">
        <v>154</v>
      </c>
      <c r="D94" s="210" t="s">
        <v>156</v>
      </c>
      <c r="E94" s="211" t="s">
        <v>1349</v>
      </c>
      <c r="F94" s="212" t="s">
        <v>1350</v>
      </c>
      <c r="G94" s="213" t="s">
        <v>422</v>
      </c>
      <c r="H94" s="214">
        <v>1</v>
      </c>
      <c r="I94" s="215"/>
      <c r="J94" s="216">
        <f>ROUND(I94*H94,2)</f>
        <v>0</v>
      </c>
      <c r="K94" s="212" t="s">
        <v>21</v>
      </c>
      <c r="L94" s="70"/>
      <c r="M94" s="217" t="s">
        <v>21</v>
      </c>
      <c r="N94" s="218" t="s">
        <v>44</v>
      </c>
      <c r="O94" s="45"/>
      <c r="P94" s="219">
        <f>O94*H94</f>
        <v>0</v>
      </c>
      <c r="Q94" s="219">
        <v>0</v>
      </c>
      <c r="R94" s="219">
        <f>Q94*H94</f>
        <v>0</v>
      </c>
      <c r="S94" s="219">
        <v>0</v>
      </c>
      <c r="T94" s="220">
        <f>S94*H94</f>
        <v>0</v>
      </c>
      <c r="AR94" s="22" t="s">
        <v>183</v>
      </c>
      <c r="AT94" s="22" t="s">
        <v>156</v>
      </c>
      <c r="AU94" s="22" t="s">
        <v>81</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183</v>
      </c>
      <c r="BM94" s="22" t="s">
        <v>166</v>
      </c>
    </row>
    <row r="95" s="1" customFormat="1" ht="51" customHeight="1">
      <c r="B95" s="44"/>
      <c r="C95" s="258" t="s">
        <v>163</v>
      </c>
      <c r="D95" s="258" t="s">
        <v>298</v>
      </c>
      <c r="E95" s="259" t="s">
        <v>1351</v>
      </c>
      <c r="F95" s="260" t="s">
        <v>1350</v>
      </c>
      <c r="G95" s="261" t="s">
        <v>422</v>
      </c>
      <c r="H95" s="262">
        <v>1</v>
      </c>
      <c r="I95" s="263"/>
      <c r="J95" s="264">
        <f>ROUND(I95*H95,2)</f>
        <v>0</v>
      </c>
      <c r="K95" s="260" t="s">
        <v>21</v>
      </c>
      <c r="L95" s="265"/>
      <c r="M95" s="266" t="s">
        <v>21</v>
      </c>
      <c r="N95" s="267" t="s">
        <v>44</v>
      </c>
      <c r="O95" s="45"/>
      <c r="P95" s="219">
        <f>O95*H95</f>
        <v>0</v>
      </c>
      <c r="Q95" s="219">
        <v>0</v>
      </c>
      <c r="R95" s="219">
        <f>Q95*H95</f>
        <v>0</v>
      </c>
      <c r="S95" s="219">
        <v>0</v>
      </c>
      <c r="T95" s="220">
        <f>S95*H95</f>
        <v>0</v>
      </c>
      <c r="AR95" s="22" t="s">
        <v>210</v>
      </c>
      <c r="AT95" s="22" t="s">
        <v>298</v>
      </c>
      <c r="AU95" s="22" t="s">
        <v>81</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183</v>
      </c>
      <c r="BM95" s="22" t="s">
        <v>169</v>
      </c>
    </row>
    <row r="96" s="1" customFormat="1" ht="51" customHeight="1">
      <c r="B96" s="44"/>
      <c r="C96" s="210" t="s">
        <v>170</v>
      </c>
      <c r="D96" s="210" t="s">
        <v>156</v>
      </c>
      <c r="E96" s="211" t="s">
        <v>1352</v>
      </c>
      <c r="F96" s="212" t="s">
        <v>1353</v>
      </c>
      <c r="G96" s="213" t="s">
        <v>422</v>
      </c>
      <c r="H96" s="214">
        <v>4</v>
      </c>
      <c r="I96" s="215"/>
      <c r="J96" s="216">
        <f>ROUND(I96*H96,2)</f>
        <v>0</v>
      </c>
      <c r="K96" s="212" t="s">
        <v>21</v>
      </c>
      <c r="L96" s="70"/>
      <c r="M96" s="217" t="s">
        <v>21</v>
      </c>
      <c r="N96" s="218" t="s">
        <v>44</v>
      </c>
      <c r="O96" s="45"/>
      <c r="P96" s="219">
        <f>O96*H96</f>
        <v>0</v>
      </c>
      <c r="Q96" s="219">
        <v>4.0000000000000003E-05</v>
      </c>
      <c r="R96" s="219">
        <f>Q96*H96</f>
        <v>0.00016000000000000001</v>
      </c>
      <c r="S96" s="219">
        <v>0</v>
      </c>
      <c r="T96" s="220">
        <f>S96*H96</f>
        <v>0</v>
      </c>
      <c r="AR96" s="22" t="s">
        <v>183</v>
      </c>
      <c r="AT96" s="22" t="s">
        <v>156</v>
      </c>
      <c r="AU96" s="22" t="s">
        <v>81</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183</v>
      </c>
      <c r="BM96" s="22" t="s">
        <v>173</v>
      </c>
    </row>
    <row r="97" s="1" customFormat="1" ht="51" customHeight="1">
      <c r="B97" s="44"/>
      <c r="C97" s="258" t="s">
        <v>166</v>
      </c>
      <c r="D97" s="258" t="s">
        <v>298</v>
      </c>
      <c r="E97" s="259" t="s">
        <v>1354</v>
      </c>
      <c r="F97" s="260" t="s">
        <v>1353</v>
      </c>
      <c r="G97" s="261" t="s">
        <v>422</v>
      </c>
      <c r="H97" s="262">
        <v>4</v>
      </c>
      <c r="I97" s="263"/>
      <c r="J97" s="264">
        <f>ROUND(I97*H97,2)</f>
        <v>0</v>
      </c>
      <c r="K97" s="260" t="s">
        <v>21</v>
      </c>
      <c r="L97" s="265"/>
      <c r="M97" s="266" t="s">
        <v>21</v>
      </c>
      <c r="N97" s="267" t="s">
        <v>44</v>
      </c>
      <c r="O97" s="45"/>
      <c r="P97" s="219">
        <f>O97*H97</f>
        <v>0</v>
      </c>
      <c r="Q97" s="219">
        <v>0</v>
      </c>
      <c r="R97" s="219">
        <f>Q97*H97</f>
        <v>0</v>
      </c>
      <c r="S97" s="219">
        <v>0</v>
      </c>
      <c r="T97" s="220">
        <f>S97*H97</f>
        <v>0</v>
      </c>
      <c r="AR97" s="22" t="s">
        <v>210</v>
      </c>
      <c r="AT97" s="22" t="s">
        <v>298</v>
      </c>
      <c r="AU97" s="22" t="s">
        <v>81</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183</v>
      </c>
      <c r="BM97" s="22" t="s">
        <v>176</v>
      </c>
    </row>
    <row r="98" s="1" customFormat="1" ht="25.5" customHeight="1">
      <c r="B98" s="44"/>
      <c r="C98" s="210" t="s">
        <v>177</v>
      </c>
      <c r="D98" s="210" t="s">
        <v>156</v>
      </c>
      <c r="E98" s="211" t="s">
        <v>1355</v>
      </c>
      <c r="F98" s="212" t="s">
        <v>1356</v>
      </c>
      <c r="G98" s="213" t="s">
        <v>422</v>
      </c>
      <c r="H98" s="214">
        <v>2</v>
      </c>
      <c r="I98" s="215"/>
      <c r="J98" s="216">
        <f>ROUND(I98*H98,2)</f>
        <v>0</v>
      </c>
      <c r="K98" s="212" t="s">
        <v>21</v>
      </c>
      <c r="L98" s="70"/>
      <c r="M98" s="217" t="s">
        <v>21</v>
      </c>
      <c r="N98" s="218" t="s">
        <v>44</v>
      </c>
      <c r="O98" s="45"/>
      <c r="P98" s="219">
        <f>O98*H98</f>
        <v>0</v>
      </c>
      <c r="Q98" s="219">
        <v>0</v>
      </c>
      <c r="R98" s="219">
        <f>Q98*H98</f>
        <v>0</v>
      </c>
      <c r="S98" s="219">
        <v>0</v>
      </c>
      <c r="T98" s="220">
        <f>S98*H98</f>
        <v>0</v>
      </c>
      <c r="AR98" s="22" t="s">
        <v>183</v>
      </c>
      <c r="AT98" s="22" t="s">
        <v>156</v>
      </c>
      <c r="AU98" s="22" t="s">
        <v>81</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183</v>
      </c>
      <c r="BM98" s="22" t="s">
        <v>180</v>
      </c>
    </row>
    <row r="99" s="1" customFormat="1" ht="25.5" customHeight="1">
      <c r="B99" s="44"/>
      <c r="C99" s="258" t="s">
        <v>169</v>
      </c>
      <c r="D99" s="258" t="s">
        <v>298</v>
      </c>
      <c r="E99" s="259" t="s">
        <v>1357</v>
      </c>
      <c r="F99" s="260" t="s">
        <v>1356</v>
      </c>
      <c r="G99" s="261" t="s">
        <v>422</v>
      </c>
      <c r="H99" s="262">
        <v>2</v>
      </c>
      <c r="I99" s="263"/>
      <c r="J99" s="264">
        <f>ROUND(I99*H99,2)</f>
        <v>0</v>
      </c>
      <c r="K99" s="260" t="s">
        <v>21</v>
      </c>
      <c r="L99" s="265"/>
      <c r="M99" s="266" t="s">
        <v>21</v>
      </c>
      <c r="N99" s="267" t="s">
        <v>44</v>
      </c>
      <c r="O99" s="45"/>
      <c r="P99" s="219">
        <f>O99*H99</f>
        <v>0</v>
      </c>
      <c r="Q99" s="219">
        <v>0</v>
      </c>
      <c r="R99" s="219">
        <f>Q99*H99</f>
        <v>0</v>
      </c>
      <c r="S99" s="219">
        <v>0</v>
      </c>
      <c r="T99" s="220">
        <f>S99*H99</f>
        <v>0</v>
      </c>
      <c r="AR99" s="22" t="s">
        <v>210</v>
      </c>
      <c r="AT99" s="22" t="s">
        <v>298</v>
      </c>
      <c r="AU99" s="22" t="s">
        <v>81</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183</v>
      </c>
      <c r="BM99" s="22" t="s">
        <v>183</v>
      </c>
    </row>
    <row r="100" s="1" customFormat="1" ht="51" customHeight="1">
      <c r="B100" s="44"/>
      <c r="C100" s="210" t="s">
        <v>184</v>
      </c>
      <c r="D100" s="210" t="s">
        <v>156</v>
      </c>
      <c r="E100" s="211" t="s">
        <v>1358</v>
      </c>
      <c r="F100" s="212" t="s">
        <v>1359</v>
      </c>
      <c r="G100" s="213" t="s">
        <v>422</v>
      </c>
      <c r="H100" s="214">
        <v>8</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183</v>
      </c>
      <c r="AT100" s="22" t="s">
        <v>156</v>
      </c>
      <c r="AU100" s="22" t="s">
        <v>81</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183</v>
      </c>
      <c r="BM100" s="22" t="s">
        <v>187</v>
      </c>
    </row>
    <row r="101" s="1" customFormat="1" ht="51" customHeight="1">
      <c r="B101" s="44"/>
      <c r="C101" s="258" t="s">
        <v>173</v>
      </c>
      <c r="D101" s="258" t="s">
        <v>298</v>
      </c>
      <c r="E101" s="259" t="s">
        <v>1360</v>
      </c>
      <c r="F101" s="260" t="s">
        <v>1359</v>
      </c>
      <c r="G101" s="261" t="s">
        <v>422</v>
      </c>
      <c r="H101" s="262">
        <v>8</v>
      </c>
      <c r="I101" s="263"/>
      <c r="J101" s="264">
        <f>ROUND(I101*H101,2)</f>
        <v>0</v>
      </c>
      <c r="K101" s="260" t="s">
        <v>21</v>
      </c>
      <c r="L101" s="265"/>
      <c r="M101" s="266" t="s">
        <v>21</v>
      </c>
      <c r="N101" s="267" t="s">
        <v>44</v>
      </c>
      <c r="O101" s="45"/>
      <c r="P101" s="219">
        <f>O101*H101</f>
        <v>0</v>
      </c>
      <c r="Q101" s="219">
        <v>0</v>
      </c>
      <c r="R101" s="219">
        <f>Q101*H101</f>
        <v>0</v>
      </c>
      <c r="S101" s="219">
        <v>0</v>
      </c>
      <c r="T101" s="220">
        <f>S101*H101</f>
        <v>0</v>
      </c>
      <c r="AR101" s="22" t="s">
        <v>210</v>
      </c>
      <c r="AT101" s="22" t="s">
        <v>298</v>
      </c>
      <c r="AU101" s="22" t="s">
        <v>81</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183</v>
      </c>
      <c r="BM101" s="22" t="s">
        <v>190</v>
      </c>
    </row>
    <row r="102" s="1" customFormat="1" ht="51" customHeight="1">
      <c r="B102" s="44"/>
      <c r="C102" s="210" t="s">
        <v>191</v>
      </c>
      <c r="D102" s="210" t="s">
        <v>156</v>
      </c>
      <c r="E102" s="211" t="s">
        <v>1361</v>
      </c>
      <c r="F102" s="212" t="s">
        <v>1362</v>
      </c>
      <c r="G102" s="213" t="s">
        <v>422</v>
      </c>
      <c r="H102" s="214">
        <v>4</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183</v>
      </c>
      <c r="AT102" s="22" t="s">
        <v>156</v>
      </c>
      <c r="AU102" s="22" t="s">
        <v>81</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183</v>
      </c>
      <c r="BM102" s="22" t="s">
        <v>194</v>
      </c>
    </row>
    <row r="103" s="1" customFormat="1" ht="51" customHeight="1">
      <c r="B103" s="44"/>
      <c r="C103" s="258" t="s">
        <v>176</v>
      </c>
      <c r="D103" s="258" t="s">
        <v>298</v>
      </c>
      <c r="E103" s="259" t="s">
        <v>1363</v>
      </c>
      <c r="F103" s="260" t="s">
        <v>1362</v>
      </c>
      <c r="G103" s="261" t="s">
        <v>422</v>
      </c>
      <c r="H103" s="262">
        <v>4</v>
      </c>
      <c r="I103" s="263"/>
      <c r="J103" s="264">
        <f>ROUND(I103*H103,2)</f>
        <v>0</v>
      </c>
      <c r="K103" s="260" t="s">
        <v>21</v>
      </c>
      <c r="L103" s="265"/>
      <c r="M103" s="266" t="s">
        <v>21</v>
      </c>
      <c r="N103" s="267" t="s">
        <v>44</v>
      </c>
      <c r="O103" s="45"/>
      <c r="P103" s="219">
        <f>O103*H103</f>
        <v>0</v>
      </c>
      <c r="Q103" s="219">
        <v>0</v>
      </c>
      <c r="R103" s="219">
        <f>Q103*H103</f>
        <v>0</v>
      </c>
      <c r="S103" s="219">
        <v>0</v>
      </c>
      <c r="T103" s="220">
        <f>S103*H103</f>
        <v>0</v>
      </c>
      <c r="AR103" s="22" t="s">
        <v>210</v>
      </c>
      <c r="AT103" s="22" t="s">
        <v>298</v>
      </c>
      <c r="AU103" s="22" t="s">
        <v>81</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183</v>
      </c>
      <c r="BM103" s="22" t="s">
        <v>197</v>
      </c>
    </row>
    <row r="104" s="1" customFormat="1" ht="25.5" customHeight="1">
      <c r="B104" s="44"/>
      <c r="C104" s="210" t="s">
        <v>198</v>
      </c>
      <c r="D104" s="210" t="s">
        <v>156</v>
      </c>
      <c r="E104" s="211" t="s">
        <v>1364</v>
      </c>
      <c r="F104" s="212" t="s">
        <v>1365</v>
      </c>
      <c r="G104" s="213" t="s">
        <v>422</v>
      </c>
      <c r="H104" s="214">
        <v>3</v>
      </c>
      <c r="I104" s="215"/>
      <c r="J104" s="216">
        <f>ROUND(I104*H104,2)</f>
        <v>0</v>
      </c>
      <c r="K104" s="212" t="s">
        <v>21</v>
      </c>
      <c r="L104" s="70"/>
      <c r="M104" s="217" t="s">
        <v>21</v>
      </c>
      <c r="N104" s="218" t="s">
        <v>44</v>
      </c>
      <c r="O104" s="45"/>
      <c r="P104" s="219">
        <f>O104*H104</f>
        <v>0</v>
      </c>
      <c r="Q104" s="219">
        <v>0</v>
      </c>
      <c r="R104" s="219">
        <f>Q104*H104</f>
        <v>0</v>
      </c>
      <c r="S104" s="219">
        <v>0</v>
      </c>
      <c r="T104" s="220">
        <f>S104*H104</f>
        <v>0</v>
      </c>
      <c r="AR104" s="22" t="s">
        <v>183</v>
      </c>
      <c r="AT104" s="22" t="s">
        <v>156</v>
      </c>
      <c r="AU104" s="22" t="s">
        <v>81</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183</v>
      </c>
      <c r="BM104" s="22" t="s">
        <v>201</v>
      </c>
    </row>
    <row r="105" s="1" customFormat="1" ht="25.5" customHeight="1">
      <c r="B105" s="44"/>
      <c r="C105" s="258" t="s">
        <v>180</v>
      </c>
      <c r="D105" s="258" t="s">
        <v>298</v>
      </c>
      <c r="E105" s="259" t="s">
        <v>1366</v>
      </c>
      <c r="F105" s="260" t="s">
        <v>1365</v>
      </c>
      <c r="G105" s="261" t="s">
        <v>422</v>
      </c>
      <c r="H105" s="262">
        <v>3</v>
      </c>
      <c r="I105" s="263"/>
      <c r="J105" s="264">
        <f>ROUND(I105*H105,2)</f>
        <v>0</v>
      </c>
      <c r="K105" s="260" t="s">
        <v>21</v>
      </c>
      <c r="L105" s="265"/>
      <c r="M105" s="266" t="s">
        <v>21</v>
      </c>
      <c r="N105" s="267" t="s">
        <v>44</v>
      </c>
      <c r="O105" s="45"/>
      <c r="P105" s="219">
        <f>O105*H105</f>
        <v>0</v>
      </c>
      <c r="Q105" s="219">
        <v>0</v>
      </c>
      <c r="R105" s="219">
        <f>Q105*H105</f>
        <v>0</v>
      </c>
      <c r="S105" s="219">
        <v>0</v>
      </c>
      <c r="T105" s="220">
        <f>S105*H105</f>
        <v>0</v>
      </c>
      <c r="AR105" s="22" t="s">
        <v>210</v>
      </c>
      <c r="AT105" s="22" t="s">
        <v>298</v>
      </c>
      <c r="AU105" s="22" t="s">
        <v>81</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183</v>
      </c>
      <c r="BM105" s="22" t="s">
        <v>204</v>
      </c>
    </row>
    <row r="106" s="1" customFormat="1" ht="25.5" customHeight="1">
      <c r="B106" s="44"/>
      <c r="C106" s="210" t="s">
        <v>10</v>
      </c>
      <c r="D106" s="210" t="s">
        <v>156</v>
      </c>
      <c r="E106" s="211" t="s">
        <v>1367</v>
      </c>
      <c r="F106" s="212" t="s">
        <v>1368</v>
      </c>
      <c r="G106" s="213" t="s">
        <v>422</v>
      </c>
      <c r="H106" s="214">
        <v>2</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183</v>
      </c>
      <c r="AT106" s="22" t="s">
        <v>156</v>
      </c>
      <c r="AU106" s="22" t="s">
        <v>81</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183</v>
      </c>
      <c r="BM106" s="22" t="s">
        <v>207</v>
      </c>
    </row>
    <row r="107" s="1" customFormat="1" ht="25.5" customHeight="1">
      <c r="B107" s="44"/>
      <c r="C107" s="258" t="s">
        <v>183</v>
      </c>
      <c r="D107" s="258" t="s">
        <v>298</v>
      </c>
      <c r="E107" s="259" t="s">
        <v>1369</v>
      </c>
      <c r="F107" s="260" t="s">
        <v>1368</v>
      </c>
      <c r="G107" s="261" t="s">
        <v>422</v>
      </c>
      <c r="H107" s="262">
        <v>2</v>
      </c>
      <c r="I107" s="263"/>
      <c r="J107" s="264">
        <f>ROUND(I107*H107,2)</f>
        <v>0</v>
      </c>
      <c r="K107" s="260" t="s">
        <v>21</v>
      </c>
      <c r="L107" s="265"/>
      <c r="M107" s="266" t="s">
        <v>21</v>
      </c>
      <c r="N107" s="267" t="s">
        <v>44</v>
      </c>
      <c r="O107" s="45"/>
      <c r="P107" s="219">
        <f>O107*H107</f>
        <v>0</v>
      </c>
      <c r="Q107" s="219">
        <v>0</v>
      </c>
      <c r="R107" s="219">
        <f>Q107*H107</f>
        <v>0</v>
      </c>
      <c r="S107" s="219">
        <v>0</v>
      </c>
      <c r="T107" s="220">
        <f>S107*H107</f>
        <v>0</v>
      </c>
      <c r="AR107" s="22" t="s">
        <v>210</v>
      </c>
      <c r="AT107" s="22" t="s">
        <v>298</v>
      </c>
      <c r="AU107" s="22" t="s">
        <v>81</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183</v>
      </c>
      <c r="BM107" s="22" t="s">
        <v>210</v>
      </c>
    </row>
    <row r="108" s="1" customFormat="1" ht="25.5" customHeight="1">
      <c r="B108" s="44"/>
      <c r="C108" s="210" t="s">
        <v>211</v>
      </c>
      <c r="D108" s="210" t="s">
        <v>156</v>
      </c>
      <c r="E108" s="211" t="s">
        <v>1370</v>
      </c>
      <c r="F108" s="212" t="s">
        <v>1371</v>
      </c>
      <c r="G108" s="213" t="s">
        <v>422</v>
      </c>
      <c r="H108" s="214">
        <v>1</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183</v>
      </c>
      <c r="AT108" s="22" t="s">
        <v>156</v>
      </c>
      <c r="AU108" s="22" t="s">
        <v>81</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183</v>
      </c>
      <c r="BM108" s="22" t="s">
        <v>214</v>
      </c>
    </row>
    <row r="109" s="1" customFormat="1" ht="25.5" customHeight="1">
      <c r="B109" s="44"/>
      <c r="C109" s="258" t="s">
        <v>187</v>
      </c>
      <c r="D109" s="258" t="s">
        <v>298</v>
      </c>
      <c r="E109" s="259" t="s">
        <v>1372</v>
      </c>
      <c r="F109" s="260" t="s">
        <v>1371</v>
      </c>
      <c r="G109" s="261" t="s">
        <v>422</v>
      </c>
      <c r="H109" s="262">
        <v>1</v>
      </c>
      <c r="I109" s="263"/>
      <c r="J109" s="264">
        <f>ROUND(I109*H109,2)</f>
        <v>0</v>
      </c>
      <c r="K109" s="260" t="s">
        <v>21</v>
      </c>
      <c r="L109" s="265"/>
      <c r="M109" s="266" t="s">
        <v>21</v>
      </c>
      <c r="N109" s="267" t="s">
        <v>44</v>
      </c>
      <c r="O109" s="45"/>
      <c r="P109" s="219">
        <f>O109*H109</f>
        <v>0</v>
      </c>
      <c r="Q109" s="219">
        <v>0</v>
      </c>
      <c r="R109" s="219">
        <f>Q109*H109</f>
        <v>0</v>
      </c>
      <c r="S109" s="219">
        <v>0</v>
      </c>
      <c r="T109" s="220">
        <f>S109*H109</f>
        <v>0</v>
      </c>
      <c r="AR109" s="22" t="s">
        <v>210</v>
      </c>
      <c r="AT109" s="22" t="s">
        <v>298</v>
      </c>
      <c r="AU109" s="22" t="s">
        <v>81</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183</v>
      </c>
      <c r="BM109" s="22" t="s">
        <v>217</v>
      </c>
    </row>
    <row r="110" s="1" customFormat="1" ht="16.5" customHeight="1">
      <c r="B110" s="44"/>
      <c r="C110" s="210" t="s">
        <v>218</v>
      </c>
      <c r="D110" s="210" t="s">
        <v>156</v>
      </c>
      <c r="E110" s="211" t="s">
        <v>1373</v>
      </c>
      <c r="F110" s="212" t="s">
        <v>1374</v>
      </c>
      <c r="G110" s="213" t="s">
        <v>422</v>
      </c>
      <c r="H110" s="214">
        <v>1</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183</v>
      </c>
      <c r="AT110" s="22" t="s">
        <v>156</v>
      </c>
      <c r="AU110" s="22" t="s">
        <v>81</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183</v>
      </c>
      <c r="BM110" s="22" t="s">
        <v>221</v>
      </c>
    </row>
    <row r="111" s="1" customFormat="1" ht="16.5" customHeight="1">
      <c r="B111" s="44"/>
      <c r="C111" s="258" t="s">
        <v>190</v>
      </c>
      <c r="D111" s="258" t="s">
        <v>298</v>
      </c>
      <c r="E111" s="259" t="s">
        <v>1375</v>
      </c>
      <c r="F111" s="260" t="s">
        <v>1374</v>
      </c>
      <c r="G111" s="261" t="s">
        <v>422</v>
      </c>
      <c r="H111" s="262">
        <v>1</v>
      </c>
      <c r="I111" s="263"/>
      <c r="J111" s="264">
        <f>ROUND(I111*H111,2)</f>
        <v>0</v>
      </c>
      <c r="K111" s="260" t="s">
        <v>21</v>
      </c>
      <c r="L111" s="265"/>
      <c r="M111" s="266" t="s">
        <v>21</v>
      </c>
      <c r="N111" s="267" t="s">
        <v>44</v>
      </c>
      <c r="O111" s="45"/>
      <c r="P111" s="219">
        <f>O111*H111</f>
        <v>0</v>
      </c>
      <c r="Q111" s="219">
        <v>0</v>
      </c>
      <c r="R111" s="219">
        <f>Q111*H111</f>
        <v>0</v>
      </c>
      <c r="S111" s="219">
        <v>0</v>
      </c>
      <c r="T111" s="220">
        <f>S111*H111</f>
        <v>0</v>
      </c>
      <c r="AR111" s="22" t="s">
        <v>210</v>
      </c>
      <c r="AT111" s="22" t="s">
        <v>298</v>
      </c>
      <c r="AU111" s="22" t="s">
        <v>81</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183</v>
      </c>
      <c r="BM111" s="22" t="s">
        <v>224</v>
      </c>
    </row>
    <row r="112" s="1" customFormat="1" ht="16.5" customHeight="1">
      <c r="B112" s="44"/>
      <c r="C112" s="210" t="s">
        <v>9</v>
      </c>
      <c r="D112" s="210" t="s">
        <v>156</v>
      </c>
      <c r="E112" s="211" t="s">
        <v>1376</v>
      </c>
      <c r="F112" s="212" t="s">
        <v>1377</v>
      </c>
      <c r="G112" s="213" t="s">
        <v>422</v>
      </c>
      <c r="H112" s="214">
        <v>1</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183</v>
      </c>
      <c r="AT112" s="22" t="s">
        <v>156</v>
      </c>
      <c r="AU112" s="22" t="s">
        <v>81</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183</v>
      </c>
      <c r="BM112" s="22" t="s">
        <v>227</v>
      </c>
    </row>
    <row r="113" s="1" customFormat="1" ht="16.5" customHeight="1">
      <c r="B113" s="44"/>
      <c r="C113" s="258" t="s">
        <v>194</v>
      </c>
      <c r="D113" s="258" t="s">
        <v>298</v>
      </c>
      <c r="E113" s="259" t="s">
        <v>1378</v>
      </c>
      <c r="F113" s="260" t="s">
        <v>1377</v>
      </c>
      <c r="G113" s="261" t="s">
        <v>422</v>
      </c>
      <c r="H113" s="262">
        <v>1</v>
      </c>
      <c r="I113" s="263"/>
      <c r="J113" s="264">
        <f>ROUND(I113*H113,2)</f>
        <v>0</v>
      </c>
      <c r="K113" s="260" t="s">
        <v>21</v>
      </c>
      <c r="L113" s="265"/>
      <c r="M113" s="266" t="s">
        <v>21</v>
      </c>
      <c r="N113" s="267" t="s">
        <v>44</v>
      </c>
      <c r="O113" s="45"/>
      <c r="P113" s="219">
        <f>O113*H113</f>
        <v>0</v>
      </c>
      <c r="Q113" s="219">
        <v>0</v>
      </c>
      <c r="R113" s="219">
        <f>Q113*H113</f>
        <v>0</v>
      </c>
      <c r="S113" s="219">
        <v>0</v>
      </c>
      <c r="T113" s="220">
        <f>S113*H113</f>
        <v>0</v>
      </c>
      <c r="AR113" s="22" t="s">
        <v>210</v>
      </c>
      <c r="AT113" s="22" t="s">
        <v>298</v>
      </c>
      <c r="AU113" s="22" t="s">
        <v>81</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183</v>
      </c>
      <c r="BM113" s="22" t="s">
        <v>230</v>
      </c>
    </row>
    <row r="114" s="1" customFormat="1" ht="16.5" customHeight="1">
      <c r="B114" s="44"/>
      <c r="C114" s="210" t="s">
        <v>231</v>
      </c>
      <c r="D114" s="210" t="s">
        <v>156</v>
      </c>
      <c r="E114" s="211" t="s">
        <v>1379</v>
      </c>
      <c r="F114" s="212" t="s">
        <v>1380</v>
      </c>
      <c r="G114" s="213" t="s">
        <v>422</v>
      </c>
      <c r="H114" s="214">
        <v>1</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183</v>
      </c>
      <c r="AT114" s="22" t="s">
        <v>156</v>
      </c>
      <c r="AU114" s="22" t="s">
        <v>81</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183</v>
      </c>
      <c r="BM114" s="22" t="s">
        <v>234</v>
      </c>
    </row>
    <row r="115" s="1" customFormat="1" ht="16.5" customHeight="1">
      <c r="B115" s="44"/>
      <c r="C115" s="258" t="s">
        <v>197</v>
      </c>
      <c r="D115" s="258" t="s">
        <v>298</v>
      </c>
      <c r="E115" s="259" t="s">
        <v>1381</v>
      </c>
      <c r="F115" s="260" t="s">
        <v>1380</v>
      </c>
      <c r="G115" s="261" t="s">
        <v>422</v>
      </c>
      <c r="H115" s="262">
        <v>1</v>
      </c>
      <c r="I115" s="263"/>
      <c r="J115" s="264">
        <f>ROUND(I115*H115,2)</f>
        <v>0</v>
      </c>
      <c r="K115" s="260" t="s">
        <v>21</v>
      </c>
      <c r="L115" s="265"/>
      <c r="M115" s="266" t="s">
        <v>21</v>
      </c>
      <c r="N115" s="267" t="s">
        <v>44</v>
      </c>
      <c r="O115" s="45"/>
      <c r="P115" s="219">
        <f>O115*H115</f>
        <v>0</v>
      </c>
      <c r="Q115" s="219">
        <v>0</v>
      </c>
      <c r="R115" s="219">
        <f>Q115*H115</f>
        <v>0</v>
      </c>
      <c r="S115" s="219">
        <v>0</v>
      </c>
      <c r="T115" s="220">
        <f>S115*H115</f>
        <v>0</v>
      </c>
      <c r="AR115" s="22" t="s">
        <v>210</v>
      </c>
      <c r="AT115" s="22" t="s">
        <v>298</v>
      </c>
      <c r="AU115" s="22" t="s">
        <v>81</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183</v>
      </c>
      <c r="BM115" s="22" t="s">
        <v>237</v>
      </c>
    </row>
    <row r="116" s="1" customFormat="1" ht="16.5" customHeight="1">
      <c r="B116" s="44"/>
      <c r="C116" s="210" t="s">
        <v>238</v>
      </c>
      <c r="D116" s="210" t="s">
        <v>156</v>
      </c>
      <c r="E116" s="211" t="s">
        <v>1382</v>
      </c>
      <c r="F116" s="212" t="s">
        <v>1380</v>
      </c>
      <c r="G116" s="213" t="s">
        <v>422</v>
      </c>
      <c r="H116" s="214">
        <v>1</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183</v>
      </c>
      <c r="AT116" s="22" t="s">
        <v>156</v>
      </c>
      <c r="AU116" s="22" t="s">
        <v>81</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183</v>
      </c>
      <c r="BM116" s="22" t="s">
        <v>241</v>
      </c>
    </row>
    <row r="117" s="1" customFormat="1" ht="16.5" customHeight="1">
      <c r="B117" s="44"/>
      <c r="C117" s="258" t="s">
        <v>201</v>
      </c>
      <c r="D117" s="258" t="s">
        <v>298</v>
      </c>
      <c r="E117" s="259" t="s">
        <v>1383</v>
      </c>
      <c r="F117" s="260" t="s">
        <v>1380</v>
      </c>
      <c r="G117" s="261" t="s">
        <v>422</v>
      </c>
      <c r="H117" s="262">
        <v>1</v>
      </c>
      <c r="I117" s="263"/>
      <c r="J117" s="264">
        <f>ROUND(I117*H117,2)</f>
        <v>0</v>
      </c>
      <c r="K117" s="260" t="s">
        <v>21</v>
      </c>
      <c r="L117" s="265"/>
      <c r="M117" s="266" t="s">
        <v>21</v>
      </c>
      <c r="N117" s="267" t="s">
        <v>44</v>
      </c>
      <c r="O117" s="45"/>
      <c r="P117" s="219">
        <f>O117*H117</f>
        <v>0</v>
      </c>
      <c r="Q117" s="219">
        <v>0</v>
      </c>
      <c r="R117" s="219">
        <f>Q117*H117</f>
        <v>0</v>
      </c>
      <c r="S117" s="219">
        <v>0</v>
      </c>
      <c r="T117" s="220">
        <f>S117*H117</f>
        <v>0</v>
      </c>
      <c r="AR117" s="22" t="s">
        <v>210</v>
      </c>
      <c r="AT117" s="22" t="s">
        <v>298</v>
      </c>
      <c r="AU117" s="22" t="s">
        <v>81</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183</v>
      </c>
      <c r="BM117" s="22" t="s">
        <v>341</v>
      </c>
    </row>
    <row r="118" s="1" customFormat="1" ht="16.5" customHeight="1">
      <c r="B118" s="44"/>
      <c r="C118" s="210" t="s">
        <v>350</v>
      </c>
      <c r="D118" s="210" t="s">
        <v>156</v>
      </c>
      <c r="E118" s="211" t="s">
        <v>1384</v>
      </c>
      <c r="F118" s="212" t="s">
        <v>1385</v>
      </c>
      <c r="G118" s="213" t="s">
        <v>422</v>
      </c>
      <c r="H118" s="214">
        <v>4</v>
      </c>
      <c r="I118" s="215"/>
      <c r="J118" s="216">
        <f>ROUND(I118*H118,2)</f>
        <v>0</v>
      </c>
      <c r="K118" s="212" t="s">
        <v>21</v>
      </c>
      <c r="L118" s="70"/>
      <c r="M118" s="217" t="s">
        <v>21</v>
      </c>
      <c r="N118" s="218" t="s">
        <v>44</v>
      </c>
      <c r="O118" s="45"/>
      <c r="P118" s="219">
        <f>O118*H118</f>
        <v>0</v>
      </c>
      <c r="Q118" s="219">
        <v>0</v>
      </c>
      <c r="R118" s="219">
        <f>Q118*H118</f>
        <v>0</v>
      </c>
      <c r="S118" s="219">
        <v>0</v>
      </c>
      <c r="T118" s="220">
        <f>S118*H118</f>
        <v>0</v>
      </c>
      <c r="AR118" s="22" t="s">
        <v>183</v>
      </c>
      <c r="AT118" s="22" t="s">
        <v>156</v>
      </c>
      <c r="AU118" s="22" t="s">
        <v>81</v>
      </c>
      <c r="AY118" s="22" t="s">
        <v>155</v>
      </c>
      <c r="BE118" s="221">
        <f>IF(N118="základní",J118,0)</f>
        <v>0</v>
      </c>
      <c r="BF118" s="221">
        <f>IF(N118="snížená",J118,0)</f>
        <v>0</v>
      </c>
      <c r="BG118" s="221">
        <f>IF(N118="zákl. přenesená",J118,0)</f>
        <v>0</v>
      </c>
      <c r="BH118" s="221">
        <f>IF(N118="sníž. přenesená",J118,0)</f>
        <v>0</v>
      </c>
      <c r="BI118" s="221">
        <f>IF(N118="nulová",J118,0)</f>
        <v>0</v>
      </c>
      <c r="BJ118" s="22" t="s">
        <v>81</v>
      </c>
      <c r="BK118" s="221">
        <f>ROUND(I118*H118,2)</f>
        <v>0</v>
      </c>
      <c r="BL118" s="22" t="s">
        <v>183</v>
      </c>
      <c r="BM118" s="22" t="s">
        <v>345</v>
      </c>
    </row>
    <row r="119" s="1" customFormat="1" ht="16.5" customHeight="1">
      <c r="B119" s="44"/>
      <c r="C119" s="258" t="s">
        <v>204</v>
      </c>
      <c r="D119" s="258" t="s">
        <v>298</v>
      </c>
      <c r="E119" s="259" t="s">
        <v>1386</v>
      </c>
      <c r="F119" s="260" t="s">
        <v>1385</v>
      </c>
      <c r="G119" s="261" t="s">
        <v>422</v>
      </c>
      <c r="H119" s="262">
        <v>4</v>
      </c>
      <c r="I119" s="263"/>
      <c r="J119" s="264">
        <f>ROUND(I119*H119,2)</f>
        <v>0</v>
      </c>
      <c r="K119" s="260" t="s">
        <v>21</v>
      </c>
      <c r="L119" s="265"/>
      <c r="M119" s="266" t="s">
        <v>21</v>
      </c>
      <c r="N119" s="267" t="s">
        <v>44</v>
      </c>
      <c r="O119" s="45"/>
      <c r="P119" s="219">
        <f>O119*H119</f>
        <v>0</v>
      </c>
      <c r="Q119" s="219">
        <v>0</v>
      </c>
      <c r="R119" s="219">
        <f>Q119*H119</f>
        <v>0</v>
      </c>
      <c r="S119" s="219">
        <v>0</v>
      </c>
      <c r="T119" s="220">
        <f>S119*H119</f>
        <v>0</v>
      </c>
      <c r="AR119" s="22" t="s">
        <v>210</v>
      </c>
      <c r="AT119" s="22" t="s">
        <v>298</v>
      </c>
      <c r="AU119" s="22" t="s">
        <v>81</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183</v>
      </c>
      <c r="BM119" s="22" t="s">
        <v>348</v>
      </c>
    </row>
    <row r="120" s="1" customFormat="1" ht="16.5" customHeight="1">
      <c r="B120" s="44"/>
      <c r="C120" s="210" t="s">
        <v>362</v>
      </c>
      <c r="D120" s="210" t="s">
        <v>156</v>
      </c>
      <c r="E120" s="211" t="s">
        <v>1387</v>
      </c>
      <c r="F120" s="212" t="s">
        <v>1388</v>
      </c>
      <c r="G120" s="213" t="s">
        <v>422</v>
      </c>
      <c r="H120" s="214">
        <v>2</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183</v>
      </c>
      <c r="AT120" s="22" t="s">
        <v>156</v>
      </c>
      <c r="AU120" s="22" t="s">
        <v>81</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183</v>
      </c>
      <c r="BM120" s="22" t="s">
        <v>353</v>
      </c>
    </row>
    <row r="121" s="1" customFormat="1" ht="16.5" customHeight="1">
      <c r="B121" s="44"/>
      <c r="C121" s="258" t="s">
        <v>207</v>
      </c>
      <c r="D121" s="258" t="s">
        <v>298</v>
      </c>
      <c r="E121" s="259" t="s">
        <v>1389</v>
      </c>
      <c r="F121" s="260" t="s">
        <v>1388</v>
      </c>
      <c r="G121" s="261" t="s">
        <v>422</v>
      </c>
      <c r="H121" s="262">
        <v>2</v>
      </c>
      <c r="I121" s="263"/>
      <c r="J121" s="264">
        <f>ROUND(I121*H121,2)</f>
        <v>0</v>
      </c>
      <c r="K121" s="260" t="s">
        <v>21</v>
      </c>
      <c r="L121" s="265"/>
      <c r="M121" s="266" t="s">
        <v>21</v>
      </c>
      <c r="N121" s="267" t="s">
        <v>44</v>
      </c>
      <c r="O121" s="45"/>
      <c r="P121" s="219">
        <f>O121*H121</f>
        <v>0</v>
      </c>
      <c r="Q121" s="219">
        <v>0</v>
      </c>
      <c r="R121" s="219">
        <f>Q121*H121</f>
        <v>0</v>
      </c>
      <c r="S121" s="219">
        <v>0</v>
      </c>
      <c r="T121" s="220">
        <f>S121*H121</f>
        <v>0</v>
      </c>
      <c r="AR121" s="22" t="s">
        <v>210</v>
      </c>
      <c r="AT121" s="22" t="s">
        <v>298</v>
      </c>
      <c r="AU121" s="22" t="s">
        <v>81</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183</v>
      </c>
      <c r="BM121" s="22" t="s">
        <v>360</v>
      </c>
    </row>
    <row r="122" s="1" customFormat="1" ht="16.5" customHeight="1">
      <c r="B122" s="44"/>
      <c r="C122" s="210" t="s">
        <v>368</v>
      </c>
      <c r="D122" s="210" t="s">
        <v>156</v>
      </c>
      <c r="E122" s="211" t="s">
        <v>1390</v>
      </c>
      <c r="F122" s="212" t="s">
        <v>1391</v>
      </c>
      <c r="G122" s="213" t="s">
        <v>422</v>
      </c>
      <c r="H122" s="214">
        <v>4</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183</v>
      </c>
      <c r="AT122" s="22" t="s">
        <v>156</v>
      </c>
      <c r="AU122" s="22" t="s">
        <v>81</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183</v>
      </c>
      <c r="BM122" s="22" t="s">
        <v>365</v>
      </c>
    </row>
    <row r="123" s="1" customFormat="1" ht="16.5" customHeight="1">
      <c r="B123" s="44"/>
      <c r="C123" s="258" t="s">
        <v>210</v>
      </c>
      <c r="D123" s="258" t="s">
        <v>298</v>
      </c>
      <c r="E123" s="259" t="s">
        <v>1392</v>
      </c>
      <c r="F123" s="260" t="s">
        <v>1391</v>
      </c>
      <c r="G123" s="261" t="s">
        <v>422</v>
      </c>
      <c r="H123" s="262">
        <v>4</v>
      </c>
      <c r="I123" s="263"/>
      <c r="J123" s="264">
        <f>ROUND(I123*H123,2)</f>
        <v>0</v>
      </c>
      <c r="K123" s="260" t="s">
        <v>21</v>
      </c>
      <c r="L123" s="265"/>
      <c r="M123" s="266" t="s">
        <v>21</v>
      </c>
      <c r="N123" s="267" t="s">
        <v>44</v>
      </c>
      <c r="O123" s="45"/>
      <c r="P123" s="219">
        <f>O123*H123</f>
        <v>0</v>
      </c>
      <c r="Q123" s="219">
        <v>0</v>
      </c>
      <c r="R123" s="219">
        <f>Q123*H123</f>
        <v>0</v>
      </c>
      <c r="S123" s="219">
        <v>0</v>
      </c>
      <c r="T123" s="220">
        <f>S123*H123</f>
        <v>0</v>
      </c>
      <c r="AR123" s="22" t="s">
        <v>210</v>
      </c>
      <c r="AT123" s="22" t="s">
        <v>298</v>
      </c>
      <c r="AU123" s="22" t="s">
        <v>81</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183</v>
      </c>
      <c r="BM123" s="22" t="s">
        <v>160</v>
      </c>
    </row>
    <row r="124" s="1" customFormat="1" ht="25.5" customHeight="1">
      <c r="B124" s="44"/>
      <c r="C124" s="210" t="s">
        <v>375</v>
      </c>
      <c r="D124" s="210" t="s">
        <v>156</v>
      </c>
      <c r="E124" s="211" t="s">
        <v>1393</v>
      </c>
      <c r="F124" s="212" t="s">
        <v>1394</v>
      </c>
      <c r="G124" s="213" t="s">
        <v>282</v>
      </c>
      <c r="H124" s="214">
        <v>120</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183</v>
      </c>
      <c r="AT124" s="22" t="s">
        <v>156</v>
      </c>
      <c r="AU124" s="22" t="s">
        <v>81</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183</v>
      </c>
      <c r="BM124" s="22" t="s">
        <v>371</v>
      </c>
    </row>
    <row r="125" s="1" customFormat="1" ht="25.5" customHeight="1">
      <c r="B125" s="44"/>
      <c r="C125" s="258" t="s">
        <v>214</v>
      </c>
      <c r="D125" s="258" t="s">
        <v>298</v>
      </c>
      <c r="E125" s="259" t="s">
        <v>1395</v>
      </c>
      <c r="F125" s="260" t="s">
        <v>1394</v>
      </c>
      <c r="G125" s="261" t="s">
        <v>282</v>
      </c>
      <c r="H125" s="262">
        <v>120</v>
      </c>
      <c r="I125" s="263"/>
      <c r="J125" s="264">
        <f>ROUND(I125*H125,2)</f>
        <v>0</v>
      </c>
      <c r="K125" s="260" t="s">
        <v>21</v>
      </c>
      <c r="L125" s="265"/>
      <c r="M125" s="266" t="s">
        <v>21</v>
      </c>
      <c r="N125" s="267" t="s">
        <v>44</v>
      </c>
      <c r="O125" s="45"/>
      <c r="P125" s="219">
        <f>O125*H125</f>
        <v>0</v>
      </c>
      <c r="Q125" s="219">
        <v>0</v>
      </c>
      <c r="R125" s="219">
        <f>Q125*H125</f>
        <v>0</v>
      </c>
      <c r="S125" s="219">
        <v>0</v>
      </c>
      <c r="T125" s="220">
        <f>S125*H125</f>
        <v>0</v>
      </c>
      <c r="AR125" s="22" t="s">
        <v>210</v>
      </c>
      <c r="AT125" s="22" t="s">
        <v>298</v>
      </c>
      <c r="AU125" s="22" t="s">
        <v>81</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183</v>
      </c>
      <c r="BM125" s="22" t="s">
        <v>374</v>
      </c>
    </row>
    <row r="126" s="1" customFormat="1" ht="25.5" customHeight="1">
      <c r="B126" s="44"/>
      <c r="C126" s="210" t="s">
        <v>382</v>
      </c>
      <c r="D126" s="210" t="s">
        <v>156</v>
      </c>
      <c r="E126" s="211" t="s">
        <v>1396</v>
      </c>
      <c r="F126" s="212" t="s">
        <v>1397</v>
      </c>
      <c r="G126" s="213" t="s">
        <v>298</v>
      </c>
      <c r="H126" s="214">
        <v>3</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183</v>
      </c>
      <c r="AT126" s="22" t="s">
        <v>156</v>
      </c>
      <c r="AU126" s="22" t="s">
        <v>81</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183</v>
      </c>
      <c r="BM126" s="22" t="s">
        <v>378</v>
      </c>
    </row>
    <row r="127" s="1" customFormat="1" ht="25.5" customHeight="1">
      <c r="B127" s="44"/>
      <c r="C127" s="258" t="s">
        <v>217</v>
      </c>
      <c r="D127" s="258" t="s">
        <v>298</v>
      </c>
      <c r="E127" s="259" t="s">
        <v>1398</v>
      </c>
      <c r="F127" s="260" t="s">
        <v>1397</v>
      </c>
      <c r="G127" s="261" t="s">
        <v>298</v>
      </c>
      <c r="H127" s="262">
        <v>3</v>
      </c>
      <c r="I127" s="263"/>
      <c r="J127" s="264">
        <f>ROUND(I127*H127,2)</f>
        <v>0</v>
      </c>
      <c r="K127" s="260" t="s">
        <v>21</v>
      </c>
      <c r="L127" s="265"/>
      <c r="M127" s="266" t="s">
        <v>21</v>
      </c>
      <c r="N127" s="267" t="s">
        <v>44</v>
      </c>
      <c r="O127" s="45"/>
      <c r="P127" s="219">
        <f>O127*H127</f>
        <v>0</v>
      </c>
      <c r="Q127" s="219">
        <v>0</v>
      </c>
      <c r="R127" s="219">
        <f>Q127*H127</f>
        <v>0</v>
      </c>
      <c r="S127" s="219">
        <v>0</v>
      </c>
      <c r="T127" s="220">
        <f>S127*H127</f>
        <v>0</v>
      </c>
      <c r="AR127" s="22" t="s">
        <v>210</v>
      </c>
      <c r="AT127" s="22" t="s">
        <v>298</v>
      </c>
      <c r="AU127" s="22" t="s">
        <v>81</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183</v>
      </c>
      <c r="BM127" s="22" t="s">
        <v>381</v>
      </c>
    </row>
    <row r="128" s="1" customFormat="1" ht="16.5" customHeight="1">
      <c r="B128" s="44"/>
      <c r="C128" s="210" t="s">
        <v>389</v>
      </c>
      <c r="D128" s="210" t="s">
        <v>156</v>
      </c>
      <c r="E128" s="211" t="s">
        <v>1399</v>
      </c>
      <c r="F128" s="212" t="s">
        <v>1400</v>
      </c>
      <c r="G128" s="213" t="s">
        <v>298</v>
      </c>
      <c r="H128" s="214">
        <v>20</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183</v>
      </c>
      <c r="AT128" s="22" t="s">
        <v>156</v>
      </c>
      <c r="AU128" s="22" t="s">
        <v>81</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183</v>
      </c>
      <c r="BM128" s="22" t="s">
        <v>385</v>
      </c>
    </row>
    <row r="129" s="1" customFormat="1" ht="16.5" customHeight="1">
      <c r="B129" s="44"/>
      <c r="C129" s="258" t="s">
        <v>221</v>
      </c>
      <c r="D129" s="258" t="s">
        <v>298</v>
      </c>
      <c r="E129" s="259" t="s">
        <v>1401</v>
      </c>
      <c r="F129" s="260" t="s">
        <v>1400</v>
      </c>
      <c r="G129" s="261" t="s">
        <v>298</v>
      </c>
      <c r="H129" s="262">
        <v>20</v>
      </c>
      <c r="I129" s="263"/>
      <c r="J129" s="264">
        <f>ROUND(I129*H129,2)</f>
        <v>0</v>
      </c>
      <c r="K129" s="260" t="s">
        <v>21</v>
      </c>
      <c r="L129" s="265"/>
      <c r="M129" s="266" t="s">
        <v>21</v>
      </c>
      <c r="N129" s="267" t="s">
        <v>44</v>
      </c>
      <c r="O129" s="45"/>
      <c r="P129" s="219">
        <f>O129*H129</f>
        <v>0</v>
      </c>
      <c r="Q129" s="219">
        <v>0</v>
      </c>
      <c r="R129" s="219">
        <f>Q129*H129</f>
        <v>0</v>
      </c>
      <c r="S129" s="219">
        <v>0</v>
      </c>
      <c r="T129" s="220">
        <f>S129*H129</f>
        <v>0</v>
      </c>
      <c r="AR129" s="22" t="s">
        <v>210</v>
      </c>
      <c r="AT129" s="22" t="s">
        <v>298</v>
      </c>
      <c r="AU129" s="22" t="s">
        <v>81</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183</v>
      </c>
      <c r="BM129" s="22" t="s">
        <v>388</v>
      </c>
    </row>
    <row r="130" s="1" customFormat="1" ht="25.5" customHeight="1">
      <c r="B130" s="44"/>
      <c r="C130" s="210" t="s">
        <v>73</v>
      </c>
      <c r="D130" s="210" t="s">
        <v>156</v>
      </c>
      <c r="E130" s="211" t="s">
        <v>1402</v>
      </c>
      <c r="F130" s="212" t="s">
        <v>1403</v>
      </c>
      <c r="G130" s="213" t="s">
        <v>282</v>
      </c>
      <c r="H130" s="214">
        <v>55</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183</v>
      </c>
      <c r="AT130" s="22" t="s">
        <v>156</v>
      </c>
      <c r="AU130" s="22" t="s">
        <v>81</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183</v>
      </c>
      <c r="BM130" s="22" t="s">
        <v>392</v>
      </c>
    </row>
    <row r="131" s="1" customFormat="1" ht="25.5" customHeight="1">
      <c r="B131" s="44"/>
      <c r="C131" s="258" t="s">
        <v>73</v>
      </c>
      <c r="D131" s="258" t="s">
        <v>298</v>
      </c>
      <c r="E131" s="259" t="s">
        <v>1404</v>
      </c>
      <c r="F131" s="260" t="s">
        <v>1403</v>
      </c>
      <c r="G131" s="261" t="s">
        <v>282</v>
      </c>
      <c r="H131" s="262">
        <v>55</v>
      </c>
      <c r="I131" s="263"/>
      <c r="J131" s="264">
        <f>ROUND(I131*H131,2)</f>
        <v>0</v>
      </c>
      <c r="K131" s="260" t="s">
        <v>21</v>
      </c>
      <c r="L131" s="265"/>
      <c r="M131" s="266" t="s">
        <v>21</v>
      </c>
      <c r="N131" s="267" t="s">
        <v>44</v>
      </c>
      <c r="O131" s="45"/>
      <c r="P131" s="219">
        <f>O131*H131</f>
        <v>0</v>
      </c>
      <c r="Q131" s="219">
        <v>0</v>
      </c>
      <c r="R131" s="219">
        <f>Q131*H131</f>
        <v>0</v>
      </c>
      <c r="S131" s="219">
        <v>0</v>
      </c>
      <c r="T131" s="220">
        <f>S131*H131</f>
        <v>0</v>
      </c>
      <c r="AR131" s="22" t="s">
        <v>210</v>
      </c>
      <c r="AT131" s="22" t="s">
        <v>298</v>
      </c>
      <c r="AU131" s="22" t="s">
        <v>81</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183</v>
      </c>
      <c r="BM131" s="22" t="s">
        <v>396</v>
      </c>
    </row>
    <row r="132" s="1" customFormat="1" ht="25.5" customHeight="1">
      <c r="B132" s="44"/>
      <c r="C132" s="210" t="s">
        <v>73</v>
      </c>
      <c r="D132" s="210" t="s">
        <v>156</v>
      </c>
      <c r="E132" s="211" t="s">
        <v>1405</v>
      </c>
      <c r="F132" s="212" t="s">
        <v>1406</v>
      </c>
      <c r="G132" s="213" t="s">
        <v>282</v>
      </c>
      <c r="H132" s="214">
        <v>50</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183</v>
      </c>
      <c r="AT132" s="22" t="s">
        <v>156</v>
      </c>
      <c r="AU132" s="22" t="s">
        <v>81</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183</v>
      </c>
      <c r="BM132" s="22" t="s">
        <v>401</v>
      </c>
    </row>
    <row r="133" s="1" customFormat="1" ht="25.5" customHeight="1">
      <c r="B133" s="44"/>
      <c r="C133" s="258" t="s">
        <v>398</v>
      </c>
      <c r="D133" s="258" t="s">
        <v>298</v>
      </c>
      <c r="E133" s="259" t="s">
        <v>1407</v>
      </c>
      <c r="F133" s="260" t="s">
        <v>1406</v>
      </c>
      <c r="G133" s="261" t="s">
        <v>282</v>
      </c>
      <c r="H133" s="262">
        <v>50</v>
      </c>
      <c r="I133" s="263"/>
      <c r="J133" s="264">
        <f>ROUND(I133*H133,2)</f>
        <v>0</v>
      </c>
      <c r="K133" s="260" t="s">
        <v>21</v>
      </c>
      <c r="L133" s="265"/>
      <c r="M133" s="266" t="s">
        <v>21</v>
      </c>
      <c r="N133" s="267" t="s">
        <v>44</v>
      </c>
      <c r="O133" s="45"/>
      <c r="P133" s="219">
        <f>O133*H133</f>
        <v>0</v>
      </c>
      <c r="Q133" s="219">
        <v>0</v>
      </c>
      <c r="R133" s="219">
        <f>Q133*H133</f>
        <v>0</v>
      </c>
      <c r="S133" s="219">
        <v>0</v>
      </c>
      <c r="T133" s="220">
        <f>S133*H133</f>
        <v>0</v>
      </c>
      <c r="AR133" s="22" t="s">
        <v>210</v>
      </c>
      <c r="AT133" s="22" t="s">
        <v>298</v>
      </c>
      <c r="AU133" s="22" t="s">
        <v>81</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183</v>
      </c>
      <c r="BM133" s="22" t="s">
        <v>405</v>
      </c>
    </row>
    <row r="134" s="1" customFormat="1" ht="16.5" customHeight="1">
      <c r="B134" s="44"/>
      <c r="C134" s="210" t="s">
        <v>73</v>
      </c>
      <c r="D134" s="210" t="s">
        <v>156</v>
      </c>
      <c r="E134" s="211" t="s">
        <v>1408</v>
      </c>
      <c r="F134" s="212" t="s">
        <v>1409</v>
      </c>
      <c r="G134" s="213" t="s">
        <v>326</v>
      </c>
      <c r="H134" s="214">
        <v>180</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183</v>
      </c>
      <c r="AT134" s="22" t="s">
        <v>156</v>
      </c>
      <c r="AU134" s="22" t="s">
        <v>81</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183</v>
      </c>
      <c r="BM134" s="22" t="s">
        <v>408</v>
      </c>
    </row>
    <row r="135" s="1" customFormat="1" ht="16.5" customHeight="1">
      <c r="B135" s="44"/>
      <c r="C135" s="258" t="s">
        <v>224</v>
      </c>
      <c r="D135" s="258" t="s">
        <v>298</v>
      </c>
      <c r="E135" s="259" t="s">
        <v>1410</v>
      </c>
      <c r="F135" s="260" t="s">
        <v>1409</v>
      </c>
      <c r="G135" s="261" t="s">
        <v>326</v>
      </c>
      <c r="H135" s="262">
        <v>180</v>
      </c>
      <c r="I135" s="263"/>
      <c r="J135" s="264">
        <f>ROUND(I135*H135,2)</f>
        <v>0</v>
      </c>
      <c r="K135" s="260" t="s">
        <v>21</v>
      </c>
      <c r="L135" s="265"/>
      <c r="M135" s="266" t="s">
        <v>21</v>
      </c>
      <c r="N135" s="267" t="s">
        <v>44</v>
      </c>
      <c r="O135" s="45"/>
      <c r="P135" s="219">
        <f>O135*H135</f>
        <v>0</v>
      </c>
      <c r="Q135" s="219">
        <v>0</v>
      </c>
      <c r="R135" s="219">
        <f>Q135*H135</f>
        <v>0</v>
      </c>
      <c r="S135" s="219">
        <v>0</v>
      </c>
      <c r="T135" s="220">
        <f>S135*H135</f>
        <v>0</v>
      </c>
      <c r="AR135" s="22" t="s">
        <v>210</v>
      </c>
      <c r="AT135" s="22" t="s">
        <v>298</v>
      </c>
      <c r="AU135" s="22" t="s">
        <v>81</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183</v>
      </c>
      <c r="BM135" s="22" t="s">
        <v>412</v>
      </c>
    </row>
    <row r="136" s="9" customFormat="1" ht="29.88" customHeight="1">
      <c r="B136" s="196"/>
      <c r="C136" s="197"/>
      <c r="D136" s="198" t="s">
        <v>72</v>
      </c>
      <c r="E136" s="233" t="s">
        <v>81</v>
      </c>
      <c r="F136" s="233" t="s">
        <v>1411</v>
      </c>
      <c r="G136" s="197"/>
      <c r="H136" s="197"/>
      <c r="I136" s="200"/>
      <c r="J136" s="234">
        <f>BK136</f>
        <v>0</v>
      </c>
      <c r="K136" s="197"/>
      <c r="L136" s="202"/>
      <c r="M136" s="203"/>
      <c r="N136" s="204"/>
      <c r="O136" s="204"/>
      <c r="P136" s="205">
        <v>0</v>
      </c>
      <c r="Q136" s="204"/>
      <c r="R136" s="205">
        <v>0</v>
      </c>
      <c r="S136" s="204"/>
      <c r="T136" s="206">
        <v>0</v>
      </c>
      <c r="AR136" s="207" t="s">
        <v>83</v>
      </c>
      <c r="AT136" s="208" t="s">
        <v>72</v>
      </c>
      <c r="AU136" s="208" t="s">
        <v>81</v>
      </c>
      <c r="AY136" s="207" t="s">
        <v>155</v>
      </c>
      <c r="BK136" s="209">
        <v>0</v>
      </c>
    </row>
    <row r="137" s="9" customFormat="1" ht="24.96" customHeight="1">
      <c r="B137" s="196"/>
      <c r="C137" s="197"/>
      <c r="D137" s="198" t="s">
        <v>72</v>
      </c>
      <c r="E137" s="199" t="s">
        <v>328</v>
      </c>
      <c r="F137" s="199" t="s">
        <v>1412</v>
      </c>
      <c r="G137" s="197"/>
      <c r="H137" s="197"/>
      <c r="I137" s="200"/>
      <c r="J137" s="201">
        <f>BK137</f>
        <v>0</v>
      </c>
      <c r="K137" s="197"/>
      <c r="L137" s="202"/>
      <c r="M137" s="203"/>
      <c r="N137" s="204"/>
      <c r="O137" s="204"/>
      <c r="P137" s="205">
        <f>SUM(P138:P172)</f>
        <v>0</v>
      </c>
      <c r="Q137" s="204"/>
      <c r="R137" s="205">
        <f>SUM(R138:R172)</f>
        <v>0</v>
      </c>
      <c r="S137" s="204"/>
      <c r="T137" s="206">
        <f>SUM(T138:T172)</f>
        <v>0</v>
      </c>
      <c r="AR137" s="207" t="s">
        <v>83</v>
      </c>
      <c r="AT137" s="208" t="s">
        <v>72</v>
      </c>
      <c r="AU137" s="208" t="s">
        <v>73</v>
      </c>
      <c r="AY137" s="207" t="s">
        <v>155</v>
      </c>
      <c r="BK137" s="209">
        <f>SUM(BK138:BK172)</f>
        <v>0</v>
      </c>
    </row>
    <row r="138" s="1" customFormat="1" ht="127.5" customHeight="1">
      <c r="B138" s="44"/>
      <c r="C138" s="210" t="s">
        <v>409</v>
      </c>
      <c r="D138" s="210" t="s">
        <v>156</v>
      </c>
      <c r="E138" s="211" t="s">
        <v>1413</v>
      </c>
      <c r="F138" s="212" t="s">
        <v>1414</v>
      </c>
      <c r="G138" s="213" t="s">
        <v>422</v>
      </c>
      <c r="H138" s="214">
        <v>1</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183</v>
      </c>
      <c r="AT138" s="22" t="s">
        <v>156</v>
      </c>
      <c r="AU138" s="22" t="s">
        <v>81</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183</v>
      </c>
      <c r="BM138" s="22" t="s">
        <v>415</v>
      </c>
    </row>
    <row r="139" s="1" customFormat="1" ht="127.5" customHeight="1">
      <c r="B139" s="44"/>
      <c r="C139" s="258" t="s">
        <v>227</v>
      </c>
      <c r="D139" s="258" t="s">
        <v>298</v>
      </c>
      <c r="E139" s="259" t="s">
        <v>1415</v>
      </c>
      <c r="F139" s="260" t="s">
        <v>1414</v>
      </c>
      <c r="G139" s="261" t="s">
        <v>422</v>
      </c>
      <c r="H139" s="262">
        <v>1</v>
      </c>
      <c r="I139" s="263"/>
      <c r="J139" s="264">
        <f>ROUND(I139*H139,2)</f>
        <v>0</v>
      </c>
      <c r="K139" s="260" t="s">
        <v>21</v>
      </c>
      <c r="L139" s="265"/>
      <c r="M139" s="266" t="s">
        <v>21</v>
      </c>
      <c r="N139" s="267" t="s">
        <v>44</v>
      </c>
      <c r="O139" s="45"/>
      <c r="P139" s="219">
        <f>O139*H139</f>
        <v>0</v>
      </c>
      <c r="Q139" s="219">
        <v>0</v>
      </c>
      <c r="R139" s="219">
        <f>Q139*H139</f>
        <v>0</v>
      </c>
      <c r="S139" s="219">
        <v>0</v>
      </c>
      <c r="T139" s="220">
        <f>S139*H139</f>
        <v>0</v>
      </c>
      <c r="AR139" s="22" t="s">
        <v>210</v>
      </c>
      <c r="AT139" s="22" t="s">
        <v>298</v>
      </c>
      <c r="AU139" s="22" t="s">
        <v>81</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183</v>
      </c>
      <c r="BM139" s="22" t="s">
        <v>423</v>
      </c>
    </row>
    <row r="140" s="1" customFormat="1" ht="89.25" customHeight="1">
      <c r="B140" s="44"/>
      <c r="C140" s="210" t="s">
        <v>419</v>
      </c>
      <c r="D140" s="210" t="s">
        <v>156</v>
      </c>
      <c r="E140" s="211" t="s">
        <v>1416</v>
      </c>
      <c r="F140" s="212" t="s">
        <v>1417</v>
      </c>
      <c r="G140" s="213" t="s">
        <v>422</v>
      </c>
      <c r="H140" s="214">
        <v>1</v>
      </c>
      <c r="I140" s="215"/>
      <c r="J140" s="216">
        <f>ROUND(I140*H140,2)</f>
        <v>0</v>
      </c>
      <c r="K140" s="212" t="s">
        <v>21</v>
      </c>
      <c r="L140" s="70"/>
      <c r="M140" s="217" t="s">
        <v>21</v>
      </c>
      <c r="N140" s="218" t="s">
        <v>44</v>
      </c>
      <c r="O140" s="45"/>
      <c r="P140" s="219">
        <f>O140*H140</f>
        <v>0</v>
      </c>
      <c r="Q140" s="219">
        <v>0</v>
      </c>
      <c r="R140" s="219">
        <f>Q140*H140</f>
        <v>0</v>
      </c>
      <c r="S140" s="219">
        <v>0</v>
      </c>
      <c r="T140" s="220">
        <f>S140*H140</f>
        <v>0</v>
      </c>
      <c r="AR140" s="22" t="s">
        <v>183</v>
      </c>
      <c r="AT140" s="22" t="s">
        <v>156</v>
      </c>
      <c r="AU140" s="22" t="s">
        <v>81</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183</v>
      </c>
      <c r="BM140" s="22" t="s">
        <v>426</v>
      </c>
    </row>
    <row r="141" s="1" customFormat="1" ht="89.25" customHeight="1">
      <c r="B141" s="44"/>
      <c r="C141" s="258" t="s">
        <v>230</v>
      </c>
      <c r="D141" s="258" t="s">
        <v>298</v>
      </c>
      <c r="E141" s="259" t="s">
        <v>1418</v>
      </c>
      <c r="F141" s="260" t="s">
        <v>1417</v>
      </c>
      <c r="G141" s="261" t="s">
        <v>422</v>
      </c>
      <c r="H141" s="262">
        <v>1</v>
      </c>
      <c r="I141" s="263"/>
      <c r="J141" s="264">
        <f>ROUND(I141*H141,2)</f>
        <v>0</v>
      </c>
      <c r="K141" s="260" t="s">
        <v>21</v>
      </c>
      <c r="L141" s="265"/>
      <c r="M141" s="266" t="s">
        <v>21</v>
      </c>
      <c r="N141" s="267" t="s">
        <v>44</v>
      </c>
      <c r="O141" s="45"/>
      <c r="P141" s="219">
        <f>O141*H141</f>
        <v>0</v>
      </c>
      <c r="Q141" s="219">
        <v>0</v>
      </c>
      <c r="R141" s="219">
        <f>Q141*H141</f>
        <v>0</v>
      </c>
      <c r="S141" s="219">
        <v>0</v>
      </c>
      <c r="T141" s="220">
        <f>S141*H141</f>
        <v>0</v>
      </c>
      <c r="AR141" s="22" t="s">
        <v>210</v>
      </c>
      <c r="AT141" s="22" t="s">
        <v>298</v>
      </c>
      <c r="AU141" s="22" t="s">
        <v>81</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183</v>
      </c>
      <c r="BM141" s="22" t="s">
        <v>429</v>
      </c>
    </row>
    <row r="142" s="1" customFormat="1" ht="51" customHeight="1">
      <c r="B142" s="44"/>
      <c r="C142" s="210" t="s">
        <v>430</v>
      </c>
      <c r="D142" s="210" t="s">
        <v>156</v>
      </c>
      <c r="E142" s="211" t="s">
        <v>1419</v>
      </c>
      <c r="F142" s="212" t="s">
        <v>1420</v>
      </c>
      <c r="G142" s="213" t="s">
        <v>422</v>
      </c>
      <c r="H142" s="214">
        <v>4</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183</v>
      </c>
      <c r="AT142" s="22" t="s">
        <v>156</v>
      </c>
      <c r="AU142" s="22" t="s">
        <v>81</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183</v>
      </c>
      <c r="BM142" s="22" t="s">
        <v>433</v>
      </c>
    </row>
    <row r="143" s="1" customFormat="1" ht="51" customHeight="1">
      <c r="B143" s="44"/>
      <c r="C143" s="258" t="s">
        <v>234</v>
      </c>
      <c r="D143" s="258" t="s">
        <v>298</v>
      </c>
      <c r="E143" s="259" t="s">
        <v>1421</v>
      </c>
      <c r="F143" s="260" t="s">
        <v>1420</v>
      </c>
      <c r="G143" s="261" t="s">
        <v>422</v>
      </c>
      <c r="H143" s="262">
        <v>4</v>
      </c>
      <c r="I143" s="263"/>
      <c r="J143" s="264">
        <f>ROUND(I143*H143,2)</f>
        <v>0</v>
      </c>
      <c r="K143" s="260" t="s">
        <v>21</v>
      </c>
      <c r="L143" s="265"/>
      <c r="M143" s="266" t="s">
        <v>21</v>
      </c>
      <c r="N143" s="267" t="s">
        <v>44</v>
      </c>
      <c r="O143" s="45"/>
      <c r="P143" s="219">
        <f>O143*H143</f>
        <v>0</v>
      </c>
      <c r="Q143" s="219">
        <v>0</v>
      </c>
      <c r="R143" s="219">
        <f>Q143*H143</f>
        <v>0</v>
      </c>
      <c r="S143" s="219">
        <v>0</v>
      </c>
      <c r="T143" s="220">
        <f>S143*H143</f>
        <v>0</v>
      </c>
      <c r="AR143" s="22" t="s">
        <v>210</v>
      </c>
      <c r="AT143" s="22" t="s">
        <v>298</v>
      </c>
      <c r="AU143" s="22" t="s">
        <v>81</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183</v>
      </c>
      <c r="BM143" s="22" t="s">
        <v>436</v>
      </c>
    </row>
    <row r="144" s="1" customFormat="1" ht="25.5" customHeight="1">
      <c r="B144" s="44"/>
      <c r="C144" s="210" t="s">
        <v>437</v>
      </c>
      <c r="D144" s="210" t="s">
        <v>156</v>
      </c>
      <c r="E144" s="211" t="s">
        <v>1422</v>
      </c>
      <c r="F144" s="212" t="s">
        <v>1423</v>
      </c>
      <c r="G144" s="213" t="s">
        <v>422</v>
      </c>
      <c r="H144" s="214">
        <v>2</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183</v>
      </c>
      <c r="AT144" s="22" t="s">
        <v>156</v>
      </c>
      <c r="AU144" s="22" t="s">
        <v>81</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183</v>
      </c>
      <c r="BM144" s="22" t="s">
        <v>440</v>
      </c>
    </row>
    <row r="145" s="1" customFormat="1" ht="25.5" customHeight="1">
      <c r="B145" s="44"/>
      <c r="C145" s="258" t="s">
        <v>237</v>
      </c>
      <c r="D145" s="258" t="s">
        <v>298</v>
      </c>
      <c r="E145" s="259" t="s">
        <v>1424</v>
      </c>
      <c r="F145" s="260" t="s">
        <v>1423</v>
      </c>
      <c r="G145" s="261" t="s">
        <v>422</v>
      </c>
      <c r="H145" s="262">
        <v>2</v>
      </c>
      <c r="I145" s="263"/>
      <c r="J145" s="264">
        <f>ROUND(I145*H145,2)</f>
        <v>0</v>
      </c>
      <c r="K145" s="260" t="s">
        <v>21</v>
      </c>
      <c r="L145" s="265"/>
      <c r="M145" s="266" t="s">
        <v>21</v>
      </c>
      <c r="N145" s="267" t="s">
        <v>44</v>
      </c>
      <c r="O145" s="45"/>
      <c r="P145" s="219">
        <f>O145*H145</f>
        <v>0</v>
      </c>
      <c r="Q145" s="219">
        <v>0</v>
      </c>
      <c r="R145" s="219">
        <f>Q145*H145</f>
        <v>0</v>
      </c>
      <c r="S145" s="219">
        <v>0</v>
      </c>
      <c r="T145" s="220">
        <f>S145*H145</f>
        <v>0</v>
      </c>
      <c r="AR145" s="22" t="s">
        <v>210</v>
      </c>
      <c r="AT145" s="22" t="s">
        <v>298</v>
      </c>
      <c r="AU145" s="22" t="s">
        <v>81</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183</v>
      </c>
      <c r="BM145" s="22" t="s">
        <v>443</v>
      </c>
    </row>
    <row r="146" s="1" customFormat="1" ht="25.5" customHeight="1">
      <c r="B146" s="44"/>
      <c r="C146" s="210" t="s">
        <v>444</v>
      </c>
      <c r="D146" s="210" t="s">
        <v>156</v>
      </c>
      <c r="E146" s="211" t="s">
        <v>1425</v>
      </c>
      <c r="F146" s="212" t="s">
        <v>1426</v>
      </c>
      <c r="G146" s="213" t="s">
        <v>422</v>
      </c>
      <c r="H146" s="214">
        <v>2</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183</v>
      </c>
      <c r="AT146" s="22" t="s">
        <v>156</v>
      </c>
      <c r="AU146" s="22" t="s">
        <v>81</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183</v>
      </c>
      <c r="BM146" s="22" t="s">
        <v>447</v>
      </c>
    </row>
    <row r="147" s="1" customFormat="1" ht="25.5" customHeight="1">
      <c r="B147" s="44"/>
      <c r="C147" s="258" t="s">
        <v>241</v>
      </c>
      <c r="D147" s="258" t="s">
        <v>298</v>
      </c>
      <c r="E147" s="259" t="s">
        <v>1427</v>
      </c>
      <c r="F147" s="260" t="s">
        <v>1426</v>
      </c>
      <c r="G147" s="261" t="s">
        <v>422</v>
      </c>
      <c r="H147" s="262">
        <v>2</v>
      </c>
      <c r="I147" s="263"/>
      <c r="J147" s="264">
        <f>ROUND(I147*H147,2)</f>
        <v>0</v>
      </c>
      <c r="K147" s="260" t="s">
        <v>21</v>
      </c>
      <c r="L147" s="265"/>
      <c r="M147" s="266" t="s">
        <v>21</v>
      </c>
      <c r="N147" s="267" t="s">
        <v>44</v>
      </c>
      <c r="O147" s="45"/>
      <c r="P147" s="219">
        <f>O147*H147</f>
        <v>0</v>
      </c>
      <c r="Q147" s="219">
        <v>0</v>
      </c>
      <c r="R147" s="219">
        <f>Q147*H147</f>
        <v>0</v>
      </c>
      <c r="S147" s="219">
        <v>0</v>
      </c>
      <c r="T147" s="220">
        <f>S147*H147</f>
        <v>0</v>
      </c>
      <c r="AR147" s="22" t="s">
        <v>210</v>
      </c>
      <c r="AT147" s="22" t="s">
        <v>298</v>
      </c>
      <c r="AU147" s="22" t="s">
        <v>81</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183</v>
      </c>
      <c r="BM147" s="22" t="s">
        <v>450</v>
      </c>
    </row>
    <row r="148" s="1" customFormat="1" ht="25.5" customHeight="1">
      <c r="B148" s="44"/>
      <c r="C148" s="210" t="s">
        <v>452</v>
      </c>
      <c r="D148" s="210" t="s">
        <v>156</v>
      </c>
      <c r="E148" s="211" t="s">
        <v>1428</v>
      </c>
      <c r="F148" s="212" t="s">
        <v>1429</v>
      </c>
      <c r="G148" s="213" t="s">
        <v>422</v>
      </c>
      <c r="H148" s="214">
        <v>2</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183</v>
      </c>
      <c r="AT148" s="22" t="s">
        <v>156</v>
      </c>
      <c r="AU148" s="22" t="s">
        <v>81</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183</v>
      </c>
      <c r="BM148" s="22" t="s">
        <v>455</v>
      </c>
    </row>
    <row r="149" s="1" customFormat="1" ht="25.5" customHeight="1">
      <c r="B149" s="44"/>
      <c r="C149" s="258" t="s">
        <v>341</v>
      </c>
      <c r="D149" s="258" t="s">
        <v>298</v>
      </c>
      <c r="E149" s="259" t="s">
        <v>1430</v>
      </c>
      <c r="F149" s="260" t="s">
        <v>1429</v>
      </c>
      <c r="G149" s="261" t="s">
        <v>422</v>
      </c>
      <c r="H149" s="262">
        <v>2</v>
      </c>
      <c r="I149" s="263"/>
      <c r="J149" s="264">
        <f>ROUND(I149*H149,2)</f>
        <v>0</v>
      </c>
      <c r="K149" s="260" t="s">
        <v>21</v>
      </c>
      <c r="L149" s="265"/>
      <c r="M149" s="266" t="s">
        <v>21</v>
      </c>
      <c r="N149" s="267" t="s">
        <v>44</v>
      </c>
      <c r="O149" s="45"/>
      <c r="P149" s="219">
        <f>O149*H149</f>
        <v>0</v>
      </c>
      <c r="Q149" s="219">
        <v>0</v>
      </c>
      <c r="R149" s="219">
        <f>Q149*H149</f>
        <v>0</v>
      </c>
      <c r="S149" s="219">
        <v>0</v>
      </c>
      <c r="T149" s="220">
        <f>S149*H149</f>
        <v>0</v>
      </c>
      <c r="AR149" s="22" t="s">
        <v>210</v>
      </c>
      <c r="AT149" s="22" t="s">
        <v>298</v>
      </c>
      <c r="AU149" s="22" t="s">
        <v>81</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183</v>
      </c>
      <c r="BM149" s="22" t="s">
        <v>459</v>
      </c>
    </row>
    <row r="150" s="1" customFormat="1" ht="51" customHeight="1">
      <c r="B150" s="44"/>
      <c r="C150" s="210" t="s">
        <v>460</v>
      </c>
      <c r="D150" s="210" t="s">
        <v>156</v>
      </c>
      <c r="E150" s="211" t="s">
        <v>1431</v>
      </c>
      <c r="F150" s="212" t="s">
        <v>1432</v>
      </c>
      <c r="G150" s="213" t="s">
        <v>422</v>
      </c>
      <c r="H150" s="214">
        <v>2</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183</v>
      </c>
      <c r="AT150" s="22" t="s">
        <v>156</v>
      </c>
      <c r="AU150" s="22" t="s">
        <v>81</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183</v>
      </c>
      <c r="BM150" s="22" t="s">
        <v>463</v>
      </c>
    </row>
    <row r="151" s="1" customFormat="1" ht="51" customHeight="1">
      <c r="B151" s="44"/>
      <c r="C151" s="258" t="s">
        <v>345</v>
      </c>
      <c r="D151" s="258" t="s">
        <v>298</v>
      </c>
      <c r="E151" s="259" t="s">
        <v>1433</v>
      </c>
      <c r="F151" s="260" t="s">
        <v>1432</v>
      </c>
      <c r="G151" s="261" t="s">
        <v>422</v>
      </c>
      <c r="H151" s="262">
        <v>2</v>
      </c>
      <c r="I151" s="263"/>
      <c r="J151" s="264">
        <f>ROUND(I151*H151,2)</f>
        <v>0</v>
      </c>
      <c r="K151" s="260" t="s">
        <v>21</v>
      </c>
      <c r="L151" s="265"/>
      <c r="M151" s="266" t="s">
        <v>21</v>
      </c>
      <c r="N151" s="267" t="s">
        <v>44</v>
      </c>
      <c r="O151" s="45"/>
      <c r="P151" s="219">
        <f>O151*H151</f>
        <v>0</v>
      </c>
      <c r="Q151" s="219">
        <v>0</v>
      </c>
      <c r="R151" s="219">
        <f>Q151*H151</f>
        <v>0</v>
      </c>
      <c r="S151" s="219">
        <v>0</v>
      </c>
      <c r="T151" s="220">
        <f>S151*H151</f>
        <v>0</v>
      </c>
      <c r="AR151" s="22" t="s">
        <v>210</v>
      </c>
      <c r="AT151" s="22" t="s">
        <v>298</v>
      </c>
      <c r="AU151" s="22" t="s">
        <v>81</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183</v>
      </c>
      <c r="BM151" s="22" t="s">
        <v>469</v>
      </c>
    </row>
    <row r="152" s="1" customFormat="1" ht="25.5" customHeight="1">
      <c r="B152" s="44"/>
      <c r="C152" s="210" t="s">
        <v>473</v>
      </c>
      <c r="D152" s="210" t="s">
        <v>156</v>
      </c>
      <c r="E152" s="211" t="s">
        <v>1434</v>
      </c>
      <c r="F152" s="212" t="s">
        <v>1371</v>
      </c>
      <c r="G152" s="213" t="s">
        <v>422</v>
      </c>
      <c r="H152" s="214">
        <v>4</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183</v>
      </c>
      <c r="AT152" s="22" t="s">
        <v>156</v>
      </c>
      <c r="AU152" s="22" t="s">
        <v>81</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183</v>
      </c>
      <c r="BM152" s="22" t="s">
        <v>472</v>
      </c>
    </row>
    <row r="153" s="1" customFormat="1" ht="25.5" customHeight="1">
      <c r="B153" s="44"/>
      <c r="C153" s="258" t="s">
        <v>348</v>
      </c>
      <c r="D153" s="258" t="s">
        <v>298</v>
      </c>
      <c r="E153" s="259" t="s">
        <v>1435</v>
      </c>
      <c r="F153" s="260" t="s">
        <v>1371</v>
      </c>
      <c r="G153" s="261" t="s">
        <v>422</v>
      </c>
      <c r="H153" s="262">
        <v>4</v>
      </c>
      <c r="I153" s="263"/>
      <c r="J153" s="264">
        <f>ROUND(I153*H153,2)</f>
        <v>0</v>
      </c>
      <c r="K153" s="260" t="s">
        <v>21</v>
      </c>
      <c r="L153" s="265"/>
      <c r="M153" s="266" t="s">
        <v>21</v>
      </c>
      <c r="N153" s="267" t="s">
        <v>44</v>
      </c>
      <c r="O153" s="45"/>
      <c r="P153" s="219">
        <f>O153*H153</f>
        <v>0</v>
      </c>
      <c r="Q153" s="219">
        <v>0</v>
      </c>
      <c r="R153" s="219">
        <f>Q153*H153</f>
        <v>0</v>
      </c>
      <c r="S153" s="219">
        <v>0</v>
      </c>
      <c r="T153" s="220">
        <f>S153*H153</f>
        <v>0</v>
      </c>
      <c r="AR153" s="22" t="s">
        <v>210</v>
      </c>
      <c r="AT153" s="22" t="s">
        <v>298</v>
      </c>
      <c r="AU153" s="22" t="s">
        <v>81</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183</v>
      </c>
      <c r="BM153" s="22" t="s">
        <v>476</v>
      </c>
    </row>
    <row r="154" s="1" customFormat="1" ht="16.5" customHeight="1">
      <c r="B154" s="44"/>
      <c r="C154" s="210" t="s">
        <v>487</v>
      </c>
      <c r="D154" s="210" t="s">
        <v>156</v>
      </c>
      <c r="E154" s="211" t="s">
        <v>1436</v>
      </c>
      <c r="F154" s="212" t="s">
        <v>1437</v>
      </c>
      <c r="G154" s="213" t="s">
        <v>422</v>
      </c>
      <c r="H154" s="214">
        <v>4</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183</v>
      </c>
      <c r="AT154" s="22" t="s">
        <v>156</v>
      </c>
      <c r="AU154" s="22" t="s">
        <v>81</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183</v>
      </c>
      <c r="BM154" s="22" t="s">
        <v>485</v>
      </c>
    </row>
    <row r="155" s="1" customFormat="1" ht="16.5" customHeight="1">
      <c r="B155" s="44"/>
      <c r="C155" s="258" t="s">
        <v>353</v>
      </c>
      <c r="D155" s="258" t="s">
        <v>298</v>
      </c>
      <c r="E155" s="259" t="s">
        <v>1438</v>
      </c>
      <c r="F155" s="260" t="s">
        <v>1437</v>
      </c>
      <c r="G155" s="261" t="s">
        <v>422</v>
      </c>
      <c r="H155" s="262">
        <v>4</v>
      </c>
      <c r="I155" s="263"/>
      <c r="J155" s="264">
        <f>ROUND(I155*H155,2)</f>
        <v>0</v>
      </c>
      <c r="K155" s="260" t="s">
        <v>21</v>
      </c>
      <c r="L155" s="265"/>
      <c r="M155" s="266" t="s">
        <v>21</v>
      </c>
      <c r="N155" s="267" t="s">
        <v>44</v>
      </c>
      <c r="O155" s="45"/>
      <c r="P155" s="219">
        <f>O155*H155</f>
        <v>0</v>
      </c>
      <c r="Q155" s="219">
        <v>0</v>
      </c>
      <c r="R155" s="219">
        <f>Q155*H155</f>
        <v>0</v>
      </c>
      <c r="S155" s="219">
        <v>0</v>
      </c>
      <c r="T155" s="220">
        <f>S155*H155</f>
        <v>0</v>
      </c>
      <c r="AR155" s="22" t="s">
        <v>210</v>
      </c>
      <c r="AT155" s="22" t="s">
        <v>298</v>
      </c>
      <c r="AU155" s="22" t="s">
        <v>81</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183</v>
      </c>
      <c r="BM155" s="22" t="s">
        <v>490</v>
      </c>
    </row>
    <row r="156" s="1" customFormat="1" ht="16.5" customHeight="1">
      <c r="B156" s="44"/>
      <c r="C156" s="210" t="s">
        <v>495</v>
      </c>
      <c r="D156" s="210" t="s">
        <v>156</v>
      </c>
      <c r="E156" s="211" t="s">
        <v>1439</v>
      </c>
      <c r="F156" s="212" t="s">
        <v>1440</v>
      </c>
      <c r="G156" s="213" t="s">
        <v>422</v>
      </c>
      <c r="H156" s="214">
        <v>2</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183</v>
      </c>
      <c r="AT156" s="22" t="s">
        <v>156</v>
      </c>
      <c r="AU156" s="22" t="s">
        <v>81</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183</v>
      </c>
      <c r="BM156" s="22" t="s">
        <v>493</v>
      </c>
    </row>
    <row r="157" s="1" customFormat="1" ht="16.5" customHeight="1">
      <c r="B157" s="44"/>
      <c r="C157" s="258" t="s">
        <v>360</v>
      </c>
      <c r="D157" s="258" t="s">
        <v>298</v>
      </c>
      <c r="E157" s="259" t="s">
        <v>1441</v>
      </c>
      <c r="F157" s="260" t="s">
        <v>1440</v>
      </c>
      <c r="G157" s="261" t="s">
        <v>422</v>
      </c>
      <c r="H157" s="262">
        <v>2</v>
      </c>
      <c r="I157" s="263"/>
      <c r="J157" s="264">
        <f>ROUND(I157*H157,2)</f>
        <v>0</v>
      </c>
      <c r="K157" s="260" t="s">
        <v>21</v>
      </c>
      <c r="L157" s="265"/>
      <c r="M157" s="266" t="s">
        <v>21</v>
      </c>
      <c r="N157" s="267" t="s">
        <v>44</v>
      </c>
      <c r="O157" s="45"/>
      <c r="P157" s="219">
        <f>O157*H157</f>
        <v>0</v>
      </c>
      <c r="Q157" s="219">
        <v>0</v>
      </c>
      <c r="R157" s="219">
        <f>Q157*H157</f>
        <v>0</v>
      </c>
      <c r="S157" s="219">
        <v>0</v>
      </c>
      <c r="T157" s="220">
        <f>S157*H157</f>
        <v>0</v>
      </c>
      <c r="AR157" s="22" t="s">
        <v>210</v>
      </c>
      <c r="AT157" s="22" t="s">
        <v>298</v>
      </c>
      <c r="AU157" s="22" t="s">
        <v>81</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183</v>
      </c>
      <c r="BM157" s="22" t="s">
        <v>498</v>
      </c>
    </row>
    <row r="158" s="1" customFormat="1" ht="16.5" customHeight="1">
      <c r="B158" s="44"/>
      <c r="C158" s="210" t="s">
        <v>1442</v>
      </c>
      <c r="D158" s="210" t="s">
        <v>156</v>
      </c>
      <c r="E158" s="211" t="s">
        <v>1443</v>
      </c>
      <c r="F158" s="212" t="s">
        <v>1444</v>
      </c>
      <c r="G158" s="213" t="s">
        <v>422</v>
      </c>
      <c r="H158" s="214">
        <v>4</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183</v>
      </c>
      <c r="AT158" s="22" t="s">
        <v>156</v>
      </c>
      <c r="AU158" s="22" t="s">
        <v>81</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183</v>
      </c>
      <c r="BM158" s="22" t="s">
        <v>502</v>
      </c>
    </row>
    <row r="159" s="1" customFormat="1" ht="16.5" customHeight="1">
      <c r="B159" s="44"/>
      <c r="C159" s="258" t="s">
        <v>365</v>
      </c>
      <c r="D159" s="258" t="s">
        <v>298</v>
      </c>
      <c r="E159" s="259" t="s">
        <v>1445</v>
      </c>
      <c r="F159" s="260" t="s">
        <v>1444</v>
      </c>
      <c r="G159" s="261" t="s">
        <v>422</v>
      </c>
      <c r="H159" s="262">
        <v>4</v>
      </c>
      <c r="I159" s="263"/>
      <c r="J159" s="264">
        <f>ROUND(I159*H159,2)</f>
        <v>0</v>
      </c>
      <c r="K159" s="260" t="s">
        <v>21</v>
      </c>
      <c r="L159" s="265"/>
      <c r="M159" s="266" t="s">
        <v>21</v>
      </c>
      <c r="N159" s="267" t="s">
        <v>44</v>
      </c>
      <c r="O159" s="45"/>
      <c r="P159" s="219">
        <f>O159*H159</f>
        <v>0</v>
      </c>
      <c r="Q159" s="219">
        <v>0</v>
      </c>
      <c r="R159" s="219">
        <f>Q159*H159</f>
        <v>0</v>
      </c>
      <c r="S159" s="219">
        <v>0</v>
      </c>
      <c r="T159" s="220">
        <f>S159*H159</f>
        <v>0</v>
      </c>
      <c r="AR159" s="22" t="s">
        <v>210</v>
      </c>
      <c r="AT159" s="22" t="s">
        <v>298</v>
      </c>
      <c r="AU159" s="22" t="s">
        <v>81</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183</v>
      </c>
      <c r="BM159" s="22" t="s">
        <v>655</v>
      </c>
    </row>
    <row r="160" s="1" customFormat="1" ht="25.5" customHeight="1">
      <c r="B160" s="44"/>
      <c r="C160" s="210" t="s">
        <v>1446</v>
      </c>
      <c r="D160" s="210" t="s">
        <v>156</v>
      </c>
      <c r="E160" s="211" t="s">
        <v>1447</v>
      </c>
      <c r="F160" s="212" t="s">
        <v>1448</v>
      </c>
      <c r="G160" s="213" t="s">
        <v>282</v>
      </c>
      <c r="H160" s="214">
        <v>90</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183</v>
      </c>
      <c r="AT160" s="22" t="s">
        <v>156</v>
      </c>
      <c r="AU160" s="22" t="s">
        <v>81</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183</v>
      </c>
      <c r="BM160" s="22" t="s">
        <v>657</v>
      </c>
    </row>
    <row r="161" s="1" customFormat="1" ht="25.5" customHeight="1">
      <c r="B161" s="44"/>
      <c r="C161" s="258" t="s">
        <v>160</v>
      </c>
      <c r="D161" s="258" t="s">
        <v>298</v>
      </c>
      <c r="E161" s="259" t="s">
        <v>1449</v>
      </c>
      <c r="F161" s="260" t="s">
        <v>1448</v>
      </c>
      <c r="G161" s="261" t="s">
        <v>282</v>
      </c>
      <c r="H161" s="262">
        <v>90</v>
      </c>
      <c r="I161" s="263"/>
      <c r="J161" s="264">
        <f>ROUND(I161*H161,2)</f>
        <v>0</v>
      </c>
      <c r="K161" s="260" t="s">
        <v>21</v>
      </c>
      <c r="L161" s="265"/>
      <c r="M161" s="266" t="s">
        <v>21</v>
      </c>
      <c r="N161" s="267" t="s">
        <v>44</v>
      </c>
      <c r="O161" s="45"/>
      <c r="P161" s="219">
        <f>O161*H161</f>
        <v>0</v>
      </c>
      <c r="Q161" s="219">
        <v>0</v>
      </c>
      <c r="R161" s="219">
        <f>Q161*H161</f>
        <v>0</v>
      </c>
      <c r="S161" s="219">
        <v>0</v>
      </c>
      <c r="T161" s="220">
        <f>S161*H161</f>
        <v>0</v>
      </c>
      <c r="AR161" s="22" t="s">
        <v>210</v>
      </c>
      <c r="AT161" s="22" t="s">
        <v>298</v>
      </c>
      <c r="AU161" s="22" t="s">
        <v>81</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183</v>
      </c>
      <c r="BM161" s="22" t="s">
        <v>661</v>
      </c>
    </row>
    <row r="162" s="1" customFormat="1" ht="25.5" customHeight="1">
      <c r="B162" s="44"/>
      <c r="C162" s="210" t="s">
        <v>1450</v>
      </c>
      <c r="D162" s="210" t="s">
        <v>156</v>
      </c>
      <c r="E162" s="211" t="s">
        <v>1451</v>
      </c>
      <c r="F162" s="212" t="s">
        <v>1397</v>
      </c>
      <c r="G162" s="213" t="s">
        <v>298</v>
      </c>
      <c r="H162" s="214">
        <v>6</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183</v>
      </c>
      <c r="AT162" s="22" t="s">
        <v>156</v>
      </c>
      <c r="AU162" s="22" t="s">
        <v>81</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183</v>
      </c>
      <c r="BM162" s="22" t="s">
        <v>663</v>
      </c>
    </row>
    <row r="163" s="1" customFormat="1" ht="25.5" customHeight="1">
      <c r="B163" s="44"/>
      <c r="C163" s="258" t="s">
        <v>371</v>
      </c>
      <c r="D163" s="258" t="s">
        <v>298</v>
      </c>
      <c r="E163" s="259" t="s">
        <v>1452</v>
      </c>
      <c r="F163" s="260" t="s">
        <v>1397</v>
      </c>
      <c r="G163" s="261" t="s">
        <v>298</v>
      </c>
      <c r="H163" s="262">
        <v>6</v>
      </c>
      <c r="I163" s="263"/>
      <c r="J163" s="264">
        <f>ROUND(I163*H163,2)</f>
        <v>0</v>
      </c>
      <c r="K163" s="260" t="s">
        <v>21</v>
      </c>
      <c r="L163" s="265"/>
      <c r="M163" s="266" t="s">
        <v>21</v>
      </c>
      <c r="N163" s="267" t="s">
        <v>44</v>
      </c>
      <c r="O163" s="45"/>
      <c r="P163" s="219">
        <f>O163*H163</f>
        <v>0</v>
      </c>
      <c r="Q163" s="219">
        <v>0</v>
      </c>
      <c r="R163" s="219">
        <f>Q163*H163</f>
        <v>0</v>
      </c>
      <c r="S163" s="219">
        <v>0</v>
      </c>
      <c r="T163" s="220">
        <f>S163*H163</f>
        <v>0</v>
      </c>
      <c r="AR163" s="22" t="s">
        <v>210</v>
      </c>
      <c r="AT163" s="22" t="s">
        <v>298</v>
      </c>
      <c r="AU163" s="22" t="s">
        <v>81</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183</v>
      </c>
      <c r="BM163" s="22" t="s">
        <v>667</v>
      </c>
    </row>
    <row r="164" s="1" customFormat="1" ht="16.5" customHeight="1">
      <c r="B164" s="44"/>
      <c r="C164" s="210" t="s">
        <v>1453</v>
      </c>
      <c r="D164" s="210" t="s">
        <v>156</v>
      </c>
      <c r="E164" s="211" t="s">
        <v>1454</v>
      </c>
      <c r="F164" s="212" t="s">
        <v>1400</v>
      </c>
      <c r="G164" s="213" t="s">
        <v>298</v>
      </c>
      <c r="H164" s="214">
        <v>15</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183</v>
      </c>
      <c r="AT164" s="22" t="s">
        <v>156</v>
      </c>
      <c r="AU164" s="22" t="s">
        <v>81</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183</v>
      </c>
      <c r="BM164" s="22" t="s">
        <v>669</v>
      </c>
    </row>
    <row r="165" s="1" customFormat="1" ht="16.5" customHeight="1">
      <c r="B165" s="44"/>
      <c r="C165" s="258" t="s">
        <v>374</v>
      </c>
      <c r="D165" s="258" t="s">
        <v>298</v>
      </c>
      <c r="E165" s="259" t="s">
        <v>1455</v>
      </c>
      <c r="F165" s="260" t="s">
        <v>1400</v>
      </c>
      <c r="G165" s="261" t="s">
        <v>298</v>
      </c>
      <c r="H165" s="262">
        <v>15</v>
      </c>
      <c r="I165" s="263"/>
      <c r="J165" s="264">
        <f>ROUND(I165*H165,2)</f>
        <v>0</v>
      </c>
      <c r="K165" s="260" t="s">
        <v>21</v>
      </c>
      <c r="L165" s="265"/>
      <c r="M165" s="266" t="s">
        <v>21</v>
      </c>
      <c r="N165" s="267" t="s">
        <v>44</v>
      </c>
      <c r="O165" s="45"/>
      <c r="P165" s="219">
        <f>O165*H165</f>
        <v>0</v>
      </c>
      <c r="Q165" s="219">
        <v>0</v>
      </c>
      <c r="R165" s="219">
        <f>Q165*H165</f>
        <v>0</v>
      </c>
      <c r="S165" s="219">
        <v>0</v>
      </c>
      <c r="T165" s="220">
        <f>S165*H165</f>
        <v>0</v>
      </c>
      <c r="AR165" s="22" t="s">
        <v>210</v>
      </c>
      <c r="AT165" s="22" t="s">
        <v>298</v>
      </c>
      <c r="AU165" s="22" t="s">
        <v>81</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183</v>
      </c>
      <c r="BM165" s="22" t="s">
        <v>673</v>
      </c>
    </row>
    <row r="166" s="1" customFormat="1" ht="25.5" customHeight="1">
      <c r="B166" s="44"/>
      <c r="C166" s="210" t="s">
        <v>1456</v>
      </c>
      <c r="D166" s="210" t="s">
        <v>156</v>
      </c>
      <c r="E166" s="211" t="s">
        <v>1457</v>
      </c>
      <c r="F166" s="212" t="s">
        <v>1403</v>
      </c>
      <c r="G166" s="213" t="s">
        <v>282</v>
      </c>
      <c r="H166" s="214">
        <v>30</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183</v>
      </c>
      <c r="AT166" s="22" t="s">
        <v>156</v>
      </c>
      <c r="AU166" s="22" t="s">
        <v>81</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183</v>
      </c>
      <c r="BM166" s="22" t="s">
        <v>675</v>
      </c>
    </row>
    <row r="167" s="1" customFormat="1" ht="25.5" customHeight="1">
      <c r="B167" s="44"/>
      <c r="C167" s="258" t="s">
        <v>378</v>
      </c>
      <c r="D167" s="258" t="s">
        <v>298</v>
      </c>
      <c r="E167" s="259" t="s">
        <v>1458</v>
      </c>
      <c r="F167" s="260" t="s">
        <v>1403</v>
      </c>
      <c r="G167" s="261" t="s">
        <v>282</v>
      </c>
      <c r="H167" s="262">
        <v>30</v>
      </c>
      <c r="I167" s="263"/>
      <c r="J167" s="264">
        <f>ROUND(I167*H167,2)</f>
        <v>0</v>
      </c>
      <c r="K167" s="260" t="s">
        <v>21</v>
      </c>
      <c r="L167" s="265"/>
      <c r="M167" s="266" t="s">
        <v>21</v>
      </c>
      <c r="N167" s="267" t="s">
        <v>44</v>
      </c>
      <c r="O167" s="45"/>
      <c r="P167" s="219">
        <f>O167*H167</f>
        <v>0</v>
      </c>
      <c r="Q167" s="219">
        <v>0</v>
      </c>
      <c r="R167" s="219">
        <f>Q167*H167</f>
        <v>0</v>
      </c>
      <c r="S167" s="219">
        <v>0</v>
      </c>
      <c r="T167" s="220">
        <f>S167*H167</f>
        <v>0</v>
      </c>
      <c r="AR167" s="22" t="s">
        <v>210</v>
      </c>
      <c r="AT167" s="22" t="s">
        <v>298</v>
      </c>
      <c r="AU167" s="22" t="s">
        <v>81</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183</v>
      </c>
      <c r="BM167" s="22" t="s">
        <v>679</v>
      </c>
    </row>
    <row r="168" s="1" customFormat="1" ht="25.5" customHeight="1">
      <c r="B168" s="44"/>
      <c r="C168" s="210" t="s">
        <v>1459</v>
      </c>
      <c r="D168" s="210" t="s">
        <v>156</v>
      </c>
      <c r="E168" s="211" t="s">
        <v>1460</v>
      </c>
      <c r="F168" s="212" t="s">
        <v>1406</v>
      </c>
      <c r="G168" s="213" t="s">
        <v>282</v>
      </c>
      <c r="H168" s="214">
        <v>40</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183</v>
      </c>
      <c r="AT168" s="22" t="s">
        <v>156</v>
      </c>
      <c r="AU168" s="22" t="s">
        <v>81</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183</v>
      </c>
      <c r="BM168" s="22" t="s">
        <v>681</v>
      </c>
    </row>
    <row r="169" s="1" customFormat="1" ht="25.5" customHeight="1">
      <c r="B169" s="44"/>
      <c r="C169" s="258" t="s">
        <v>381</v>
      </c>
      <c r="D169" s="258" t="s">
        <v>298</v>
      </c>
      <c r="E169" s="259" t="s">
        <v>1461</v>
      </c>
      <c r="F169" s="260" t="s">
        <v>1406</v>
      </c>
      <c r="G169" s="261" t="s">
        <v>282</v>
      </c>
      <c r="H169" s="262">
        <v>40</v>
      </c>
      <c r="I169" s="263"/>
      <c r="J169" s="264">
        <f>ROUND(I169*H169,2)</f>
        <v>0</v>
      </c>
      <c r="K169" s="260" t="s">
        <v>21</v>
      </c>
      <c r="L169" s="265"/>
      <c r="M169" s="266" t="s">
        <v>21</v>
      </c>
      <c r="N169" s="267" t="s">
        <v>44</v>
      </c>
      <c r="O169" s="45"/>
      <c r="P169" s="219">
        <f>O169*H169</f>
        <v>0</v>
      </c>
      <c r="Q169" s="219">
        <v>0</v>
      </c>
      <c r="R169" s="219">
        <f>Q169*H169</f>
        <v>0</v>
      </c>
      <c r="S169" s="219">
        <v>0</v>
      </c>
      <c r="T169" s="220">
        <f>S169*H169</f>
        <v>0</v>
      </c>
      <c r="AR169" s="22" t="s">
        <v>210</v>
      </c>
      <c r="AT169" s="22" t="s">
        <v>298</v>
      </c>
      <c r="AU169" s="22" t="s">
        <v>81</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183</v>
      </c>
      <c r="BM169" s="22" t="s">
        <v>685</v>
      </c>
    </row>
    <row r="170" s="1" customFormat="1" ht="16.5" customHeight="1">
      <c r="B170" s="44"/>
      <c r="C170" s="210" t="s">
        <v>1462</v>
      </c>
      <c r="D170" s="210" t="s">
        <v>156</v>
      </c>
      <c r="E170" s="211" t="s">
        <v>1463</v>
      </c>
      <c r="F170" s="212" t="s">
        <v>1409</v>
      </c>
      <c r="G170" s="213" t="s">
        <v>326</v>
      </c>
      <c r="H170" s="214">
        <v>160</v>
      </c>
      <c r="I170" s="215"/>
      <c r="J170" s="216">
        <f>ROUND(I170*H170,2)</f>
        <v>0</v>
      </c>
      <c r="K170" s="212" t="s">
        <v>21</v>
      </c>
      <c r="L170" s="70"/>
      <c r="M170" s="217" t="s">
        <v>21</v>
      </c>
      <c r="N170" s="218" t="s">
        <v>44</v>
      </c>
      <c r="O170" s="45"/>
      <c r="P170" s="219">
        <f>O170*H170</f>
        <v>0</v>
      </c>
      <c r="Q170" s="219">
        <v>0</v>
      </c>
      <c r="R170" s="219">
        <f>Q170*H170</f>
        <v>0</v>
      </c>
      <c r="S170" s="219">
        <v>0</v>
      </c>
      <c r="T170" s="220">
        <f>S170*H170</f>
        <v>0</v>
      </c>
      <c r="AR170" s="22" t="s">
        <v>183</v>
      </c>
      <c r="AT170" s="22" t="s">
        <v>156</v>
      </c>
      <c r="AU170" s="22" t="s">
        <v>81</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183</v>
      </c>
      <c r="BM170" s="22" t="s">
        <v>687</v>
      </c>
    </row>
    <row r="171" s="1" customFormat="1" ht="16.5" customHeight="1">
      <c r="B171" s="44"/>
      <c r="C171" s="258" t="s">
        <v>385</v>
      </c>
      <c r="D171" s="258" t="s">
        <v>298</v>
      </c>
      <c r="E171" s="259" t="s">
        <v>1464</v>
      </c>
      <c r="F171" s="260" t="s">
        <v>1409</v>
      </c>
      <c r="G171" s="261" t="s">
        <v>326</v>
      </c>
      <c r="H171" s="262">
        <v>160</v>
      </c>
      <c r="I171" s="263"/>
      <c r="J171" s="264">
        <f>ROUND(I171*H171,2)</f>
        <v>0</v>
      </c>
      <c r="K171" s="260" t="s">
        <v>21</v>
      </c>
      <c r="L171" s="265"/>
      <c r="M171" s="266" t="s">
        <v>21</v>
      </c>
      <c r="N171" s="267" t="s">
        <v>44</v>
      </c>
      <c r="O171" s="45"/>
      <c r="P171" s="219">
        <f>O171*H171</f>
        <v>0</v>
      </c>
      <c r="Q171" s="219">
        <v>0</v>
      </c>
      <c r="R171" s="219">
        <f>Q171*H171</f>
        <v>0</v>
      </c>
      <c r="S171" s="219">
        <v>0</v>
      </c>
      <c r="T171" s="220">
        <f>S171*H171</f>
        <v>0</v>
      </c>
      <c r="AR171" s="22" t="s">
        <v>210</v>
      </c>
      <c r="AT171" s="22" t="s">
        <v>298</v>
      </c>
      <c r="AU171" s="22" t="s">
        <v>81</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183</v>
      </c>
      <c r="BM171" s="22" t="s">
        <v>691</v>
      </c>
    </row>
    <row r="172" s="9" customFormat="1" ht="29.88" customHeight="1">
      <c r="B172" s="196"/>
      <c r="C172" s="197"/>
      <c r="D172" s="198" t="s">
        <v>72</v>
      </c>
      <c r="E172" s="233" t="s">
        <v>83</v>
      </c>
      <c r="F172" s="233" t="s">
        <v>1465</v>
      </c>
      <c r="G172" s="197"/>
      <c r="H172" s="197"/>
      <c r="I172" s="200"/>
      <c r="J172" s="234">
        <f>BK172</f>
        <v>0</v>
      </c>
      <c r="K172" s="197"/>
      <c r="L172" s="202"/>
      <c r="M172" s="203"/>
      <c r="N172" s="204"/>
      <c r="O172" s="204"/>
      <c r="P172" s="205">
        <v>0</v>
      </c>
      <c r="Q172" s="204"/>
      <c r="R172" s="205">
        <v>0</v>
      </c>
      <c r="S172" s="204"/>
      <c r="T172" s="206">
        <v>0</v>
      </c>
      <c r="AR172" s="207" t="s">
        <v>83</v>
      </c>
      <c r="AT172" s="208" t="s">
        <v>72</v>
      </c>
      <c r="AU172" s="208" t="s">
        <v>81</v>
      </c>
      <c r="AY172" s="207" t="s">
        <v>155</v>
      </c>
      <c r="BK172" s="209">
        <v>0</v>
      </c>
    </row>
    <row r="173" s="9" customFormat="1" ht="24.96" customHeight="1">
      <c r="B173" s="196"/>
      <c r="C173" s="197"/>
      <c r="D173" s="198" t="s">
        <v>72</v>
      </c>
      <c r="E173" s="199" t="s">
        <v>1466</v>
      </c>
      <c r="F173" s="199" t="s">
        <v>1467</v>
      </c>
      <c r="G173" s="197"/>
      <c r="H173" s="197"/>
      <c r="I173" s="200"/>
      <c r="J173" s="201">
        <f>BK173</f>
        <v>0</v>
      </c>
      <c r="K173" s="197"/>
      <c r="L173" s="202"/>
      <c r="M173" s="203"/>
      <c r="N173" s="204"/>
      <c r="O173" s="204"/>
      <c r="P173" s="205">
        <f>SUM(P174:P200)</f>
        <v>0</v>
      </c>
      <c r="Q173" s="204"/>
      <c r="R173" s="205">
        <f>SUM(R174:R200)</f>
        <v>0</v>
      </c>
      <c r="S173" s="204"/>
      <c r="T173" s="206">
        <f>SUM(T174:T200)</f>
        <v>0</v>
      </c>
      <c r="AR173" s="207" t="s">
        <v>83</v>
      </c>
      <c r="AT173" s="208" t="s">
        <v>72</v>
      </c>
      <c r="AU173" s="208" t="s">
        <v>73</v>
      </c>
      <c r="AY173" s="207" t="s">
        <v>155</v>
      </c>
      <c r="BK173" s="209">
        <f>SUM(BK174:BK200)</f>
        <v>0</v>
      </c>
    </row>
    <row r="174" s="1" customFormat="1" ht="63.75" customHeight="1">
      <c r="B174" s="44"/>
      <c r="C174" s="210" t="s">
        <v>1468</v>
      </c>
      <c r="D174" s="210" t="s">
        <v>156</v>
      </c>
      <c r="E174" s="211" t="s">
        <v>1469</v>
      </c>
      <c r="F174" s="212" t="s">
        <v>1470</v>
      </c>
      <c r="G174" s="213" t="s">
        <v>422</v>
      </c>
      <c r="H174" s="214">
        <v>3</v>
      </c>
      <c r="I174" s="215"/>
      <c r="J174" s="216">
        <f>ROUND(I174*H174,2)</f>
        <v>0</v>
      </c>
      <c r="K174" s="212" t="s">
        <v>21</v>
      </c>
      <c r="L174" s="70"/>
      <c r="M174" s="217" t="s">
        <v>21</v>
      </c>
      <c r="N174" s="218" t="s">
        <v>44</v>
      </c>
      <c r="O174" s="45"/>
      <c r="P174" s="219">
        <f>O174*H174</f>
        <v>0</v>
      </c>
      <c r="Q174" s="219">
        <v>0</v>
      </c>
      <c r="R174" s="219">
        <f>Q174*H174</f>
        <v>0</v>
      </c>
      <c r="S174" s="219">
        <v>0</v>
      </c>
      <c r="T174" s="220">
        <f>S174*H174</f>
        <v>0</v>
      </c>
      <c r="AR174" s="22" t="s">
        <v>183</v>
      </c>
      <c r="AT174" s="22" t="s">
        <v>156</v>
      </c>
      <c r="AU174" s="22" t="s">
        <v>81</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183</v>
      </c>
      <c r="BM174" s="22" t="s">
        <v>693</v>
      </c>
    </row>
    <row r="175" s="1" customFormat="1" ht="63.75" customHeight="1">
      <c r="B175" s="44"/>
      <c r="C175" s="258" t="s">
        <v>388</v>
      </c>
      <c r="D175" s="258" t="s">
        <v>298</v>
      </c>
      <c r="E175" s="259" t="s">
        <v>1471</v>
      </c>
      <c r="F175" s="260" t="s">
        <v>1470</v>
      </c>
      <c r="G175" s="261" t="s">
        <v>422</v>
      </c>
      <c r="H175" s="262">
        <v>3</v>
      </c>
      <c r="I175" s="263"/>
      <c r="J175" s="264">
        <f>ROUND(I175*H175,2)</f>
        <v>0</v>
      </c>
      <c r="K175" s="260" t="s">
        <v>21</v>
      </c>
      <c r="L175" s="265"/>
      <c r="M175" s="266" t="s">
        <v>21</v>
      </c>
      <c r="N175" s="267" t="s">
        <v>44</v>
      </c>
      <c r="O175" s="45"/>
      <c r="P175" s="219">
        <f>O175*H175</f>
        <v>0</v>
      </c>
      <c r="Q175" s="219">
        <v>0</v>
      </c>
      <c r="R175" s="219">
        <f>Q175*H175</f>
        <v>0</v>
      </c>
      <c r="S175" s="219">
        <v>0</v>
      </c>
      <c r="T175" s="220">
        <f>S175*H175</f>
        <v>0</v>
      </c>
      <c r="AR175" s="22" t="s">
        <v>210</v>
      </c>
      <c r="AT175" s="22" t="s">
        <v>298</v>
      </c>
      <c r="AU175" s="22" t="s">
        <v>81</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183</v>
      </c>
      <c r="BM175" s="22" t="s">
        <v>697</v>
      </c>
    </row>
    <row r="176" s="1" customFormat="1" ht="25.5" customHeight="1">
      <c r="B176" s="44"/>
      <c r="C176" s="210" t="s">
        <v>1472</v>
      </c>
      <c r="D176" s="210" t="s">
        <v>156</v>
      </c>
      <c r="E176" s="211" t="s">
        <v>1473</v>
      </c>
      <c r="F176" s="212" t="s">
        <v>1474</v>
      </c>
      <c r="G176" s="213" t="s">
        <v>422</v>
      </c>
      <c r="H176" s="214">
        <v>3</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183</v>
      </c>
      <c r="AT176" s="22" t="s">
        <v>156</v>
      </c>
      <c r="AU176" s="22" t="s">
        <v>81</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183</v>
      </c>
      <c r="BM176" s="22" t="s">
        <v>704</v>
      </c>
    </row>
    <row r="177" s="1" customFormat="1" ht="25.5" customHeight="1">
      <c r="B177" s="44"/>
      <c r="C177" s="258" t="s">
        <v>392</v>
      </c>
      <c r="D177" s="258" t="s">
        <v>298</v>
      </c>
      <c r="E177" s="259" t="s">
        <v>1475</v>
      </c>
      <c r="F177" s="260" t="s">
        <v>1474</v>
      </c>
      <c r="G177" s="261" t="s">
        <v>422</v>
      </c>
      <c r="H177" s="262">
        <v>3</v>
      </c>
      <c r="I177" s="263"/>
      <c r="J177" s="264">
        <f>ROUND(I177*H177,2)</f>
        <v>0</v>
      </c>
      <c r="K177" s="260" t="s">
        <v>21</v>
      </c>
      <c r="L177" s="265"/>
      <c r="M177" s="266" t="s">
        <v>21</v>
      </c>
      <c r="N177" s="267" t="s">
        <v>44</v>
      </c>
      <c r="O177" s="45"/>
      <c r="P177" s="219">
        <f>O177*H177</f>
        <v>0</v>
      </c>
      <c r="Q177" s="219">
        <v>0</v>
      </c>
      <c r="R177" s="219">
        <f>Q177*H177</f>
        <v>0</v>
      </c>
      <c r="S177" s="219">
        <v>0</v>
      </c>
      <c r="T177" s="220">
        <f>S177*H177</f>
        <v>0</v>
      </c>
      <c r="AR177" s="22" t="s">
        <v>210</v>
      </c>
      <c r="AT177" s="22" t="s">
        <v>298</v>
      </c>
      <c r="AU177" s="22" t="s">
        <v>81</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183</v>
      </c>
      <c r="BM177" s="22" t="s">
        <v>706</v>
      </c>
    </row>
    <row r="178" s="1" customFormat="1" ht="25.5" customHeight="1">
      <c r="B178" s="44"/>
      <c r="C178" s="210" t="s">
        <v>1476</v>
      </c>
      <c r="D178" s="210" t="s">
        <v>156</v>
      </c>
      <c r="E178" s="211" t="s">
        <v>1477</v>
      </c>
      <c r="F178" s="212" t="s">
        <v>1478</v>
      </c>
      <c r="G178" s="213" t="s">
        <v>422</v>
      </c>
      <c r="H178" s="214">
        <v>3</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183</v>
      </c>
      <c r="AT178" s="22" t="s">
        <v>156</v>
      </c>
      <c r="AU178" s="22" t="s">
        <v>81</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183</v>
      </c>
      <c r="BM178" s="22" t="s">
        <v>709</v>
      </c>
    </row>
    <row r="179" s="1" customFormat="1" ht="25.5" customHeight="1">
      <c r="B179" s="44"/>
      <c r="C179" s="258" t="s">
        <v>396</v>
      </c>
      <c r="D179" s="258" t="s">
        <v>298</v>
      </c>
      <c r="E179" s="259" t="s">
        <v>1479</v>
      </c>
      <c r="F179" s="260" t="s">
        <v>1478</v>
      </c>
      <c r="G179" s="261" t="s">
        <v>422</v>
      </c>
      <c r="H179" s="262">
        <v>3</v>
      </c>
      <c r="I179" s="263"/>
      <c r="J179" s="264">
        <f>ROUND(I179*H179,2)</f>
        <v>0</v>
      </c>
      <c r="K179" s="260" t="s">
        <v>21</v>
      </c>
      <c r="L179" s="265"/>
      <c r="M179" s="266" t="s">
        <v>21</v>
      </c>
      <c r="N179" s="267" t="s">
        <v>44</v>
      </c>
      <c r="O179" s="45"/>
      <c r="P179" s="219">
        <f>O179*H179</f>
        <v>0</v>
      </c>
      <c r="Q179" s="219">
        <v>0</v>
      </c>
      <c r="R179" s="219">
        <f>Q179*H179</f>
        <v>0</v>
      </c>
      <c r="S179" s="219">
        <v>0</v>
      </c>
      <c r="T179" s="220">
        <f>S179*H179</f>
        <v>0</v>
      </c>
      <c r="AR179" s="22" t="s">
        <v>210</v>
      </c>
      <c r="AT179" s="22" t="s">
        <v>298</v>
      </c>
      <c r="AU179" s="22" t="s">
        <v>81</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183</v>
      </c>
      <c r="BM179" s="22" t="s">
        <v>711</v>
      </c>
    </row>
    <row r="180" s="1" customFormat="1" ht="25.5" customHeight="1">
      <c r="B180" s="44"/>
      <c r="C180" s="210" t="s">
        <v>1480</v>
      </c>
      <c r="D180" s="210" t="s">
        <v>156</v>
      </c>
      <c r="E180" s="211" t="s">
        <v>1481</v>
      </c>
      <c r="F180" s="212" t="s">
        <v>1482</v>
      </c>
      <c r="G180" s="213" t="s">
        <v>422</v>
      </c>
      <c r="H180" s="214">
        <v>3</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183</v>
      </c>
      <c r="AT180" s="22" t="s">
        <v>156</v>
      </c>
      <c r="AU180" s="22" t="s">
        <v>81</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183</v>
      </c>
      <c r="BM180" s="22" t="s">
        <v>714</v>
      </c>
    </row>
    <row r="181" s="1" customFormat="1" ht="25.5" customHeight="1">
      <c r="B181" s="44"/>
      <c r="C181" s="258" t="s">
        <v>401</v>
      </c>
      <c r="D181" s="258" t="s">
        <v>298</v>
      </c>
      <c r="E181" s="259" t="s">
        <v>1483</v>
      </c>
      <c r="F181" s="260" t="s">
        <v>1482</v>
      </c>
      <c r="G181" s="261" t="s">
        <v>422</v>
      </c>
      <c r="H181" s="262">
        <v>3</v>
      </c>
      <c r="I181" s="263"/>
      <c r="J181" s="264">
        <f>ROUND(I181*H181,2)</f>
        <v>0</v>
      </c>
      <c r="K181" s="260" t="s">
        <v>21</v>
      </c>
      <c r="L181" s="265"/>
      <c r="M181" s="266" t="s">
        <v>21</v>
      </c>
      <c r="N181" s="267" t="s">
        <v>44</v>
      </c>
      <c r="O181" s="45"/>
      <c r="P181" s="219">
        <f>O181*H181</f>
        <v>0</v>
      </c>
      <c r="Q181" s="219">
        <v>0</v>
      </c>
      <c r="R181" s="219">
        <f>Q181*H181</f>
        <v>0</v>
      </c>
      <c r="S181" s="219">
        <v>0</v>
      </c>
      <c r="T181" s="220">
        <f>S181*H181</f>
        <v>0</v>
      </c>
      <c r="AR181" s="22" t="s">
        <v>210</v>
      </c>
      <c r="AT181" s="22" t="s">
        <v>298</v>
      </c>
      <c r="AU181" s="22" t="s">
        <v>81</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183</v>
      </c>
      <c r="BM181" s="22" t="s">
        <v>716</v>
      </c>
    </row>
    <row r="182" s="1" customFormat="1" ht="25.5" customHeight="1">
      <c r="B182" s="44"/>
      <c r="C182" s="210" t="s">
        <v>1484</v>
      </c>
      <c r="D182" s="210" t="s">
        <v>156</v>
      </c>
      <c r="E182" s="211" t="s">
        <v>1485</v>
      </c>
      <c r="F182" s="212" t="s">
        <v>1486</v>
      </c>
      <c r="G182" s="213" t="s">
        <v>422</v>
      </c>
      <c r="H182" s="214">
        <v>3</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183</v>
      </c>
      <c r="AT182" s="22" t="s">
        <v>156</v>
      </c>
      <c r="AU182" s="22" t="s">
        <v>81</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183</v>
      </c>
      <c r="BM182" s="22" t="s">
        <v>719</v>
      </c>
    </row>
    <row r="183" s="1" customFormat="1" ht="25.5" customHeight="1">
      <c r="B183" s="44"/>
      <c r="C183" s="258" t="s">
        <v>405</v>
      </c>
      <c r="D183" s="258" t="s">
        <v>298</v>
      </c>
      <c r="E183" s="259" t="s">
        <v>1487</v>
      </c>
      <c r="F183" s="260" t="s">
        <v>1486</v>
      </c>
      <c r="G183" s="261" t="s">
        <v>422</v>
      </c>
      <c r="H183" s="262">
        <v>3</v>
      </c>
      <c r="I183" s="263"/>
      <c r="J183" s="264">
        <f>ROUND(I183*H183,2)</f>
        <v>0</v>
      </c>
      <c r="K183" s="260" t="s">
        <v>21</v>
      </c>
      <c r="L183" s="265"/>
      <c r="M183" s="266" t="s">
        <v>21</v>
      </c>
      <c r="N183" s="267" t="s">
        <v>44</v>
      </c>
      <c r="O183" s="45"/>
      <c r="P183" s="219">
        <f>O183*H183</f>
        <v>0</v>
      </c>
      <c r="Q183" s="219">
        <v>0</v>
      </c>
      <c r="R183" s="219">
        <f>Q183*H183</f>
        <v>0</v>
      </c>
      <c r="S183" s="219">
        <v>0</v>
      </c>
      <c r="T183" s="220">
        <f>S183*H183</f>
        <v>0</v>
      </c>
      <c r="AR183" s="22" t="s">
        <v>210</v>
      </c>
      <c r="AT183" s="22" t="s">
        <v>298</v>
      </c>
      <c r="AU183" s="22" t="s">
        <v>81</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183</v>
      </c>
      <c r="BM183" s="22" t="s">
        <v>721</v>
      </c>
    </row>
    <row r="184" s="1" customFormat="1" ht="25.5" customHeight="1">
      <c r="B184" s="44"/>
      <c r="C184" s="210" t="s">
        <v>1488</v>
      </c>
      <c r="D184" s="210" t="s">
        <v>156</v>
      </c>
      <c r="E184" s="211" t="s">
        <v>1489</v>
      </c>
      <c r="F184" s="212" t="s">
        <v>1490</v>
      </c>
      <c r="G184" s="213" t="s">
        <v>422</v>
      </c>
      <c r="H184" s="214">
        <v>3</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183</v>
      </c>
      <c r="AT184" s="22" t="s">
        <v>156</v>
      </c>
      <c r="AU184" s="22" t="s">
        <v>81</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183</v>
      </c>
      <c r="BM184" s="22" t="s">
        <v>724</v>
      </c>
    </row>
    <row r="185" s="1" customFormat="1" ht="25.5" customHeight="1">
      <c r="B185" s="44"/>
      <c r="C185" s="258" t="s">
        <v>408</v>
      </c>
      <c r="D185" s="258" t="s">
        <v>298</v>
      </c>
      <c r="E185" s="259" t="s">
        <v>1491</v>
      </c>
      <c r="F185" s="260" t="s">
        <v>1490</v>
      </c>
      <c r="G185" s="261" t="s">
        <v>422</v>
      </c>
      <c r="H185" s="262">
        <v>3</v>
      </c>
      <c r="I185" s="263"/>
      <c r="J185" s="264">
        <f>ROUND(I185*H185,2)</f>
        <v>0</v>
      </c>
      <c r="K185" s="260" t="s">
        <v>21</v>
      </c>
      <c r="L185" s="265"/>
      <c r="M185" s="266" t="s">
        <v>21</v>
      </c>
      <c r="N185" s="267" t="s">
        <v>44</v>
      </c>
      <c r="O185" s="45"/>
      <c r="P185" s="219">
        <f>O185*H185</f>
        <v>0</v>
      </c>
      <c r="Q185" s="219">
        <v>0</v>
      </c>
      <c r="R185" s="219">
        <f>Q185*H185</f>
        <v>0</v>
      </c>
      <c r="S185" s="219">
        <v>0</v>
      </c>
      <c r="T185" s="220">
        <f>S185*H185</f>
        <v>0</v>
      </c>
      <c r="AR185" s="22" t="s">
        <v>210</v>
      </c>
      <c r="AT185" s="22" t="s">
        <v>298</v>
      </c>
      <c r="AU185" s="22" t="s">
        <v>81</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183</v>
      </c>
      <c r="BM185" s="22" t="s">
        <v>726</v>
      </c>
    </row>
    <row r="186" s="1" customFormat="1" ht="16.5" customHeight="1">
      <c r="B186" s="44"/>
      <c r="C186" s="210" t="s">
        <v>1492</v>
      </c>
      <c r="D186" s="210" t="s">
        <v>156</v>
      </c>
      <c r="E186" s="211" t="s">
        <v>1493</v>
      </c>
      <c r="F186" s="212" t="s">
        <v>1494</v>
      </c>
      <c r="G186" s="213" t="s">
        <v>422</v>
      </c>
      <c r="H186" s="214">
        <v>3</v>
      </c>
      <c r="I186" s="215"/>
      <c r="J186" s="216">
        <f>ROUND(I186*H186,2)</f>
        <v>0</v>
      </c>
      <c r="K186" s="212" t="s">
        <v>21</v>
      </c>
      <c r="L186" s="70"/>
      <c r="M186" s="217" t="s">
        <v>21</v>
      </c>
      <c r="N186" s="218" t="s">
        <v>44</v>
      </c>
      <c r="O186" s="45"/>
      <c r="P186" s="219">
        <f>O186*H186</f>
        <v>0</v>
      </c>
      <c r="Q186" s="219">
        <v>0</v>
      </c>
      <c r="R186" s="219">
        <f>Q186*H186</f>
        <v>0</v>
      </c>
      <c r="S186" s="219">
        <v>0</v>
      </c>
      <c r="T186" s="220">
        <f>S186*H186</f>
        <v>0</v>
      </c>
      <c r="AR186" s="22" t="s">
        <v>183</v>
      </c>
      <c r="AT186" s="22" t="s">
        <v>156</v>
      </c>
      <c r="AU186" s="22" t="s">
        <v>81</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183</v>
      </c>
      <c r="BM186" s="22" t="s">
        <v>729</v>
      </c>
    </row>
    <row r="187" s="1" customFormat="1" ht="16.5" customHeight="1">
      <c r="B187" s="44"/>
      <c r="C187" s="258" t="s">
        <v>412</v>
      </c>
      <c r="D187" s="258" t="s">
        <v>298</v>
      </c>
      <c r="E187" s="259" t="s">
        <v>1495</v>
      </c>
      <c r="F187" s="260" t="s">
        <v>1494</v>
      </c>
      <c r="G187" s="261" t="s">
        <v>422</v>
      </c>
      <c r="H187" s="262">
        <v>3</v>
      </c>
      <c r="I187" s="263"/>
      <c r="J187" s="264">
        <f>ROUND(I187*H187,2)</f>
        <v>0</v>
      </c>
      <c r="K187" s="260" t="s">
        <v>21</v>
      </c>
      <c r="L187" s="265"/>
      <c r="M187" s="266" t="s">
        <v>21</v>
      </c>
      <c r="N187" s="267" t="s">
        <v>44</v>
      </c>
      <c r="O187" s="45"/>
      <c r="P187" s="219">
        <f>O187*H187</f>
        <v>0</v>
      </c>
      <c r="Q187" s="219">
        <v>0</v>
      </c>
      <c r="R187" s="219">
        <f>Q187*H187</f>
        <v>0</v>
      </c>
      <c r="S187" s="219">
        <v>0</v>
      </c>
      <c r="T187" s="220">
        <f>S187*H187</f>
        <v>0</v>
      </c>
      <c r="AR187" s="22" t="s">
        <v>210</v>
      </c>
      <c r="AT187" s="22" t="s">
        <v>298</v>
      </c>
      <c r="AU187" s="22" t="s">
        <v>81</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183</v>
      </c>
      <c r="BM187" s="22" t="s">
        <v>731</v>
      </c>
    </row>
    <row r="188" s="1" customFormat="1" ht="51" customHeight="1">
      <c r="B188" s="44"/>
      <c r="C188" s="210" t="s">
        <v>1496</v>
      </c>
      <c r="D188" s="210" t="s">
        <v>156</v>
      </c>
      <c r="E188" s="211" t="s">
        <v>1497</v>
      </c>
      <c r="F188" s="212" t="s">
        <v>1498</v>
      </c>
      <c r="G188" s="213" t="s">
        <v>422</v>
      </c>
      <c r="H188" s="214">
        <v>2</v>
      </c>
      <c r="I188" s="215"/>
      <c r="J188" s="216">
        <f>ROUND(I188*H188,2)</f>
        <v>0</v>
      </c>
      <c r="K188" s="212" t="s">
        <v>21</v>
      </c>
      <c r="L188" s="70"/>
      <c r="M188" s="217" t="s">
        <v>21</v>
      </c>
      <c r="N188" s="218" t="s">
        <v>44</v>
      </c>
      <c r="O188" s="45"/>
      <c r="P188" s="219">
        <f>O188*H188</f>
        <v>0</v>
      </c>
      <c r="Q188" s="219">
        <v>0</v>
      </c>
      <c r="R188" s="219">
        <f>Q188*H188</f>
        <v>0</v>
      </c>
      <c r="S188" s="219">
        <v>0</v>
      </c>
      <c r="T188" s="220">
        <f>S188*H188</f>
        <v>0</v>
      </c>
      <c r="AR188" s="22" t="s">
        <v>183</v>
      </c>
      <c r="AT188" s="22" t="s">
        <v>156</v>
      </c>
      <c r="AU188" s="22" t="s">
        <v>81</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183</v>
      </c>
      <c r="BM188" s="22" t="s">
        <v>734</v>
      </c>
    </row>
    <row r="189" s="1" customFormat="1" ht="51" customHeight="1">
      <c r="B189" s="44"/>
      <c r="C189" s="258" t="s">
        <v>415</v>
      </c>
      <c r="D189" s="258" t="s">
        <v>298</v>
      </c>
      <c r="E189" s="259" t="s">
        <v>1499</v>
      </c>
      <c r="F189" s="260" t="s">
        <v>1498</v>
      </c>
      <c r="G189" s="261" t="s">
        <v>422</v>
      </c>
      <c r="H189" s="262">
        <v>2</v>
      </c>
      <c r="I189" s="263"/>
      <c r="J189" s="264">
        <f>ROUND(I189*H189,2)</f>
        <v>0</v>
      </c>
      <c r="K189" s="260" t="s">
        <v>21</v>
      </c>
      <c r="L189" s="265"/>
      <c r="M189" s="266" t="s">
        <v>21</v>
      </c>
      <c r="N189" s="267" t="s">
        <v>44</v>
      </c>
      <c r="O189" s="45"/>
      <c r="P189" s="219">
        <f>O189*H189</f>
        <v>0</v>
      </c>
      <c r="Q189" s="219">
        <v>0</v>
      </c>
      <c r="R189" s="219">
        <f>Q189*H189</f>
        <v>0</v>
      </c>
      <c r="S189" s="219">
        <v>0</v>
      </c>
      <c r="T189" s="220">
        <f>S189*H189</f>
        <v>0</v>
      </c>
      <c r="AR189" s="22" t="s">
        <v>210</v>
      </c>
      <c r="AT189" s="22" t="s">
        <v>298</v>
      </c>
      <c r="AU189" s="22" t="s">
        <v>81</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183</v>
      </c>
      <c r="BM189" s="22" t="s">
        <v>736</v>
      </c>
    </row>
    <row r="190" s="1" customFormat="1" ht="38.25" customHeight="1">
      <c r="B190" s="44"/>
      <c r="C190" s="210" t="s">
        <v>1500</v>
      </c>
      <c r="D190" s="210" t="s">
        <v>156</v>
      </c>
      <c r="E190" s="211" t="s">
        <v>1501</v>
      </c>
      <c r="F190" s="212" t="s">
        <v>1502</v>
      </c>
      <c r="G190" s="213" t="s">
        <v>422</v>
      </c>
      <c r="H190" s="214">
        <v>1</v>
      </c>
      <c r="I190" s="215"/>
      <c r="J190" s="216">
        <f>ROUND(I190*H190,2)</f>
        <v>0</v>
      </c>
      <c r="K190" s="212" t="s">
        <v>21</v>
      </c>
      <c r="L190" s="70"/>
      <c r="M190" s="217" t="s">
        <v>21</v>
      </c>
      <c r="N190" s="218" t="s">
        <v>44</v>
      </c>
      <c r="O190" s="45"/>
      <c r="P190" s="219">
        <f>O190*H190</f>
        <v>0</v>
      </c>
      <c r="Q190" s="219">
        <v>0</v>
      </c>
      <c r="R190" s="219">
        <f>Q190*H190</f>
        <v>0</v>
      </c>
      <c r="S190" s="219">
        <v>0</v>
      </c>
      <c r="T190" s="220">
        <f>S190*H190</f>
        <v>0</v>
      </c>
      <c r="AR190" s="22" t="s">
        <v>183</v>
      </c>
      <c r="AT190" s="22" t="s">
        <v>156</v>
      </c>
      <c r="AU190" s="22" t="s">
        <v>81</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183</v>
      </c>
      <c r="BM190" s="22" t="s">
        <v>739</v>
      </c>
    </row>
    <row r="191" s="1" customFormat="1" ht="38.25" customHeight="1">
      <c r="B191" s="44"/>
      <c r="C191" s="258" t="s">
        <v>423</v>
      </c>
      <c r="D191" s="258" t="s">
        <v>298</v>
      </c>
      <c r="E191" s="259" t="s">
        <v>1503</v>
      </c>
      <c r="F191" s="260" t="s">
        <v>1502</v>
      </c>
      <c r="G191" s="261" t="s">
        <v>422</v>
      </c>
      <c r="H191" s="262">
        <v>1</v>
      </c>
      <c r="I191" s="263"/>
      <c r="J191" s="264">
        <f>ROUND(I191*H191,2)</f>
        <v>0</v>
      </c>
      <c r="K191" s="260" t="s">
        <v>21</v>
      </c>
      <c r="L191" s="265"/>
      <c r="M191" s="266" t="s">
        <v>21</v>
      </c>
      <c r="N191" s="267" t="s">
        <v>44</v>
      </c>
      <c r="O191" s="45"/>
      <c r="P191" s="219">
        <f>O191*H191</f>
        <v>0</v>
      </c>
      <c r="Q191" s="219">
        <v>0</v>
      </c>
      <c r="R191" s="219">
        <f>Q191*H191</f>
        <v>0</v>
      </c>
      <c r="S191" s="219">
        <v>0</v>
      </c>
      <c r="T191" s="220">
        <f>S191*H191</f>
        <v>0</v>
      </c>
      <c r="AR191" s="22" t="s">
        <v>210</v>
      </c>
      <c r="AT191" s="22" t="s">
        <v>298</v>
      </c>
      <c r="AU191" s="22" t="s">
        <v>81</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183</v>
      </c>
      <c r="BM191" s="22" t="s">
        <v>741</v>
      </c>
    </row>
    <row r="192" s="1" customFormat="1" ht="25.5" customHeight="1">
      <c r="B192" s="44"/>
      <c r="C192" s="210" t="s">
        <v>1504</v>
      </c>
      <c r="D192" s="210" t="s">
        <v>156</v>
      </c>
      <c r="E192" s="211" t="s">
        <v>1505</v>
      </c>
      <c r="F192" s="212" t="s">
        <v>1448</v>
      </c>
      <c r="G192" s="213" t="s">
        <v>282</v>
      </c>
      <c r="H192" s="214">
        <v>15</v>
      </c>
      <c r="I192" s="215"/>
      <c r="J192" s="216">
        <f>ROUND(I192*H192,2)</f>
        <v>0</v>
      </c>
      <c r="K192" s="212" t="s">
        <v>21</v>
      </c>
      <c r="L192" s="70"/>
      <c r="M192" s="217" t="s">
        <v>21</v>
      </c>
      <c r="N192" s="218" t="s">
        <v>44</v>
      </c>
      <c r="O192" s="45"/>
      <c r="P192" s="219">
        <f>O192*H192</f>
        <v>0</v>
      </c>
      <c r="Q192" s="219">
        <v>0</v>
      </c>
      <c r="R192" s="219">
        <f>Q192*H192</f>
        <v>0</v>
      </c>
      <c r="S192" s="219">
        <v>0</v>
      </c>
      <c r="T192" s="220">
        <f>S192*H192</f>
        <v>0</v>
      </c>
      <c r="AR192" s="22" t="s">
        <v>183</v>
      </c>
      <c r="AT192" s="22" t="s">
        <v>156</v>
      </c>
      <c r="AU192" s="22" t="s">
        <v>81</v>
      </c>
      <c r="AY192" s="22" t="s">
        <v>155</v>
      </c>
      <c r="BE192" s="221">
        <f>IF(N192="základní",J192,0)</f>
        <v>0</v>
      </c>
      <c r="BF192" s="221">
        <f>IF(N192="snížená",J192,0)</f>
        <v>0</v>
      </c>
      <c r="BG192" s="221">
        <f>IF(N192="zákl. přenesená",J192,0)</f>
        <v>0</v>
      </c>
      <c r="BH192" s="221">
        <f>IF(N192="sníž. přenesená",J192,0)</f>
        <v>0</v>
      </c>
      <c r="BI192" s="221">
        <f>IF(N192="nulová",J192,0)</f>
        <v>0</v>
      </c>
      <c r="BJ192" s="22" t="s">
        <v>81</v>
      </c>
      <c r="BK192" s="221">
        <f>ROUND(I192*H192,2)</f>
        <v>0</v>
      </c>
      <c r="BL192" s="22" t="s">
        <v>183</v>
      </c>
      <c r="BM192" s="22" t="s">
        <v>744</v>
      </c>
    </row>
    <row r="193" s="1" customFormat="1" ht="25.5" customHeight="1">
      <c r="B193" s="44"/>
      <c r="C193" s="258" t="s">
        <v>426</v>
      </c>
      <c r="D193" s="258" t="s">
        <v>298</v>
      </c>
      <c r="E193" s="259" t="s">
        <v>1506</v>
      </c>
      <c r="F193" s="260" t="s">
        <v>1448</v>
      </c>
      <c r="G193" s="261" t="s">
        <v>282</v>
      </c>
      <c r="H193" s="262">
        <v>15</v>
      </c>
      <c r="I193" s="263"/>
      <c r="J193" s="264">
        <f>ROUND(I193*H193,2)</f>
        <v>0</v>
      </c>
      <c r="K193" s="260" t="s">
        <v>21</v>
      </c>
      <c r="L193" s="265"/>
      <c r="M193" s="266" t="s">
        <v>21</v>
      </c>
      <c r="N193" s="267" t="s">
        <v>44</v>
      </c>
      <c r="O193" s="45"/>
      <c r="P193" s="219">
        <f>O193*H193</f>
        <v>0</v>
      </c>
      <c r="Q193" s="219">
        <v>0</v>
      </c>
      <c r="R193" s="219">
        <f>Q193*H193</f>
        <v>0</v>
      </c>
      <c r="S193" s="219">
        <v>0</v>
      </c>
      <c r="T193" s="220">
        <f>S193*H193</f>
        <v>0</v>
      </c>
      <c r="AR193" s="22" t="s">
        <v>210</v>
      </c>
      <c r="AT193" s="22" t="s">
        <v>298</v>
      </c>
      <c r="AU193" s="22" t="s">
        <v>81</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183</v>
      </c>
      <c r="BM193" s="22" t="s">
        <v>746</v>
      </c>
    </row>
    <row r="194" s="1" customFormat="1" ht="25.5" customHeight="1">
      <c r="B194" s="44"/>
      <c r="C194" s="210" t="s">
        <v>1507</v>
      </c>
      <c r="D194" s="210" t="s">
        <v>156</v>
      </c>
      <c r="E194" s="211" t="s">
        <v>1508</v>
      </c>
      <c r="F194" s="212" t="s">
        <v>1397</v>
      </c>
      <c r="G194" s="213" t="s">
        <v>298</v>
      </c>
      <c r="H194" s="214">
        <v>30</v>
      </c>
      <c r="I194" s="215"/>
      <c r="J194" s="216">
        <f>ROUND(I194*H194,2)</f>
        <v>0</v>
      </c>
      <c r="K194" s="212" t="s">
        <v>21</v>
      </c>
      <c r="L194" s="70"/>
      <c r="M194" s="217" t="s">
        <v>21</v>
      </c>
      <c r="N194" s="218" t="s">
        <v>44</v>
      </c>
      <c r="O194" s="45"/>
      <c r="P194" s="219">
        <f>O194*H194</f>
        <v>0</v>
      </c>
      <c r="Q194" s="219">
        <v>0</v>
      </c>
      <c r="R194" s="219">
        <f>Q194*H194</f>
        <v>0</v>
      </c>
      <c r="S194" s="219">
        <v>0</v>
      </c>
      <c r="T194" s="220">
        <f>S194*H194</f>
        <v>0</v>
      </c>
      <c r="AR194" s="22" t="s">
        <v>183</v>
      </c>
      <c r="AT194" s="22" t="s">
        <v>156</v>
      </c>
      <c r="AU194" s="22" t="s">
        <v>81</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183</v>
      </c>
      <c r="BM194" s="22" t="s">
        <v>749</v>
      </c>
    </row>
    <row r="195" s="1" customFormat="1" ht="25.5" customHeight="1">
      <c r="B195" s="44"/>
      <c r="C195" s="258" t="s">
        <v>429</v>
      </c>
      <c r="D195" s="258" t="s">
        <v>298</v>
      </c>
      <c r="E195" s="259" t="s">
        <v>1509</v>
      </c>
      <c r="F195" s="260" t="s">
        <v>1397</v>
      </c>
      <c r="G195" s="261" t="s">
        <v>298</v>
      </c>
      <c r="H195" s="262">
        <v>30</v>
      </c>
      <c r="I195" s="263"/>
      <c r="J195" s="264">
        <f>ROUND(I195*H195,2)</f>
        <v>0</v>
      </c>
      <c r="K195" s="260" t="s">
        <v>21</v>
      </c>
      <c r="L195" s="265"/>
      <c r="M195" s="266" t="s">
        <v>21</v>
      </c>
      <c r="N195" s="267" t="s">
        <v>44</v>
      </c>
      <c r="O195" s="45"/>
      <c r="P195" s="219">
        <f>O195*H195</f>
        <v>0</v>
      </c>
      <c r="Q195" s="219">
        <v>0</v>
      </c>
      <c r="R195" s="219">
        <f>Q195*H195</f>
        <v>0</v>
      </c>
      <c r="S195" s="219">
        <v>0</v>
      </c>
      <c r="T195" s="220">
        <f>S195*H195</f>
        <v>0</v>
      </c>
      <c r="AR195" s="22" t="s">
        <v>210</v>
      </c>
      <c r="AT195" s="22" t="s">
        <v>298</v>
      </c>
      <c r="AU195" s="22" t="s">
        <v>81</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183</v>
      </c>
      <c r="BM195" s="22" t="s">
        <v>751</v>
      </c>
    </row>
    <row r="196" s="1" customFormat="1" ht="25.5" customHeight="1">
      <c r="B196" s="44"/>
      <c r="C196" s="210" t="s">
        <v>1510</v>
      </c>
      <c r="D196" s="210" t="s">
        <v>156</v>
      </c>
      <c r="E196" s="211" t="s">
        <v>1511</v>
      </c>
      <c r="F196" s="212" t="s">
        <v>1512</v>
      </c>
      <c r="G196" s="213" t="s">
        <v>282</v>
      </c>
      <c r="H196" s="214">
        <v>15</v>
      </c>
      <c r="I196" s="215"/>
      <c r="J196" s="216">
        <f>ROUND(I196*H196,2)</f>
        <v>0</v>
      </c>
      <c r="K196" s="212" t="s">
        <v>21</v>
      </c>
      <c r="L196" s="70"/>
      <c r="M196" s="217" t="s">
        <v>21</v>
      </c>
      <c r="N196" s="218" t="s">
        <v>44</v>
      </c>
      <c r="O196" s="45"/>
      <c r="P196" s="219">
        <f>O196*H196</f>
        <v>0</v>
      </c>
      <c r="Q196" s="219">
        <v>0</v>
      </c>
      <c r="R196" s="219">
        <f>Q196*H196</f>
        <v>0</v>
      </c>
      <c r="S196" s="219">
        <v>0</v>
      </c>
      <c r="T196" s="220">
        <f>S196*H196</f>
        <v>0</v>
      </c>
      <c r="AR196" s="22" t="s">
        <v>183</v>
      </c>
      <c r="AT196" s="22" t="s">
        <v>156</v>
      </c>
      <c r="AU196" s="22" t="s">
        <v>81</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183</v>
      </c>
      <c r="BM196" s="22" t="s">
        <v>754</v>
      </c>
    </row>
    <row r="197" s="1" customFormat="1" ht="25.5" customHeight="1">
      <c r="B197" s="44"/>
      <c r="C197" s="258" t="s">
        <v>433</v>
      </c>
      <c r="D197" s="258" t="s">
        <v>298</v>
      </c>
      <c r="E197" s="259" t="s">
        <v>1513</v>
      </c>
      <c r="F197" s="260" t="s">
        <v>1512</v>
      </c>
      <c r="G197" s="261" t="s">
        <v>282</v>
      </c>
      <c r="H197" s="262">
        <v>15</v>
      </c>
      <c r="I197" s="263"/>
      <c r="J197" s="264">
        <f>ROUND(I197*H197,2)</f>
        <v>0</v>
      </c>
      <c r="K197" s="260" t="s">
        <v>21</v>
      </c>
      <c r="L197" s="265"/>
      <c r="M197" s="266" t="s">
        <v>21</v>
      </c>
      <c r="N197" s="267" t="s">
        <v>44</v>
      </c>
      <c r="O197" s="45"/>
      <c r="P197" s="219">
        <f>O197*H197</f>
        <v>0</v>
      </c>
      <c r="Q197" s="219">
        <v>0</v>
      </c>
      <c r="R197" s="219">
        <f>Q197*H197</f>
        <v>0</v>
      </c>
      <c r="S197" s="219">
        <v>0</v>
      </c>
      <c r="T197" s="220">
        <f>S197*H197</f>
        <v>0</v>
      </c>
      <c r="AR197" s="22" t="s">
        <v>210</v>
      </c>
      <c r="AT197" s="22" t="s">
        <v>298</v>
      </c>
      <c r="AU197" s="22" t="s">
        <v>81</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183</v>
      </c>
      <c r="BM197" s="22" t="s">
        <v>756</v>
      </c>
    </row>
    <row r="198" s="1" customFormat="1" ht="16.5" customHeight="1">
      <c r="B198" s="44"/>
      <c r="C198" s="210" t="s">
        <v>477</v>
      </c>
      <c r="D198" s="210" t="s">
        <v>156</v>
      </c>
      <c r="E198" s="211" t="s">
        <v>1514</v>
      </c>
      <c r="F198" s="212" t="s">
        <v>1409</v>
      </c>
      <c r="G198" s="213" t="s">
        <v>326</v>
      </c>
      <c r="H198" s="214">
        <v>270</v>
      </c>
      <c r="I198" s="215"/>
      <c r="J198" s="216">
        <f>ROUND(I198*H198,2)</f>
        <v>0</v>
      </c>
      <c r="K198" s="212" t="s">
        <v>21</v>
      </c>
      <c r="L198" s="70"/>
      <c r="M198" s="217" t="s">
        <v>21</v>
      </c>
      <c r="N198" s="218" t="s">
        <v>44</v>
      </c>
      <c r="O198" s="45"/>
      <c r="P198" s="219">
        <f>O198*H198</f>
        <v>0</v>
      </c>
      <c r="Q198" s="219">
        <v>0</v>
      </c>
      <c r="R198" s="219">
        <f>Q198*H198</f>
        <v>0</v>
      </c>
      <c r="S198" s="219">
        <v>0</v>
      </c>
      <c r="T198" s="220">
        <f>S198*H198</f>
        <v>0</v>
      </c>
      <c r="AR198" s="22" t="s">
        <v>183</v>
      </c>
      <c r="AT198" s="22" t="s">
        <v>156</v>
      </c>
      <c r="AU198" s="22" t="s">
        <v>81</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183</v>
      </c>
      <c r="BM198" s="22" t="s">
        <v>759</v>
      </c>
    </row>
    <row r="199" s="1" customFormat="1" ht="16.5" customHeight="1">
      <c r="B199" s="44"/>
      <c r="C199" s="258" t="s">
        <v>436</v>
      </c>
      <c r="D199" s="258" t="s">
        <v>298</v>
      </c>
      <c r="E199" s="259" t="s">
        <v>1515</v>
      </c>
      <c r="F199" s="260" t="s">
        <v>1409</v>
      </c>
      <c r="G199" s="261" t="s">
        <v>326</v>
      </c>
      <c r="H199" s="262">
        <v>270</v>
      </c>
      <c r="I199" s="263"/>
      <c r="J199" s="264">
        <f>ROUND(I199*H199,2)</f>
        <v>0</v>
      </c>
      <c r="K199" s="260" t="s">
        <v>21</v>
      </c>
      <c r="L199" s="265"/>
      <c r="M199" s="266" t="s">
        <v>21</v>
      </c>
      <c r="N199" s="267" t="s">
        <v>44</v>
      </c>
      <c r="O199" s="45"/>
      <c r="P199" s="219">
        <f>O199*H199</f>
        <v>0</v>
      </c>
      <c r="Q199" s="219">
        <v>0</v>
      </c>
      <c r="R199" s="219">
        <f>Q199*H199</f>
        <v>0</v>
      </c>
      <c r="S199" s="219">
        <v>0</v>
      </c>
      <c r="T199" s="220">
        <f>S199*H199</f>
        <v>0</v>
      </c>
      <c r="AR199" s="22" t="s">
        <v>210</v>
      </c>
      <c r="AT199" s="22" t="s">
        <v>298</v>
      </c>
      <c r="AU199" s="22" t="s">
        <v>81</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183</v>
      </c>
      <c r="BM199" s="22" t="s">
        <v>761</v>
      </c>
    </row>
    <row r="200" s="9" customFormat="1" ht="29.88" customHeight="1">
      <c r="B200" s="196"/>
      <c r="C200" s="197"/>
      <c r="D200" s="198" t="s">
        <v>72</v>
      </c>
      <c r="E200" s="233" t="s">
        <v>154</v>
      </c>
      <c r="F200" s="233" t="s">
        <v>1516</v>
      </c>
      <c r="G200" s="197"/>
      <c r="H200" s="197"/>
      <c r="I200" s="200"/>
      <c r="J200" s="234">
        <f>BK200</f>
        <v>0</v>
      </c>
      <c r="K200" s="197"/>
      <c r="L200" s="202"/>
      <c r="M200" s="203"/>
      <c r="N200" s="204"/>
      <c r="O200" s="204"/>
      <c r="P200" s="205">
        <v>0</v>
      </c>
      <c r="Q200" s="204"/>
      <c r="R200" s="205">
        <v>0</v>
      </c>
      <c r="S200" s="204"/>
      <c r="T200" s="206">
        <v>0</v>
      </c>
      <c r="AR200" s="207" t="s">
        <v>83</v>
      </c>
      <c r="AT200" s="208" t="s">
        <v>72</v>
      </c>
      <c r="AU200" s="208" t="s">
        <v>81</v>
      </c>
      <c r="AY200" s="207" t="s">
        <v>155</v>
      </c>
      <c r="BK200" s="209">
        <v>0</v>
      </c>
    </row>
    <row r="201" s="9" customFormat="1" ht="24.96" customHeight="1">
      <c r="B201" s="196"/>
      <c r="C201" s="197"/>
      <c r="D201" s="198" t="s">
        <v>72</v>
      </c>
      <c r="E201" s="199" t="s">
        <v>1517</v>
      </c>
      <c r="F201" s="199" t="s">
        <v>1518</v>
      </c>
      <c r="G201" s="197"/>
      <c r="H201" s="197"/>
      <c r="I201" s="200"/>
      <c r="J201" s="201">
        <f>BK201</f>
        <v>0</v>
      </c>
      <c r="K201" s="197"/>
      <c r="L201" s="202"/>
      <c r="M201" s="203"/>
      <c r="N201" s="204"/>
      <c r="O201" s="204"/>
      <c r="P201" s="205">
        <f>SUM(P202:P212)</f>
        <v>0</v>
      </c>
      <c r="Q201" s="204"/>
      <c r="R201" s="205">
        <f>SUM(R202:R212)</f>
        <v>0.0066999999999999994</v>
      </c>
      <c r="S201" s="204"/>
      <c r="T201" s="206">
        <f>SUM(T202:T212)</f>
        <v>0</v>
      </c>
      <c r="AR201" s="207" t="s">
        <v>83</v>
      </c>
      <c r="AT201" s="208" t="s">
        <v>72</v>
      </c>
      <c r="AU201" s="208" t="s">
        <v>73</v>
      </c>
      <c r="AY201" s="207" t="s">
        <v>155</v>
      </c>
      <c r="BK201" s="209">
        <f>SUM(BK202:BK212)</f>
        <v>0</v>
      </c>
    </row>
    <row r="202" s="1" customFormat="1" ht="25.5" customHeight="1">
      <c r="B202" s="44"/>
      <c r="C202" s="210" t="s">
        <v>1519</v>
      </c>
      <c r="D202" s="210" t="s">
        <v>156</v>
      </c>
      <c r="E202" s="211" t="s">
        <v>1520</v>
      </c>
      <c r="F202" s="212" t="s">
        <v>1521</v>
      </c>
      <c r="G202" s="213" t="s">
        <v>422</v>
      </c>
      <c r="H202" s="214">
        <v>1</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183</v>
      </c>
      <c r="AT202" s="22" t="s">
        <v>156</v>
      </c>
      <c r="AU202" s="22" t="s">
        <v>81</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183</v>
      </c>
      <c r="BM202" s="22" t="s">
        <v>764</v>
      </c>
    </row>
    <row r="203" s="1" customFormat="1" ht="25.5" customHeight="1">
      <c r="B203" s="44"/>
      <c r="C203" s="258" t="s">
        <v>440</v>
      </c>
      <c r="D203" s="258" t="s">
        <v>298</v>
      </c>
      <c r="E203" s="259" t="s">
        <v>1522</v>
      </c>
      <c r="F203" s="260" t="s">
        <v>1521</v>
      </c>
      <c r="G203" s="261" t="s">
        <v>422</v>
      </c>
      <c r="H203" s="262">
        <v>1</v>
      </c>
      <c r="I203" s="263"/>
      <c r="J203" s="264">
        <f>ROUND(I203*H203,2)</f>
        <v>0</v>
      </c>
      <c r="K203" s="260" t="s">
        <v>21</v>
      </c>
      <c r="L203" s="265"/>
      <c r="M203" s="266" t="s">
        <v>21</v>
      </c>
      <c r="N203" s="267" t="s">
        <v>44</v>
      </c>
      <c r="O203" s="45"/>
      <c r="P203" s="219">
        <f>O203*H203</f>
        <v>0</v>
      </c>
      <c r="Q203" s="219">
        <v>0</v>
      </c>
      <c r="R203" s="219">
        <f>Q203*H203</f>
        <v>0</v>
      </c>
      <c r="S203" s="219">
        <v>0</v>
      </c>
      <c r="T203" s="220">
        <f>S203*H203</f>
        <v>0</v>
      </c>
      <c r="AR203" s="22" t="s">
        <v>210</v>
      </c>
      <c r="AT203" s="22" t="s">
        <v>298</v>
      </c>
      <c r="AU203" s="22" t="s">
        <v>81</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183</v>
      </c>
      <c r="BM203" s="22" t="s">
        <v>766</v>
      </c>
    </row>
    <row r="204" s="1" customFormat="1" ht="25.5" customHeight="1">
      <c r="B204" s="44"/>
      <c r="C204" s="210" t="s">
        <v>1523</v>
      </c>
      <c r="D204" s="210" t="s">
        <v>156</v>
      </c>
      <c r="E204" s="211" t="s">
        <v>1524</v>
      </c>
      <c r="F204" s="212" t="s">
        <v>1525</v>
      </c>
      <c r="G204" s="213" t="s">
        <v>422</v>
      </c>
      <c r="H204" s="214">
        <v>1</v>
      </c>
      <c r="I204" s="215"/>
      <c r="J204" s="216">
        <f>ROUND(I204*H204,2)</f>
        <v>0</v>
      </c>
      <c r="K204" s="212" t="s">
        <v>21</v>
      </c>
      <c r="L204" s="70"/>
      <c r="M204" s="217" t="s">
        <v>21</v>
      </c>
      <c r="N204" s="218" t="s">
        <v>44</v>
      </c>
      <c r="O204" s="45"/>
      <c r="P204" s="219">
        <f>O204*H204</f>
        <v>0</v>
      </c>
      <c r="Q204" s="219">
        <v>0</v>
      </c>
      <c r="R204" s="219">
        <f>Q204*H204</f>
        <v>0</v>
      </c>
      <c r="S204" s="219">
        <v>0</v>
      </c>
      <c r="T204" s="220">
        <f>S204*H204</f>
        <v>0</v>
      </c>
      <c r="AR204" s="22" t="s">
        <v>183</v>
      </c>
      <c r="AT204" s="22" t="s">
        <v>156</v>
      </c>
      <c r="AU204" s="22" t="s">
        <v>81</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183</v>
      </c>
      <c r="BM204" s="22" t="s">
        <v>769</v>
      </c>
    </row>
    <row r="205" s="1" customFormat="1" ht="25.5" customHeight="1">
      <c r="B205" s="44"/>
      <c r="C205" s="258" t="s">
        <v>443</v>
      </c>
      <c r="D205" s="258" t="s">
        <v>298</v>
      </c>
      <c r="E205" s="259" t="s">
        <v>1526</v>
      </c>
      <c r="F205" s="260" t="s">
        <v>1525</v>
      </c>
      <c r="G205" s="261" t="s">
        <v>422</v>
      </c>
      <c r="H205" s="262">
        <v>1</v>
      </c>
      <c r="I205" s="263"/>
      <c r="J205" s="264">
        <f>ROUND(I205*H205,2)</f>
        <v>0</v>
      </c>
      <c r="K205" s="260" t="s">
        <v>21</v>
      </c>
      <c r="L205" s="265"/>
      <c r="M205" s="266" t="s">
        <v>21</v>
      </c>
      <c r="N205" s="267" t="s">
        <v>44</v>
      </c>
      <c r="O205" s="45"/>
      <c r="P205" s="219">
        <f>O205*H205</f>
        <v>0</v>
      </c>
      <c r="Q205" s="219">
        <v>0</v>
      </c>
      <c r="R205" s="219">
        <f>Q205*H205</f>
        <v>0</v>
      </c>
      <c r="S205" s="219">
        <v>0</v>
      </c>
      <c r="T205" s="220">
        <f>S205*H205</f>
        <v>0</v>
      </c>
      <c r="AR205" s="22" t="s">
        <v>210</v>
      </c>
      <c r="AT205" s="22" t="s">
        <v>298</v>
      </c>
      <c r="AU205" s="22" t="s">
        <v>81</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183</v>
      </c>
      <c r="BM205" s="22" t="s">
        <v>771</v>
      </c>
    </row>
    <row r="206" s="1" customFormat="1" ht="25.5" customHeight="1">
      <c r="B206" s="44"/>
      <c r="C206" s="210" t="s">
        <v>1527</v>
      </c>
      <c r="D206" s="210" t="s">
        <v>156</v>
      </c>
      <c r="E206" s="211" t="s">
        <v>1528</v>
      </c>
      <c r="F206" s="212" t="s">
        <v>1529</v>
      </c>
      <c r="G206" s="213" t="s">
        <v>298</v>
      </c>
      <c r="H206" s="214">
        <v>1</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183</v>
      </c>
      <c r="AT206" s="22" t="s">
        <v>156</v>
      </c>
      <c r="AU206" s="22" t="s">
        <v>81</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183</v>
      </c>
      <c r="BM206" s="22" t="s">
        <v>774</v>
      </c>
    </row>
    <row r="207" s="1" customFormat="1" ht="25.5" customHeight="1">
      <c r="B207" s="44"/>
      <c r="C207" s="258" t="s">
        <v>447</v>
      </c>
      <c r="D207" s="258" t="s">
        <v>298</v>
      </c>
      <c r="E207" s="259" t="s">
        <v>1530</v>
      </c>
      <c r="F207" s="260" t="s">
        <v>1529</v>
      </c>
      <c r="G207" s="261" t="s">
        <v>298</v>
      </c>
      <c r="H207" s="262">
        <v>1</v>
      </c>
      <c r="I207" s="263"/>
      <c r="J207" s="264">
        <f>ROUND(I207*H207,2)</f>
        <v>0</v>
      </c>
      <c r="K207" s="260" t="s">
        <v>21</v>
      </c>
      <c r="L207" s="265"/>
      <c r="M207" s="266" t="s">
        <v>21</v>
      </c>
      <c r="N207" s="267" t="s">
        <v>44</v>
      </c>
      <c r="O207" s="45"/>
      <c r="P207" s="219">
        <f>O207*H207</f>
        <v>0</v>
      </c>
      <c r="Q207" s="219">
        <v>0</v>
      </c>
      <c r="R207" s="219">
        <f>Q207*H207</f>
        <v>0</v>
      </c>
      <c r="S207" s="219">
        <v>0</v>
      </c>
      <c r="T207" s="220">
        <f>S207*H207</f>
        <v>0</v>
      </c>
      <c r="AR207" s="22" t="s">
        <v>210</v>
      </c>
      <c r="AT207" s="22" t="s">
        <v>298</v>
      </c>
      <c r="AU207" s="22" t="s">
        <v>81</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183</v>
      </c>
      <c r="BM207" s="22" t="s">
        <v>776</v>
      </c>
    </row>
    <row r="208" s="1" customFormat="1" ht="25.5" customHeight="1">
      <c r="B208" s="44"/>
      <c r="C208" s="210" t="s">
        <v>1531</v>
      </c>
      <c r="D208" s="210" t="s">
        <v>156</v>
      </c>
      <c r="E208" s="211" t="s">
        <v>1532</v>
      </c>
      <c r="F208" s="212" t="s">
        <v>1512</v>
      </c>
      <c r="G208" s="213" t="s">
        <v>282</v>
      </c>
      <c r="H208" s="214">
        <v>1</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183</v>
      </c>
      <c r="AT208" s="22" t="s">
        <v>156</v>
      </c>
      <c r="AU208" s="22" t="s">
        <v>81</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183</v>
      </c>
      <c r="BM208" s="22" t="s">
        <v>779</v>
      </c>
    </row>
    <row r="209" s="1" customFormat="1" ht="25.5" customHeight="1">
      <c r="B209" s="44"/>
      <c r="C209" s="258" t="s">
        <v>450</v>
      </c>
      <c r="D209" s="258" t="s">
        <v>298</v>
      </c>
      <c r="E209" s="259" t="s">
        <v>1533</v>
      </c>
      <c r="F209" s="260" t="s">
        <v>1512</v>
      </c>
      <c r="G209" s="261" t="s">
        <v>282</v>
      </c>
      <c r="H209" s="262">
        <v>1</v>
      </c>
      <c r="I209" s="263"/>
      <c r="J209" s="264">
        <f>ROUND(I209*H209,2)</f>
        <v>0</v>
      </c>
      <c r="K209" s="260" t="s">
        <v>21</v>
      </c>
      <c r="L209" s="265"/>
      <c r="M209" s="266" t="s">
        <v>21</v>
      </c>
      <c r="N209" s="267" t="s">
        <v>44</v>
      </c>
      <c r="O209" s="45"/>
      <c r="P209" s="219">
        <f>O209*H209</f>
        <v>0</v>
      </c>
      <c r="Q209" s="219">
        <v>0</v>
      </c>
      <c r="R209" s="219">
        <f>Q209*H209</f>
        <v>0</v>
      </c>
      <c r="S209" s="219">
        <v>0</v>
      </c>
      <c r="T209" s="220">
        <f>S209*H209</f>
        <v>0</v>
      </c>
      <c r="AR209" s="22" t="s">
        <v>210</v>
      </c>
      <c r="AT209" s="22" t="s">
        <v>298</v>
      </c>
      <c r="AU209" s="22" t="s">
        <v>81</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183</v>
      </c>
      <c r="BM209" s="22" t="s">
        <v>781</v>
      </c>
    </row>
    <row r="210" s="1" customFormat="1" ht="16.5" customHeight="1">
      <c r="B210" s="44"/>
      <c r="C210" s="210" t="s">
        <v>1534</v>
      </c>
      <c r="D210" s="210" t="s">
        <v>156</v>
      </c>
      <c r="E210" s="211" t="s">
        <v>1535</v>
      </c>
      <c r="F210" s="212" t="s">
        <v>1409</v>
      </c>
      <c r="G210" s="213" t="s">
        <v>326</v>
      </c>
      <c r="H210" s="214">
        <v>10</v>
      </c>
      <c r="I210" s="215"/>
      <c r="J210" s="216">
        <f>ROUND(I210*H210,2)</f>
        <v>0</v>
      </c>
      <c r="K210" s="212" t="s">
        <v>21</v>
      </c>
      <c r="L210" s="70"/>
      <c r="M210" s="217" t="s">
        <v>21</v>
      </c>
      <c r="N210" s="218" t="s">
        <v>44</v>
      </c>
      <c r="O210" s="45"/>
      <c r="P210" s="219">
        <f>O210*H210</f>
        <v>0</v>
      </c>
      <c r="Q210" s="219">
        <v>0.00022000000000000001</v>
      </c>
      <c r="R210" s="219">
        <f>Q210*H210</f>
        <v>0.0022000000000000001</v>
      </c>
      <c r="S210" s="219">
        <v>0</v>
      </c>
      <c r="T210" s="220">
        <f>S210*H210</f>
        <v>0</v>
      </c>
      <c r="AR210" s="22" t="s">
        <v>183</v>
      </c>
      <c r="AT210" s="22" t="s">
        <v>156</v>
      </c>
      <c r="AU210" s="22" t="s">
        <v>81</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183</v>
      </c>
      <c r="BM210" s="22" t="s">
        <v>784</v>
      </c>
    </row>
    <row r="211" s="1" customFormat="1" ht="16.5" customHeight="1">
      <c r="B211" s="44"/>
      <c r="C211" s="258" t="s">
        <v>455</v>
      </c>
      <c r="D211" s="258" t="s">
        <v>298</v>
      </c>
      <c r="E211" s="259" t="s">
        <v>1536</v>
      </c>
      <c r="F211" s="260" t="s">
        <v>1409</v>
      </c>
      <c r="G211" s="261" t="s">
        <v>326</v>
      </c>
      <c r="H211" s="262">
        <v>10</v>
      </c>
      <c r="I211" s="263"/>
      <c r="J211" s="264">
        <f>ROUND(I211*H211,2)</f>
        <v>0</v>
      </c>
      <c r="K211" s="260" t="s">
        <v>21</v>
      </c>
      <c r="L211" s="265"/>
      <c r="M211" s="266" t="s">
        <v>21</v>
      </c>
      <c r="N211" s="267" t="s">
        <v>44</v>
      </c>
      <c r="O211" s="45"/>
      <c r="P211" s="219">
        <f>O211*H211</f>
        <v>0</v>
      </c>
      <c r="Q211" s="219">
        <v>0.00044999999999999999</v>
      </c>
      <c r="R211" s="219">
        <f>Q211*H211</f>
        <v>0.0044999999999999997</v>
      </c>
      <c r="S211" s="219">
        <v>0</v>
      </c>
      <c r="T211" s="220">
        <f>S211*H211</f>
        <v>0</v>
      </c>
      <c r="AR211" s="22" t="s">
        <v>210</v>
      </c>
      <c r="AT211" s="22" t="s">
        <v>298</v>
      </c>
      <c r="AU211" s="22" t="s">
        <v>81</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183</v>
      </c>
      <c r="BM211" s="22" t="s">
        <v>786</v>
      </c>
    </row>
    <row r="212" s="9" customFormat="1" ht="29.88" customHeight="1">
      <c r="B212" s="196"/>
      <c r="C212" s="197"/>
      <c r="D212" s="198" t="s">
        <v>72</v>
      </c>
      <c r="E212" s="233" t="s">
        <v>163</v>
      </c>
      <c r="F212" s="233" t="s">
        <v>1537</v>
      </c>
      <c r="G212" s="197"/>
      <c r="H212" s="197"/>
      <c r="I212" s="200"/>
      <c r="J212" s="234">
        <f>BK212</f>
        <v>0</v>
      </c>
      <c r="K212" s="197"/>
      <c r="L212" s="202"/>
      <c r="M212" s="203"/>
      <c r="N212" s="204"/>
      <c r="O212" s="204"/>
      <c r="P212" s="205">
        <v>0</v>
      </c>
      <c r="Q212" s="204"/>
      <c r="R212" s="205">
        <v>0</v>
      </c>
      <c r="S212" s="204"/>
      <c r="T212" s="206">
        <v>0</v>
      </c>
      <c r="AR212" s="207" t="s">
        <v>83</v>
      </c>
      <c r="AT212" s="208" t="s">
        <v>72</v>
      </c>
      <c r="AU212" s="208" t="s">
        <v>81</v>
      </c>
      <c r="AY212" s="207" t="s">
        <v>155</v>
      </c>
      <c r="BK212" s="209">
        <v>0</v>
      </c>
    </row>
    <row r="213" s="9" customFormat="1" ht="24.96" customHeight="1">
      <c r="B213" s="196"/>
      <c r="C213" s="197"/>
      <c r="D213" s="198" t="s">
        <v>72</v>
      </c>
      <c r="E213" s="199" t="s">
        <v>356</v>
      </c>
      <c r="F213" s="199" t="s">
        <v>1538</v>
      </c>
      <c r="G213" s="197"/>
      <c r="H213" s="197"/>
      <c r="I213" s="200"/>
      <c r="J213" s="201">
        <f>BK213</f>
        <v>0</v>
      </c>
      <c r="K213" s="197"/>
      <c r="L213" s="202"/>
      <c r="M213" s="203"/>
      <c r="N213" s="204"/>
      <c r="O213" s="204"/>
      <c r="P213" s="205">
        <f>SUM(P214:P232)</f>
        <v>0</v>
      </c>
      <c r="Q213" s="204"/>
      <c r="R213" s="205">
        <f>SUM(R214:R232)</f>
        <v>0</v>
      </c>
      <c r="S213" s="204"/>
      <c r="T213" s="206">
        <f>SUM(T214:T232)</f>
        <v>0</v>
      </c>
      <c r="AR213" s="207" t="s">
        <v>83</v>
      </c>
      <c r="AT213" s="208" t="s">
        <v>72</v>
      </c>
      <c r="AU213" s="208" t="s">
        <v>73</v>
      </c>
      <c r="AY213" s="207" t="s">
        <v>155</v>
      </c>
      <c r="BK213" s="209">
        <f>SUM(BK214:BK232)</f>
        <v>0</v>
      </c>
    </row>
    <row r="214" s="1" customFormat="1" ht="25.5" customHeight="1">
      <c r="B214" s="44"/>
      <c r="C214" s="210" t="s">
        <v>1539</v>
      </c>
      <c r="D214" s="210" t="s">
        <v>156</v>
      </c>
      <c r="E214" s="211" t="s">
        <v>1540</v>
      </c>
      <c r="F214" s="212" t="s">
        <v>1541</v>
      </c>
      <c r="G214" s="213" t="s">
        <v>422</v>
      </c>
      <c r="H214" s="214">
        <v>1</v>
      </c>
      <c r="I214" s="215"/>
      <c r="J214" s="216">
        <f>ROUND(I214*H214,2)</f>
        <v>0</v>
      </c>
      <c r="K214" s="212" t="s">
        <v>21</v>
      </c>
      <c r="L214" s="70"/>
      <c r="M214" s="217" t="s">
        <v>21</v>
      </c>
      <c r="N214" s="218" t="s">
        <v>44</v>
      </c>
      <c r="O214" s="45"/>
      <c r="P214" s="219">
        <f>O214*H214</f>
        <v>0</v>
      </c>
      <c r="Q214" s="219">
        <v>0</v>
      </c>
      <c r="R214" s="219">
        <f>Q214*H214</f>
        <v>0</v>
      </c>
      <c r="S214" s="219">
        <v>0</v>
      </c>
      <c r="T214" s="220">
        <f>S214*H214</f>
        <v>0</v>
      </c>
      <c r="AR214" s="22" t="s">
        <v>183</v>
      </c>
      <c r="AT214" s="22" t="s">
        <v>156</v>
      </c>
      <c r="AU214" s="22" t="s">
        <v>81</v>
      </c>
      <c r="AY214" s="22" t="s">
        <v>155</v>
      </c>
      <c r="BE214" s="221">
        <f>IF(N214="základní",J214,0)</f>
        <v>0</v>
      </c>
      <c r="BF214" s="221">
        <f>IF(N214="snížená",J214,0)</f>
        <v>0</v>
      </c>
      <c r="BG214" s="221">
        <f>IF(N214="zákl. přenesená",J214,0)</f>
        <v>0</v>
      </c>
      <c r="BH214" s="221">
        <f>IF(N214="sníž. přenesená",J214,0)</f>
        <v>0</v>
      </c>
      <c r="BI214" s="221">
        <f>IF(N214="nulová",J214,0)</f>
        <v>0</v>
      </c>
      <c r="BJ214" s="22" t="s">
        <v>81</v>
      </c>
      <c r="BK214" s="221">
        <f>ROUND(I214*H214,2)</f>
        <v>0</v>
      </c>
      <c r="BL214" s="22" t="s">
        <v>183</v>
      </c>
      <c r="BM214" s="22" t="s">
        <v>789</v>
      </c>
    </row>
    <row r="215" s="1" customFormat="1" ht="25.5" customHeight="1">
      <c r="B215" s="44"/>
      <c r="C215" s="258" t="s">
        <v>459</v>
      </c>
      <c r="D215" s="258" t="s">
        <v>298</v>
      </c>
      <c r="E215" s="259" t="s">
        <v>1542</v>
      </c>
      <c r="F215" s="260" t="s">
        <v>1541</v>
      </c>
      <c r="G215" s="261" t="s">
        <v>422</v>
      </c>
      <c r="H215" s="262">
        <v>1</v>
      </c>
      <c r="I215" s="263"/>
      <c r="J215" s="264">
        <f>ROUND(I215*H215,2)</f>
        <v>0</v>
      </c>
      <c r="K215" s="260" t="s">
        <v>21</v>
      </c>
      <c r="L215" s="265"/>
      <c r="M215" s="266" t="s">
        <v>21</v>
      </c>
      <c r="N215" s="267" t="s">
        <v>44</v>
      </c>
      <c r="O215" s="45"/>
      <c r="P215" s="219">
        <f>O215*H215</f>
        <v>0</v>
      </c>
      <c r="Q215" s="219">
        <v>0</v>
      </c>
      <c r="R215" s="219">
        <f>Q215*H215</f>
        <v>0</v>
      </c>
      <c r="S215" s="219">
        <v>0</v>
      </c>
      <c r="T215" s="220">
        <f>S215*H215</f>
        <v>0</v>
      </c>
      <c r="AR215" s="22" t="s">
        <v>210</v>
      </c>
      <c r="AT215" s="22" t="s">
        <v>298</v>
      </c>
      <c r="AU215" s="22" t="s">
        <v>81</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183</v>
      </c>
      <c r="BM215" s="22" t="s">
        <v>791</v>
      </c>
    </row>
    <row r="216" s="1" customFormat="1" ht="25.5" customHeight="1">
      <c r="B216" s="44"/>
      <c r="C216" s="210" t="s">
        <v>1543</v>
      </c>
      <c r="D216" s="210" t="s">
        <v>156</v>
      </c>
      <c r="E216" s="211" t="s">
        <v>1544</v>
      </c>
      <c r="F216" s="212" t="s">
        <v>1545</v>
      </c>
      <c r="G216" s="213" t="s">
        <v>422</v>
      </c>
      <c r="H216" s="214">
        <v>1</v>
      </c>
      <c r="I216" s="215"/>
      <c r="J216" s="216">
        <f>ROUND(I216*H216,2)</f>
        <v>0</v>
      </c>
      <c r="K216" s="212" t="s">
        <v>21</v>
      </c>
      <c r="L216" s="70"/>
      <c r="M216" s="217" t="s">
        <v>21</v>
      </c>
      <c r="N216" s="218" t="s">
        <v>44</v>
      </c>
      <c r="O216" s="45"/>
      <c r="P216" s="219">
        <f>O216*H216</f>
        <v>0</v>
      </c>
      <c r="Q216" s="219">
        <v>0</v>
      </c>
      <c r="R216" s="219">
        <f>Q216*H216</f>
        <v>0</v>
      </c>
      <c r="S216" s="219">
        <v>0</v>
      </c>
      <c r="T216" s="220">
        <f>S216*H216</f>
        <v>0</v>
      </c>
      <c r="AR216" s="22" t="s">
        <v>183</v>
      </c>
      <c r="AT216" s="22" t="s">
        <v>156</v>
      </c>
      <c r="AU216" s="22" t="s">
        <v>81</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183</v>
      </c>
      <c r="BM216" s="22" t="s">
        <v>794</v>
      </c>
    </row>
    <row r="217" s="1" customFormat="1" ht="25.5" customHeight="1">
      <c r="B217" s="44"/>
      <c r="C217" s="258" t="s">
        <v>463</v>
      </c>
      <c r="D217" s="258" t="s">
        <v>298</v>
      </c>
      <c r="E217" s="259" t="s">
        <v>1546</v>
      </c>
      <c r="F217" s="260" t="s">
        <v>1545</v>
      </c>
      <c r="G217" s="261" t="s">
        <v>422</v>
      </c>
      <c r="H217" s="262">
        <v>1</v>
      </c>
      <c r="I217" s="263"/>
      <c r="J217" s="264">
        <f>ROUND(I217*H217,2)</f>
        <v>0</v>
      </c>
      <c r="K217" s="260" t="s">
        <v>21</v>
      </c>
      <c r="L217" s="265"/>
      <c r="M217" s="266" t="s">
        <v>21</v>
      </c>
      <c r="N217" s="267" t="s">
        <v>44</v>
      </c>
      <c r="O217" s="45"/>
      <c r="P217" s="219">
        <f>O217*H217</f>
        <v>0</v>
      </c>
      <c r="Q217" s="219">
        <v>0</v>
      </c>
      <c r="R217" s="219">
        <f>Q217*H217</f>
        <v>0</v>
      </c>
      <c r="S217" s="219">
        <v>0</v>
      </c>
      <c r="T217" s="220">
        <f>S217*H217</f>
        <v>0</v>
      </c>
      <c r="AR217" s="22" t="s">
        <v>210</v>
      </c>
      <c r="AT217" s="22" t="s">
        <v>298</v>
      </c>
      <c r="AU217" s="22" t="s">
        <v>81</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183</v>
      </c>
      <c r="BM217" s="22" t="s">
        <v>796</v>
      </c>
    </row>
    <row r="218" s="1" customFormat="1" ht="25.5" customHeight="1">
      <c r="B218" s="44"/>
      <c r="C218" s="210" t="s">
        <v>1547</v>
      </c>
      <c r="D218" s="210" t="s">
        <v>156</v>
      </c>
      <c r="E218" s="211" t="s">
        <v>1548</v>
      </c>
      <c r="F218" s="212" t="s">
        <v>1549</v>
      </c>
      <c r="G218" s="213" t="s">
        <v>422</v>
      </c>
      <c r="H218" s="214">
        <v>1</v>
      </c>
      <c r="I218" s="215"/>
      <c r="J218" s="216">
        <f>ROUND(I218*H218,2)</f>
        <v>0</v>
      </c>
      <c r="K218" s="212" t="s">
        <v>21</v>
      </c>
      <c r="L218" s="70"/>
      <c r="M218" s="217" t="s">
        <v>21</v>
      </c>
      <c r="N218" s="218" t="s">
        <v>44</v>
      </c>
      <c r="O218" s="45"/>
      <c r="P218" s="219">
        <f>O218*H218</f>
        <v>0</v>
      </c>
      <c r="Q218" s="219">
        <v>0</v>
      </c>
      <c r="R218" s="219">
        <f>Q218*H218</f>
        <v>0</v>
      </c>
      <c r="S218" s="219">
        <v>0</v>
      </c>
      <c r="T218" s="220">
        <f>S218*H218</f>
        <v>0</v>
      </c>
      <c r="AR218" s="22" t="s">
        <v>183</v>
      </c>
      <c r="AT218" s="22" t="s">
        <v>156</v>
      </c>
      <c r="AU218" s="22" t="s">
        <v>81</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183</v>
      </c>
      <c r="BM218" s="22" t="s">
        <v>799</v>
      </c>
    </row>
    <row r="219" s="1" customFormat="1" ht="25.5" customHeight="1">
      <c r="B219" s="44"/>
      <c r="C219" s="258" t="s">
        <v>469</v>
      </c>
      <c r="D219" s="258" t="s">
        <v>298</v>
      </c>
      <c r="E219" s="259" t="s">
        <v>1550</v>
      </c>
      <c r="F219" s="260" t="s">
        <v>1549</v>
      </c>
      <c r="G219" s="261" t="s">
        <v>422</v>
      </c>
      <c r="H219" s="262">
        <v>1</v>
      </c>
      <c r="I219" s="263"/>
      <c r="J219" s="264">
        <f>ROUND(I219*H219,2)</f>
        <v>0</v>
      </c>
      <c r="K219" s="260" t="s">
        <v>21</v>
      </c>
      <c r="L219" s="265"/>
      <c r="M219" s="266" t="s">
        <v>21</v>
      </c>
      <c r="N219" s="267" t="s">
        <v>44</v>
      </c>
      <c r="O219" s="45"/>
      <c r="P219" s="219">
        <f>O219*H219</f>
        <v>0</v>
      </c>
      <c r="Q219" s="219">
        <v>0</v>
      </c>
      <c r="R219" s="219">
        <f>Q219*H219</f>
        <v>0</v>
      </c>
      <c r="S219" s="219">
        <v>0</v>
      </c>
      <c r="T219" s="220">
        <f>S219*H219</f>
        <v>0</v>
      </c>
      <c r="AR219" s="22" t="s">
        <v>210</v>
      </c>
      <c r="AT219" s="22" t="s">
        <v>298</v>
      </c>
      <c r="AU219" s="22" t="s">
        <v>81</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183</v>
      </c>
      <c r="BM219" s="22" t="s">
        <v>801</v>
      </c>
    </row>
    <row r="220" s="1" customFormat="1" ht="25.5" customHeight="1">
      <c r="B220" s="44"/>
      <c r="C220" s="210" t="s">
        <v>1551</v>
      </c>
      <c r="D220" s="210" t="s">
        <v>156</v>
      </c>
      <c r="E220" s="211" t="s">
        <v>1552</v>
      </c>
      <c r="F220" s="212" t="s">
        <v>1553</v>
      </c>
      <c r="G220" s="213" t="s">
        <v>422</v>
      </c>
      <c r="H220" s="214">
        <v>1</v>
      </c>
      <c r="I220" s="215"/>
      <c r="J220" s="216">
        <f>ROUND(I220*H220,2)</f>
        <v>0</v>
      </c>
      <c r="K220" s="212" t="s">
        <v>21</v>
      </c>
      <c r="L220" s="70"/>
      <c r="M220" s="217" t="s">
        <v>21</v>
      </c>
      <c r="N220" s="218" t="s">
        <v>44</v>
      </c>
      <c r="O220" s="45"/>
      <c r="P220" s="219">
        <f>O220*H220</f>
        <v>0</v>
      </c>
      <c r="Q220" s="219">
        <v>0</v>
      </c>
      <c r="R220" s="219">
        <f>Q220*H220</f>
        <v>0</v>
      </c>
      <c r="S220" s="219">
        <v>0</v>
      </c>
      <c r="T220" s="220">
        <f>S220*H220</f>
        <v>0</v>
      </c>
      <c r="AR220" s="22" t="s">
        <v>183</v>
      </c>
      <c r="AT220" s="22" t="s">
        <v>156</v>
      </c>
      <c r="AU220" s="22" t="s">
        <v>81</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183</v>
      </c>
      <c r="BM220" s="22" t="s">
        <v>804</v>
      </c>
    </row>
    <row r="221" s="1" customFormat="1" ht="25.5" customHeight="1">
      <c r="B221" s="44"/>
      <c r="C221" s="258" t="s">
        <v>472</v>
      </c>
      <c r="D221" s="258" t="s">
        <v>298</v>
      </c>
      <c r="E221" s="259" t="s">
        <v>1554</v>
      </c>
      <c r="F221" s="260" t="s">
        <v>1553</v>
      </c>
      <c r="G221" s="261" t="s">
        <v>422</v>
      </c>
      <c r="H221" s="262">
        <v>1</v>
      </c>
      <c r="I221" s="263"/>
      <c r="J221" s="264">
        <f>ROUND(I221*H221,2)</f>
        <v>0</v>
      </c>
      <c r="K221" s="260" t="s">
        <v>21</v>
      </c>
      <c r="L221" s="265"/>
      <c r="M221" s="266" t="s">
        <v>21</v>
      </c>
      <c r="N221" s="267" t="s">
        <v>44</v>
      </c>
      <c r="O221" s="45"/>
      <c r="P221" s="219">
        <f>O221*H221</f>
        <v>0</v>
      </c>
      <c r="Q221" s="219">
        <v>0</v>
      </c>
      <c r="R221" s="219">
        <f>Q221*H221</f>
        <v>0</v>
      </c>
      <c r="S221" s="219">
        <v>0</v>
      </c>
      <c r="T221" s="220">
        <f>S221*H221</f>
        <v>0</v>
      </c>
      <c r="AR221" s="22" t="s">
        <v>210</v>
      </c>
      <c r="AT221" s="22" t="s">
        <v>298</v>
      </c>
      <c r="AU221" s="22" t="s">
        <v>81</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183</v>
      </c>
      <c r="BM221" s="22" t="s">
        <v>806</v>
      </c>
    </row>
    <row r="222" s="1" customFormat="1" ht="16.5" customHeight="1">
      <c r="B222" s="44"/>
      <c r="C222" s="210" t="s">
        <v>1555</v>
      </c>
      <c r="D222" s="210" t="s">
        <v>156</v>
      </c>
      <c r="E222" s="211" t="s">
        <v>1556</v>
      </c>
      <c r="F222" s="212" t="s">
        <v>1557</v>
      </c>
      <c r="G222" s="213" t="s">
        <v>422</v>
      </c>
      <c r="H222" s="214">
        <v>1</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183</v>
      </c>
      <c r="AT222" s="22" t="s">
        <v>156</v>
      </c>
      <c r="AU222" s="22" t="s">
        <v>81</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183</v>
      </c>
      <c r="BM222" s="22" t="s">
        <v>809</v>
      </c>
    </row>
    <row r="223" s="1" customFormat="1" ht="16.5" customHeight="1">
      <c r="B223" s="44"/>
      <c r="C223" s="258" t="s">
        <v>476</v>
      </c>
      <c r="D223" s="258" t="s">
        <v>298</v>
      </c>
      <c r="E223" s="259" t="s">
        <v>1558</v>
      </c>
      <c r="F223" s="260" t="s">
        <v>1557</v>
      </c>
      <c r="G223" s="261" t="s">
        <v>422</v>
      </c>
      <c r="H223" s="262">
        <v>1</v>
      </c>
      <c r="I223" s="263"/>
      <c r="J223" s="264">
        <f>ROUND(I223*H223,2)</f>
        <v>0</v>
      </c>
      <c r="K223" s="260" t="s">
        <v>21</v>
      </c>
      <c r="L223" s="265"/>
      <c r="M223" s="266" t="s">
        <v>21</v>
      </c>
      <c r="N223" s="267" t="s">
        <v>44</v>
      </c>
      <c r="O223" s="45"/>
      <c r="P223" s="219">
        <f>O223*H223</f>
        <v>0</v>
      </c>
      <c r="Q223" s="219">
        <v>0</v>
      </c>
      <c r="R223" s="219">
        <f>Q223*H223</f>
        <v>0</v>
      </c>
      <c r="S223" s="219">
        <v>0</v>
      </c>
      <c r="T223" s="220">
        <f>S223*H223</f>
        <v>0</v>
      </c>
      <c r="AR223" s="22" t="s">
        <v>210</v>
      </c>
      <c r="AT223" s="22" t="s">
        <v>298</v>
      </c>
      <c r="AU223" s="22" t="s">
        <v>81</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183</v>
      </c>
      <c r="BM223" s="22" t="s">
        <v>811</v>
      </c>
    </row>
    <row r="224" s="1" customFormat="1" ht="25.5" customHeight="1">
      <c r="B224" s="44"/>
      <c r="C224" s="210" t="s">
        <v>1559</v>
      </c>
      <c r="D224" s="210" t="s">
        <v>156</v>
      </c>
      <c r="E224" s="211" t="s">
        <v>1560</v>
      </c>
      <c r="F224" s="212" t="s">
        <v>1561</v>
      </c>
      <c r="G224" s="213" t="s">
        <v>282</v>
      </c>
      <c r="H224" s="214">
        <v>20</v>
      </c>
      <c r="I224" s="215"/>
      <c r="J224" s="216">
        <f>ROUND(I224*H224,2)</f>
        <v>0</v>
      </c>
      <c r="K224" s="212" t="s">
        <v>21</v>
      </c>
      <c r="L224" s="70"/>
      <c r="M224" s="217" t="s">
        <v>21</v>
      </c>
      <c r="N224" s="218" t="s">
        <v>44</v>
      </c>
      <c r="O224" s="45"/>
      <c r="P224" s="219">
        <f>O224*H224</f>
        <v>0</v>
      </c>
      <c r="Q224" s="219">
        <v>0</v>
      </c>
      <c r="R224" s="219">
        <f>Q224*H224</f>
        <v>0</v>
      </c>
      <c r="S224" s="219">
        <v>0</v>
      </c>
      <c r="T224" s="220">
        <f>S224*H224</f>
        <v>0</v>
      </c>
      <c r="AR224" s="22" t="s">
        <v>183</v>
      </c>
      <c r="AT224" s="22" t="s">
        <v>156</v>
      </c>
      <c r="AU224" s="22" t="s">
        <v>81</v>
      </c>
      <c r="AY224" s="22" t="s">
        <v>155</v>
      </c>
      <c r="BE224" s="221">
        <f>IF(N224="základní",J224,0)</f>
        <v>0</v>
      </c>
      <c r="BF224" s="221">
        <f>IF(N224="snížená",J224,0)</f>
        <v>0</v>
      </c>
      <c r="BG224" s="221">
        <f>IF(N224="zákl. přenesená",J224,0)</f>
        <v>0</v>
      </c>
      <c r="BH224" s="221">
        <f>IF(N224="sníž. přenesená",J224,0)</f>
        <v>0</v>
      </c>
      <c r="BI224" s="221">
        <f>IF(N224="nulová",J224,0)</f>
        <v>0</v>
      </c>
      <c r="BJ224" s="22" t="s">
        <v>81</v>
      </c>
      <c r="BK224" s="221">
        <f>ROUND(I224*H224,2)</f>
        <v>0</v>
      </c>
      <c r="BL224" s="22" t="s">
        <v>183</v>
      </c>
      <c r="BM224" s="22" t="s">
        <v>814</v>
      </c>
    </row>
    <row r="225" s="1" customFormat="1" ht="25.5" customHeight="1">
      <c r="B225" s="44"/>
      <c r="C225" s="258" t="s">
        <v>485</v>
      </c>
      <c r="D225" s="258" t="s">
        <v>298</v>
      </c>
      <c r="E225" s="259" t="s">
        <v>1562</v>
      </c>
      <c r="F225" s="260" t="s">
        <v>1561</v>
      </c>
      <c r="G225" s="261" t="s">
        <v>282</v>
      </c>
      <c r="H225" s="262">
        <v>20</v>
      </c>
      <c r="I225" s="263"/>
      <c r="J225" s="264">
        <f>ROUND(I225*H225,2)</f>
        <v>0</v>
      </c>
      <c r="K225" s="260" t="s">
        <v>21</v>
      </c>
      <c r="L225" s="265"/>
      <c r="M225" s="266" t="s">
        <v>21</v>
      </c>
      <c r="N225" s="267" t="s">
        <v>44</v>
      </c>
      <c r="O225" s="45"/>
      <c r="P225" s="219">
        <f>O225*H225</f>
        <v>0</v>
      </c>
      <c r="Q225" s="219">
        <v>0</v>
      </c>
      <c r="R225" s="219">
        <f>Q225*H225</f>
        <v>0</v>
      </c>
      <c r="S225" s="219">
        <v>0</v>
      </c>
      <c r="T225" s="220">
        <f>S225*H225</f>
        <v>0</v>
      </c>
      <c r="AR225" s="22" t="s">
        <v>210</v>
      </c>
      <c r="AT225" s="22" t="s">
        <v>298</v>
      </c>
      <c r="AU225" s="22" t="s">
        <v>81</v>
      </c>
      <c r="AY225" s="22" t="s">
        <v>155</v>
      </c>
      <c r="BE225" s="221">
        <f>IF(N225="základní",J225,0)</f>
        <v>0</v>
      </c>
      <c r="BF225" s="221">
        <f>IF(N225="snížená",J225,0)</f>
        <v>0</v>
      </c>
      <c r="BG225" s="221">
        <f>IF(N225="zákl. přenesená",J225,0)</f>
        <v>0</v>
      </c>
      <c r="BH225" s="221">
        <f>IF(N225="sníž. přenesená",J225,0)</f>
        <v>0</v>
      </c>
      <c r="BI225" s="221">
        <f>IF(N225="nulová",J225,0)</f>
        <v>0</v>
      </c>
      <c r="BJ225" s="22" t="s">
        <v>81</v>
      </c>
      <c r="BK225" s="221">
        <f>ROUND(I225*H225,2)</f>
        <v>0</v>
      </c>
      <c r="BL225" s="22" t="s">
        <v>183</v>
      </c>
      <c r="BM225" s="22" t="s">
        <v>816</v>
      </c>
    </row>
    <row r="226" s="1" customFormat="1" ht="25.5" customHeight="1">
      <c r="B226" s="44"/>
      <c r="C226" s="210" t="s">
        <v>1563</v>
      </c>
      <c r="D226" s="210" t="s">
        <v>156</v>
      </c>
      <c r="E226" s="211" t="s">
        <v>1564</v>
      </c>
      <c r="F226" s="212" t="s">
        <v>1565</v>
      </c>
      <c r="G226" s="213" t="s">
        <v>298</v>
      </c>
      <c r="H226" s="214">
        <v>1</v>
      </c>
      <c r="I226" s="215"/>
      <c r="J226" s="216">
        <f>ROUND(I226*H226,2)</f>
        <v>0</v>
      </c>
      <c r="K226" s="212" t="s">
        <v>21</v>
      </c>
      <c r="L226" s="70"/>
      <c r="M226" s="217" t="s">
        <v>21</v>
      </c>
      <c r="N226" s="218" t="s">
        <v>44</v>
      </c>
      <c r="O226" s="45"/>
      <c r="P226" s="219">
        <f>O226*H226</f>
        <v>0</v>
      </c>
      <c r="Q226" s="219">
        <v>0</v>
      </c>
      <c r="R226" s="219">
        <f>Q226*H226</f>
        <v>0</v>
      </c>
      <c r="S226" s="219">
        <v>0</v>
      </c>
      <c r="T226" s="220">
        <f>S226*H226</f>
        <v>0</v>
      </c>
      <c r="AR226" s="22" t="s">
        <v>183</v>
      </c>
      <c r="AT226" s="22" t="s">
        <v>156</v>
      </c>
      <c r="AU226" s="22" t="s">
        <v>81</v>
      </c>
      <c r="AY226" s="22" t="s">
        <v>155</v>
      </c>
      <c r="BE226" s="221">
        <f>IF(N226="základní",J226,0)</f>
        <v>0</v>
      </c>
      <c r="BF226" s="221">
        <f>IF(N226="snížená",J226,0)</f>
        <v>0</v>
      </c>
      <c r="BG226" s="221">
        <f>IF(N226="zákl. přenesená",J226,0)</f>
        <v>0</v>
      </c>
      <c r="BH226" s="221">
        <f>IF(N226="sníž. přenesená",J226,0)</f>
        <v>0</v>
      </c>
      <c r="BI226" s="221">
        <f>IF(N226="nulová",J226,0)</f>
        <v>0</v>
      </c>
      <c r="BJ226" s="22" t="s">
        <v>81</v>
      </c>
      <c r="BK226" s="221">
        <f>ROUND(I226*H226,2)</f>
        <v>0</v>
      </c>
      <c r="BL226" s="22" t="s">
        <v>183</v>
      </c>
      <c r="BM226" s="22" t="s">
        <v>819</v>
      </c>
    </row>
    <row r="227" s="1" customFormat="1" ht="25.5" customHeight="1">
      <c r="B227" s="44"/>
      <c r="C227" s="258" t="s">
        <v>490</v>
      </c>
      <c r="D227" s="258" t="s">
        <v>298</v>
      </c>
      <c r="E227" s="259" t="s">
        <v>1566</v>
      </c>
      <c r="F227" s="260" t="s">
        <v>1565</v>
      </c>
      <c r="G227" s="261" t="s">
        <v>298</v>
      </c>
      <c r="H227" s="262">
        <v>1</v>
      </c>
      <c r="I227" s="263"/>
      <c r="J227" s="264">
        <f>ROUND(I227*H227,2)</f>
        <v>0</v>
      </c>
      <c r="K227" s="260" t="s">
        <v>21</v>
      </c>
      <c r="L227" s="265"/>
      <c r="M227" s="266" t="s">
        <v>21</v>
      </c>
      <c r="N227" s="267" t="s">
        <v>44</v>
      </c>
      <c r="O227" s="45"/>
      <c r="P227" s="219">
        <f>O227*H227</f>
        <v>0</v>
      </c>
      <c r="Q227" s="219">
        <v>0</v>
      </c>
      <c r="R227" s="219">
        <f>Q227*H227</f>
        <v>0</v>
      </c>
      <c r="S227" s="219">
        <v>0</v>
      </c>
      <c r="T227" s="220">
        <f>S227*H227</f>
        <v>0</v>
      </c>
      <c r="AR227" s="22" t="s">
        <v>210</v>
      </c>
      <c r="AT227" s="22" t="s">
        <v>298</v>
      </c>
      <c r="AU227" s="22" t="s">
        <v>81</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183</v>
      </c>
      <c r="BM227" s="22" t="s">
        <v>538</v>
      </c>
    </row>
    <row r="228" s="1" customFormat="1" ht="25.5" customHeight="1">
      <c r="B228" s="44"/>
      <c r="C228" s="210" t="s">
        <v>1567</v>
      </c>
      <c r="D228" s="210" t="s">
        <v>156</v>
      </c>
      <c r="E228" s="211" t="s">
        <v>1568</v>
      </c>
      <c r="F228" s="212" t="s">
        <v>1512</v>
      </c>
      <c r="G228" s="213" t="s">
        <v>282</v>
      </c>
      <c r="H228" s="214">
        <v>25</v>
      </c>
      <c r="I228" s="215"/>
      <c r="J228" s="216">
        <f>ROUND(I228*H228,2)</f>
        <v>0</v>
      </c>
      <c r="K228" s="212" t="s">
        <v>21</v>
      </c>
      <c r="L228" s="70"/>
      <c r="M228" s="217" t="s">
        <v>21</v>
      </c>
      <c r="N228" s="218" t="s">
        <v>44</v>
      </c>
      <c r="O228" s="45"/>
      <c r="P228" s="219">
        <f>O228*H228</f>
        <v>0</v>
      </c>
      <c r="Q228" s="219">
        <v>0</v>
      </c>
      <c r="R228" s="219">
        <f>Q228*H228</f>
        <v>0</v>
      </c>
      <c r="S228" s="219">
        <v>0</v>
      </c>
      <c r="T228" s="220">
        <f>S228*H228</f>
        <v>0</v>
      </c>
      <c r="AR228" s="22" t="s">
        <v>183</v>
      </c>
      <c r="AT228" s="22" t="s">
        <v>156</v>
      </c>
      <c r="AU228" s="22" t="s">
        <v>81</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183</v>
      </c>
      <c r="BM228" s="22" t="s">
        <v>823</v>
      </c>
    </row>
    <row r="229" s="1" customFormat="1" ht="25.5" customHeight="1">
      <c r="B229" s="44"/>
      <c r="C229" s="258" t="s">
        <v>493</v>
      </c>
      <c r="D229" s="258" t="s">
        <v>298</v>
      </c>
      <c r="E229" s="259" t="s">
        <v>1569</v>
      </c>
      <c r="F229" s="260" t="s">
        <v>1512</v>
      </c>
      <c r="G229" s="261" t="s">
        <v>282</v>
      </c>
      <c r="H229" s="262">
        <v>25</v>
      </c>
      <c r="I229" s="263"/>
      <c r="J229" s="264">
        <f>ROUND(I229*H229,2)</f>
        <v>0</v>
      </c>
      <c r="K229" s="260" t="s">
        <v>21</v>
      </c>
      <c r="L229" s="265"/>
      <c r="M229" s="266" t="s">
        <v>21</v>
      </c>
      <c r="N229" s="267" t="s">
        <v>44</v>
      </c>
      <c r="O229" s="45"/>
      <c r="P229" s="219">
        <f>O229*H229</f>
        <v>0</v>
      </c>
      <c r="Q229" s="219">
        <v>0</v>
      </c>
      <c r="R229" s="219">
        <f>Q229*H229</f>
        <v>0</v>
      </c>
      <c r="S229" s="219">
        <v>0</v>
      </c>
      <c r="T229" s="220">
        <f>S229*H229</f>
        <v>0</v>
      </c>
      <c r="AR229" s="22" t="s">
        <v>210</v>
      </c>
      <c r="AT229" s="22" t="s">
        <v>298</v>
      </c>
      <c r="AU229" s="22" t="s">
        <v>81</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183</v>
      </c>
      <c r="BM229" s="22" t="s">
        <v>825</v>
      </c>
    </row>
    <row r="230" s="1" customFormat="1" ht="16.5" customHeight="1">
      <c r="B230" s="44"/>
      <c r="C230" s="210" t="s">
        <v>73</v>
      </c>
      <c r="D230" s="210" t="s">
        <v>156</v>
      </c>
      <c r="E230" s="211" t="s">
        <v>1570</v>
      </c>
      <c r="F230" s="212" t="s">
        <v>1409</v>
      </c>
      <c r="G230" s="213" t="s">
        <v>326</v>
      </c>
      <c r="H230" s="214">
        <v>90</v>
      </c>
      <c r="I230" s="215"/>
      <c r="J230" s="216">
        <f>ROUND(I230*H230,2)</f>
        <v>0</v>
      </c>
      <c r="K230" s="212" t="s">
        <v>21</v>
      </c>
      <c r="L230" s="70"/>
      <c r="M230" s="217" t="s">
        <v>21</v>
      </c>
      <c r="N230" s="218" t="s">
        <v>44</v>
      </c>
      <c r="O230" s="45"/>
      <c r="P230" s="219">
        <f>O230*H230</f>
        <v>0</v>
      </c>
      <c r="Q230" s="219">
        <v>0</v>
      </c>
      <c r="R230" s="219">
        <f>Q230*H230</f>
        <v>0</v>
      </c>
      <c r="S230" s="219">
        <v>0</v>
      </c>
      <c r="T230" s="220">
        <f>S230*H230</f>
        <v>0</v>
      </c>
      <c r="AR230" s="22" t="s">
        <v>183</v>
      </c>
      <c r="AT230" s="22" t="s">
        <v>156</v>
      </c>
      <c r="AU230" s="22" t="s">
        <v>81</v>
      </c>
      <c r="AY230" s="22" t="s">
        <v>155</v>
      </c>
      <c r="BE230" s="221">
        <f>IF(N230="základní",J230,0)</f>
        <v>0</v>
      </c>
      <c r="BF230" s="221">
        <f>IF(N230="snížená",J230,0)</f>
        <v>0</v>
      </c>
      <c r="BG230" s="221">
        <f>IF(N230="zákl. přenesená",J230,0)</f>
        <v>0</v>
      </c>
      <c r="BH230" s="221">
        <f>IF(N230="sníž. přenesená",J230,0)</f>
        <v>0</v>
      </c>
      <c r="BI230" s="221">
        <f>IF(N230="nulová",J230,0)</f>
        <v>0</v>
      </c>
      <c r="BJ230" s="22" t="s">
        <v>81</v>
      </c>
      <c r="BK230" s="221">
        <f>ROUND(I230*H230,2)</f>
        <v>0</v>
      </c>
      <c r="BL230" s="22" t="s">
        <v>183</v>
      </c>
      <c r="BM230" s="22" t="s">
        <v>828</v>
      </c>
    </row>
    <row r="231" s="1" customFormat="1" ht="16.5" customHeight="1">
      <c r="B231" s="44"/>
      <c r="C231" s="258" t="s">
        <v>1571</v>
      </c>
      <c r="D231" s="258" t="s">
        <v>298</v>
      </c>
      <c r="E231" s="259" t="s">
        <v>1572</v>
      </c>
      <c r="F231" s="260" t="s">
        <v>1409</v>
      </c>
      <c r="G231" s="261" t="s">
        <v>326</v>
      </c>
      <c r="H231" s="262">
        <v>90</v>
      </c>
      <c r="I231" s="263"/>
      <c r="J231" s="264">
        <f>ROUND(I231*H231,2)</f>
        <v>0</v>
      </c>
      <c r="K231" s="260" t="s">
        <v>21</v>
      </c>
      <c r="L231" s="265"/>
      <c r="M231" s="266" t="s">
        <v>21</v>
      </c>
      <c r="N231" s="267" t="s">
        <v>44</v>
      </c>
      <c r="O231" s="45"/>
      <c r="P231" s="219">
        <f>O231*H231</f>
        <v>0</v>
      </c>
      <c r="Q231" s="219">
        <v>0</v>
      </c>
      <c r="R231" s="219">
        <f>Q231*H231</f>
        <v>0</v>
      </c>
      <c r="S231" s="219">
        <v>0</v>
      </c>
      <c r="T231" s="220">
        <f>S231*H231</f>
        <v>0</v>
      </c>
      <c r="AR231" s="22" t="s">
        <v>210</v>
      </c>
      <c r="AT231" s="22" t="s">
        <v>298</v>
      </c>
      <c r="AU231" s="22" t="s">
        <v>81</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183</v>
      </c>
      <c r="BM231" s="22" t="s">
        <v>830</v>
      </c>
    </row>
    <row r="232" s="9" customFormat="1" ht="29.88" customHeight="1">
      <c r="B232" s="196"/>
      <c r="C232" s="197"/>
      <c r="D232" s="198" t="s">
        <v>72</v>
      </c>
      <c r="E232" s="233" t="s">
        <v>170</v>
      </c>
      <c r="F232" s="233" t="s">
        <v>1573</v>
      </c>
      <c r="G232" s="197"/>
      <c r="H232" s="197"/>
      <c r="I232" s="200"/>
      <c r="J232" s="234">
        <f>BK232</f>
        <v>0</v>
      </c>
      <c r="K232" s="197"/>
      <c r="L232" s="202"/>
      <c r="M232" s="203"/>
      <c r="N232" s="204"/>
      <c r="O232" s="204"/>
      <c r="P232" s="205">
        <v>0</v>
      </c>
      <c r="Q232" s="204"/>
      <c r="R232" s="205">
        <v>0</v>
      </c>
      <c r="S232" s="204"/>
      <c r="T232" s="206">
        <v>0</v>
      </c>
      <c r="AR232" s="207" t="s">
        <v>83</v>
      </c>
      <c r="AT232" s="208" t="s">
        <v>72</v>
      </c>
      <c r="AU232" s="208" t="s">
        <v>81</v>
      </c>
      <c r="AY232" s="207" t="s">
        <v>155</v>
      </c>
      <c r="BK232" s="209">
        <v>0</v>
      </c>
    </row>
    <row r="233" s="9" customFormat="1" ht="24.96" customHeight="1">
      <c r="B233" s="196"/>
      <c r="C233" s="197"/>
      <c r="D233" s="198" t="s">
        <v>72</v>
      </c>
      <c r="E233" s="199" t="s">
        <v>1574</v>
      </c>
      <c r="F233" s="199" t="s">
        <v>1575</v>
      </c>
      <c r="G233" s="197"/>
      <c r="H233" s="197"/>
      <c r="I233" s="200"/>
      <c r="J233" s="201">
        <f>BK233</f>
        <v>0</v>
      </c>
      <c r="K233" s="197"/>
      <c r="L233" s="202"/>
      <c r="M233" s="203"/>
      <c r="N233" s="204"/>
      <c r="O233" s="204"/>
      <c r="P233" s="205">
        <f>SUM(P234:P244)</f>
        <v>0</v>
      </c>
      <c r="Q233" s="204"/>
      <c r="R233" s="205">
        <f>SUM(R234:R244)</f>
        <v>0.00027999999999999998</v>
      </c>
      <c r="S233" s="204"/>
      <c r="T233" s="206">
        <f>SUM(T234:T244)</f>
        <v>0</v>
      </c>
      <c r="AR233" s="207" t="s">
        <v>83</v>
      </c>
      <c r="AT233" s="208" t="s">
        <v>72</v>
      </c>
      <c r="AU233" s="208" t="s">
        <v>73</v>
      </c>
      <c r="AY233" s="207" t="s">
        <v>155</v>
      </c>
      <c r="BK233" s="209">
        <f>SUM(BK234:BK244)</f>
        <v>0</v>
      </c>
    </row>
    <row r="234" s="1" customFormat="1" ht="16.5" customHeight="1">
      <c r="B234" s="44"/>
      <c r="C234" s="210" t="s">
        <v>498</v>
      </c>
      <c r="D234" s="210" t="s">
        <v>156</v>
      </c>
      <c r="E234" s="211" t="s">
        <v>1576</v>
      </c>
      <c r="F234" s="212" t="s">
        <v>1577</v>
      </c>
      <c r="G234" s="213" t="s">
        <v>422</v>
      </c>
      <c r="H234" s="214">
        <v>1</v>
      </c>
      <c r="I234" s="215"/>
      <c r="J234" s="216">
        <f>ROUND(I234*H234,2)</f>
        <v>0</v>
      </c>
      <c r="K234" s="212" t="s">
        <v>21</v>
      </c>
      <c r="L234" s="70"/>
      <c r="M234" s="217" t="s">
        <v>21</v>
      </c>
      <c r="N234" s="218" t="s">
        <v>44</v>
      </c>
      <c r="O234" s="45"/>
      <c r="P234" s="219">
        <f>O234*H234</f>
        <v>0</v>
      </c>
      <c r="Q234" s="219">
        <v>0</v>
      </c>
      <c r="R234" s="219">
        <f>Q234*H234</f>
        <v>0</v>
      </c>
      <c r="S234" s="219">
        <v>0</v>
      </c>
      <c r="T234" s="220">
        <f>S234*H234</f>
        <v>0</v>
      </c>
      <c r="AR234" s="22" t="s">
        <v>183</v>
      </c>
      <c r="AT234" s="22" t="s">
        <v>156</v>
      </c>
      <c r="AU234" s="22" t="s">
        <v>81</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183</v>
      </c>
      <c r="BM234" s="22" t="s">
        <v>833</v>
      </c>
    </row>
    <row r="235" s="1" customFormat="1" ht="16.5" customHeight="1">
      <c r="B235" s="44"/>
      <c r="C235" s="258" t="s">
        <v>1578</v>
      </c>
      <c r="D235" s="258" t="s">
        <v>298</v>
      </c>
      <c r="E235" s="259" t="s">
        <v>1579</v>
      </c>
      <c r="F235" s="260" t="s">
        <v>1577</v>
      </c>
      <c r="G235" s="261" t="s">
        <v>422</v>
      </c>
      <c r="H235" s="262">
        <v>1</v>
      </c>
      <c r="I235" s="263"/>
      <c r="J235" s="264">
        <f>ROUND(I235*H235,2)</f>
        <v>0</v>
      </c>
      <c r="K235" s="260" t="s">
        <v>21</v>
      </c>
      <c r="L235" s="265"/>
      <c r="M235" s="266" t="s">
        <v>21</v>
      </c>
      <c r="N235" s="267" t="s">
        <v>44</v>
      </c>
      <c r="O235" s="45"/>
      <c r="P235" s="219">
        <f>O235*H235</f>
        <v>0</v>
      </c>
      <c r="Q235" s="219">
        <v>0</v>
      </c>
      <c r="R235" s="219">
        <f>Q235*H235</f>
        <v>0</v>
      </c>
      <c r="S235" s="219">
        <v>0</v>
      </c>
      <c r="T235" s="220">
        <f>S235*H235</f>
        <v>0</v>
      </c>
      <c r="AR235" s="22" t="s">
        <v>210</v>
      </c>
      <c r="AT235" s="22" t="s">
        <v>298</v>
      </c>
      <c r="AU235" s="22" t="s">
        <v>81</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183</v>
      </c>
      <c r="BM235" s="22" t="s">
        <v>835</v>
      </c>
    </row>
    <row r="236" s="1" customFormat="1" ht="25.5" customHeight="1">
      <c r="B236" s="44"/>
      <c r="C236" s="210" t="s">
        <v>502</v>
      </c>
      <c r="D236" s="210" t="s">
        <v>156</v>
      </c>
      <c r="E236" s="211" t="s">
        <v>1580</v>
      </c>
      <c r="F236" s="212" t="s">
        <v>1581</v>
      </c>
      <c r="G236" s="213" t="s">
        <v>422</v>
      </c>
      <c r="H236" s="214">
        <v>1</v>
      </c>
      <c r="I236" s="215"/>
      <c r="J236" s="216">
        <f>ROUND(I236*H236,2)</f>
        <v>0</v>
      </c>
      <c r="K236" s="212" t="s">
        <v>21</v>
      </c>
      <c r="L236" s="70"/>
      <c r="M236" s="217" t="s">
        <v>21</v>
      </c>
      <c r="N236" s="218" t="s">
        <v>44</v>
      </c>
      <c r="O236" s="45"/>
      <c r="P236" s="219">
        <f>O236*H236</f>
        <v>0</v>
      </c>
      <c r="Q236" s="219">
        <v>0</v>
      </c>
      <c r="R236" s="219">
        <f>Q236*H236</f>
        <v>0</v>
      </c>
      <c r="S236" s="219">
        <v>0</v>
      </c>
      <c r="T236" s="220">
        <f>S236*H236</f>
        <v>0</v>
      </c>
      <c r="AR236" s="22" t="s">
        <v>183</v>
      </c>
      <c r="AT236" s="22" t="s">
        <v>156</v>
      </c>
      <c r="AU236" s="22" t="s">
        <v>81</v>
      </c>
      <c r="AY236" s="22" t="s">
        <v>155</v>
      </c>
      <c r="BE236" s="221">
        <f>IF(N236="základní",J236,0)</f>
        <v>0</v>
      </c>
      <c r="BF236" s="221">
        <f>IF(N236="snížená",J236,0)</f>
        <v>0</v>
      </c>
      <c r="BG236" s="221">
        <f>IF(N236="zákl. přenesená",J236,0)</f>
        <v>0</v>
      </c>
      <c r="BH236" s="221">
        <f>IF(N236="sníž. přenesená",J236,0)</f>
        <v>0</v>
      </c>
      <c r="BI236" s="221">
        <f>IF(N236="nulová",J236,0)</f>
        <v>0</v>
      </c>
      <c r="BJ236" s="22" t="s">
        <v>81</v>
      </c>
      <c r="BK236" s="221">
        <f>ROUND(I236*H236,2)</f>
        <v>0</v>
      </c>
      <c r="BL236" s="22" t="s">
        <v>183</v>
      </c>
      <c r="BM236" s="22" t="s">
        <v>838</v>
      </c>
    </row>
    <row r="237" s="1" customFormat="1" ht="25.5" customHeight="1">
      <c r="B237" s="44"/>
      <c r="C237" s="258" t="s">
        <v>1582</v>
      </c>
      <c r="D237" s="258" t="s">
        <v>298</v>
      </c>
      <c r="E237" s="259" t="s">
        <v>1583</v>
      </c>
      <c r="F237" s="260" t="s">
        <v>1581</v>
      </c>
      <c r="G237" s="261" t="s">
        <v>422</v>
      </c>
      <c r="H237" s="262">
        <v>1</v>
      </c>
      <c r="I237" s="263"/>
      <c r="J237" s="264">
        <f>ROUND(I237*H237,2)</f>
        <v>0</v>
      </c>
      <c r="K237" s="260" t="s">
        <v>21</v>
      </c>
      <c r="L237" s="265"/>
      <c r="M237" s="266" t="s">
        <v>21</v>
      </c>
      <c r="N237" s="267" t="s">
        <v>44</v>
      </c>
      <c r="O237" s="45"/>
      <c r="P237" s="219">
        <f>O237*H237</f>
        <v>0</v>
      </c>
      <c r="Q237" s="219">
        <v>0</v>
      </c>
      <c r="R237" s="219">
        <f>Q237*H237</f>
        <v>0</v>
      </c>
      <c r="S237" s="219">
        <v>0</v>
      </c>
      <c r="T237" s="220">
        <f>S237*H237</f>
        <v>0</v>
      </c>
      <c r="AR237" s="22" t="s">
        <v>210</v>
      </c>
      <c r="AT237" s="22" t="s">
        <v>298</v>
      </c>
      <c r="AU237" s="22" t="s">
        <v>81</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183</v>
      </c>
      <c r="BM237" s="22" t="s">
        <v>840</v>
      </c>
    </row>
    <row r="238" s="1" customFormat="1" ht="25.5" customHeight="1">
      <c r="B238" s="44"/>
      <c r="C238" s="210" t="s">
        <v>655</v>
      </c>
      <c r="D238" s="210" t="s">
        <v>156</v>
      </c>
      <c r="E238" s="211" t="s">
        <v>1584</v>
      </c>
      <c r="F238" s="212" t="s">
        <v>1585</v>
      </c>
      <c r="G238" s="213" t="s">
        <v>298</v>
      </c>
      <c r="H238" s="214">
        <v>4</v>
      </c>
      <c r="I238" s="215"/>
      <c r="J238" s="216">
        <f>ROUND(I238*H238,2)</f>
        <v>0</v>
      </c>
      <c r="K238" s="212" t="s">
        <v>21</v>
      </c>
      <c r="L238" s="70"/>
      <c r="M238" s="217" t="s">
        <v>21</v>
      </c>
      <c r="N238" s="218" t="s">
        <v>44</v>
      </c>
      <c r="O238" s="45"/>
      <c r="P238" s="219">
        <f>O238*H238</f>
        <v>0</v>
      </c>
      <c r="Q238" s="219">
        <v>0</v>
      </c>
      <c r="R238" s="219">
        <f>Q238*H238</f>
        <v>0</v>
      </c>
      <c r="S238" s="219">
        <v>0</v>
      </c>
      <c r="T238" s="220">
        <f>S238*H238</f>
        <v>0</v>
      </c>
      <c r="AR238" s="22" t="s">
        <v>183</v>
      </c>
      <c r="AT238" s="22" t="s">
        <v>156</v>
      </c>
      <c r="AU238" s="22" t="s">
        <v>81</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183</v>
      </c>
      <c r="BM238" s="22" t="s">
        <v>843</v>
      </c>
    </row>
    <row r="239" s="1" customFormat="1" ht="25.5" customHeight="1">
      <c r="B239" s="44"/>
      <c r="C239" s="258" t="s">
        <v>1586</v>
      </c>
      <c r="D239" s="258" t="s">
        <v>298</v>
      </c>
      <c r="E239" s="259" t="s">
        <v>1587</v>
      </c>
      <c r="F239" s="260" t="s">
        <v>1585</v>
      </c>
      <c r="G239" s="261" t="s">
        <v>298</v>
      </c>
      <c r="H239" s="262">
        <v>4</v>
      </c>
      <c r="I239" s="263"/>
      <c r="J239" s="264">
        <f>ROUND(I239*H239,2)</f>
        <v>0</v>
      </c>
      <c r="K239" s="260" t="s">
        <v>21</v>
      </c>
      <c r="L239" s="265"/>
      <c r="M239" s="266" t="s">
        <v>21</v>
      </c>
      <c r="N239" s="267" t="s">
        <v>44</v>
      </c>
      <c r="O239" s="45"/>
      <c r="P239" s="219">
        <f>O239*H239</f>
        <v>0</v>
      </c>
      <c r="Q239" s="219">
        <v>0</v>
      </c>
      <c r="R239" s="219">
        <f>Q239*H239</f>
        <v>0</v>
      </c>
      <c r="S239" s="219">
        <v>0</v>
      </c>
      <c r="T239" s="220">
        <f>S239*H239</f>
        <v>0</v>
      </c>
      <c r="AR239" s="22" t="s">
        <v>210</v>
      </c>
      <c r="AT239" s="22" t="s">
        <v>298</v>
      </c>
      <c r="AU239" s="22" t="s">
        <v>81</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183</v>
      </c>
      <c r="BM239" s="22" t="s">
        <v>845</v>
      </c>
    </row>
    <row r="240" s="1" customFormat="1" ht="25.5" customHeight="1">
      <c r="B240" s="44"/>
      <c r="C240" s="210" t="s">
        <v>657</v>
      </c>
      <c r="D240" s="210" t="s">
        <v>156</v>
      </c>
      <c r="E240" s="211" t="s">
        <v>1588</v>
      </c>
      <c r="F240" s="212" t="s">
        <v>1512</v>
      </c>
      <c r="G240" s="213" t="s">
        <v>282</v>
      </c>
      <c r="H240" s="214">
        <v>2</v>
      </c>
      <c r="I240" s="215"/>
      <c r="J240" s="216">
        <f>ROUND(I240*H240,2)</f>
        <v>0</v>
      </c>
      <c r="K240" s="212" t="s">
        <v>21</v>
      </c>
      <c r="L240" s="70"/>
      <c r="M240" s="217" t="s">
        <v>21</v>
      </c>
      <c r="N240" s="218" t="s">
        <v>44</v>
      </c>
      <c r="O240" s="45"/>
      <c r="P240" s="219">
        <f>O240*H240</f>
        <v>0</v>
      </c>
      <c r="Q240" s="219">
        <v>0</v>
      </c>
      <c r="R240" s="219">
        <f>Q240*H240</f>
        <v>0</v>
      </c>
      <c r="S240" s="219">
        <v>0</v>
      </c>
      <c r="T240" s="220">
        <f>S240*H240</f>
        <v>0</v>
      </c>
      <c r="AR240" s="22" t="s">
        <v>183</v>
      </c>
      <c r="AT240" s="22" t="s">
        <v>156</v>
      </c>
      <c r="AU240" s="22" t="s">
        <v>81</v>
      </c>
      <c r="AY240" s="22" t="s">
        <v>155</v>
      </c>
      <c r="BE240" s="221">
        <f>IF(N240="základní",J240,0)</f>
        <v>0</v>
      </c>
      <c r="BF240" s="221">
        <f>IF(N240="snížená",J240,0)</f>
        <v>0</v>
      </c>
      <c r="BG240" s="221">
        <f>IF(N240="zákl. přenesená",J240,0)</f>
        <v>0</v>
      </c>
      <c r="BH240" s="221">
        <f>IF(N240="sníž. přenesená",J240,0)</f>
        <v>0</v>
      </c>
      <c r="BI240" s="221">
        <f>IF(N240="nulová",J240,0)</f>
        <v>0</v>
      </c>
      <c r="BJ240" s="22" t="s">
        <v>81</v>
      </c>
      <c r="BK240" s="221">
        <f>ROUND(I240*H240,2)</f>
        <v>0</v>
      </c>
      <c r="BL240" s="22" t="s">
        <v>183</v>
      </c>
      <c r="BM240" s="22" t="s">
        <v>848</v>
      </c>
    </row>
    <row r="241" s="1" customFormat="1" ht="25.5" customHeight="1">
      <c r="B241" s="44"/>
      <c r="C241" s="258" t="s">
        <v>1589</v>
      </c>
      <c r="D241" s="258" t="s">
        <v>298</v>
      </c>
      <c r="E241" s="259" t="s">
        <v>1590</v>
      </c>
      <c r="F241" s="260" t="s">
        <v>1512</v>
      </c>
      <c r="G241" s="261" t="s">
        <v>282</v>
      </c>
      <c r="H241" s="262">
        <v>2</v>
      </c>
      <c r="I241" s="263"/>
      <c r="J241" s="264">
        <f>ROUND(I241*H241,2)</f>
        <v>0</v>
      </c>
      <c r="K241" s="260" t="s">
        <v>21</v>
      </c>
      <c r="L241" s="265"/>
      <c r="M241" s="266" t="s">
        <v>21</v>
      </c>
      <c r="N241" s="267" t="s">
        <v>44</v>
      </c>
      <c r="O241" s="45"/>
      <c r="P241" s="219">
        <f>O241*H241</f>
        <v>0</v>
      </c>
      <c r="Q241" s="219">
        <v>0.00013999999999999999</v>
      </c>
      <c r="R241" s="219">
        <f>Q241*H241</f>
        <v>0.00027999999999999998</v>
      </c>
      <c r="S241" s="219">
        <v>0</v>
      </c>
      <c r="T241" s="220">
        <f>S241*H241</f>
        <v>0</v>
      </c>
      <c r="AR241" s="22" t="s">
        <v>210</v>
      </c>
      <c r="AT241" s="22" t="s">
        <v>298</v>
      </c>
      <c r="AU241" s="22" t="s">
        <v>81</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183</v>
      </c>
      <c r="BM241" s="22" t="s">
        <v>850</v>
      </c>
    </row>
    <row r="242" s="1" customFormat="1" ht="16.5" customHeight="1">
      <c r="B242" s="44"/>
      <c r="C242" s="210" t="s">
        <v>73</v>
      </c>
      <c r="D242" s="210" t="s">
        <v>156</v>
      </c>
      <c r="E242" s="211" t="s">
        <v>1591</v>
      </c>
      <c r="F242" s="212" t="s">
        <v>1409</v>
      </c>
      <c r="G242" s="213" t="s">
        <v>326</v>
      </c>
      <c r="H242" s="214">
        <v>10</v>
      </c>
      <c r="I242" s="215"/>
      <c r="J242" s="216">
        <f>ROUND(I242*H242,2)</f>
        <v>0</v>
      </c>
      <c r="K242" s="212" t="s">
        <v>21</v>
      </c>
      <c r="L242" s="70"/>
      <c r="M242" s="217" t="s">
        <v>21</v>
      </c>
      <c r="N242" s="218" t="s">
        <v>44</v>
      </c>
      <c r="O242" s="45"/>
      <c r="P242" s="219">
        <f>O242*H242</f>
        <v>0</v>
      </c>
      <c r="Q242" s="219">
        <v>0</v>
      </c>
      <c r="R242" s="219">
        <f>Q242*H242</f>
        <v>0</v>
      </c>
      <c r="S242" s="219">
        <v>0</v>
      </c>
      <c r="T242" s="220">
        <f>S242*H242</f>
        <v>0</v>
      </c>
      <c r="AR242" s="22" t="s">
        <v>183</v>
      </c>
      <c r="AT242" s="22" t="s">
        <v>156</v>
      </c>
      <c r="AU242" s="22" t="s">
        <v>81</v>
      </c>
      <c r="AY242" s="22" t="s">
        <v>155</v>
      </c>
      <c r="BE242" s="221">
        <f>IF(N242="základní",J242,0)</f>
        <v>0</v>
      </c>
      <c r="BF242" s="221">
        <f>IF(N242="snížená",J242,0)</f>
        <v>0</v>
      </c>
      <c r="BG242" s="221">
        <f>IF(N242="zákl. přenesená",J242,0)</f>
        <v>0</v>
      </c>
      <c r="BH242" s="221">
        <f>IF(N242="sníž. přenesená",J242,0)</f>
        <v>0</v>
      </c>
      <c r="BI242" s="221">
        <f>IF(N242="nulová",J242,0)</f>
        <v>0</v>
      </c>
      <c r="BJ242" s="22" t="s">
        <v>81</v>
      </c>
      <c r="BK242" s="221">
        <f>ROUND(I242*H242,2)</f>
        <v>0</v>
      </c>
      <c r="BL242" s="22" t="s">
        <v>183</v>
      </c>
      <c r="BM242" s="22" t="s">
        <v>853</v>
      </c>
    </row>
    <row r="243" s="1" customFormat="1" ht="16.5" customHeight="1">
      <c r="B243" s="44"/>
      <c r="C243" s="258" t="s">
        <v>661</v>
      </c>
      <c r="D243" s="258" t="s">
        <v>298</v>
      </c>
      <c r="E243" s="259" t="s">
        <v>1592</v>
      </c>
      <c r="F243" s="260" t="s">
        <v>1409</v>
      </c>
      <c r="G243" s="261" t="s">
        <v>326</v>
      </c>
      <c r="H243" s="262">
        <v>10</v>
      </c>
      <c r="I243" s="263"/>
      <c r="J243" s="264">
        <f>ROUND(I243*H243,2)</f>
        <v>0</v>
      </c>
      <c r="K243" s="260" t="s">
        <v>21</v>
      </c>
      <c r="L243" s="265"/>
      <c r="M243" s="266" t="s">
        <v>21</v>
      </c>
      <c r="N243" s="267" t="s">
        <v>44</v>
      </c>
      <c r="O243" s="45"/>
      <c r="P243" s="219">
        <f>O243*H243</f>
        <v>0</v>
      </c>
      <c r="Q243" s="219">
        <v>0</v>
      </c>
      <c r="R243" s="219">
        <f>Q243*H243</f>
        <v>0</v>
      </c>
      <c r="S243" s="219">
        <v>0</v>
      </c>
      <c r="T243" s="220">
        <f>S243*H243</f>
        <v>0</v>
      </c>
      <c r="AR243" s="22" t="s">
        <v>210</v>
      </c>
      <c r="AT243" s="22" t="s">
        <v>298</v>
      </c>
      <c r="AU243" s="22" t="s">
        <v>81</v>
      </c>
      <c r="AY243" s="22" t="s">
        <v>155</v>
      </c>
      <c r="BE243" s="221">
        <f>IF(N243="základní",J243,0)</f>
        <v>0</v>
      </c>
      <c r="BF243" s="221">
        <f>IF(N243="snížená",J243,0)</f>
        <v>0</v>
      </c>
      <c r="BG243" s="221">
        <f>IF(N243="zákl. přenesená",J243,0)</f>
        <v>0</v>
      </c>
      <c r="BH243" s="221">
        <f>IF(N243="sníž. přenesená",J243,0)</f>
        <v>0</v>
      </c>
      <c r="BI243" s="221">
        <f>IF(N243="nulová",J243,0)</f>
        <v>0</v>
      </c>
      <c r="BJ243" s="22" t="s">
        <v>81</v>
      </c>
      <c r="BK243" s="221">
        <f>ROUND(I243*H243,2)</f>
        <v>0</v>
      </c>
      <c r="BL243" s="22" t="s">
        <v>183</v>
      </c>
      <c r="BM243" s="22" t="s">
        <v>855</v>
      </c>
    </row>
    <row r="244" s="9" customFormat="1" ht="29.88" customHeight="1">
      <c r="B244" s="196"/>
      <c r="C244" s="197"/>
      <c r="D244" s="198" t="s">
        <v>72</v>
      </c>
      <c r="E244" s="233" t="s">
        <v>166</v>
      </c>
      <c r="F244" s="233" t="s">
        <v>1593</v>
      </c>
      <c r="G244" s="197"/>
      <c r="H244" s="197"/>
      <c r="I244" s="200"/>
      <c r="J244" s="234">
        <f>BK244</f>
        <v>0</v>
      </c>
      <c r="K244" s="197"/>
      <c r="L244" s="202"/>
      <c r="M244" s="203"/>
      <c r="N244" s="204"/>
      <c r="O244" s="204"/>
      <c r="P244" s="205">
        <v>0</v>
      </c>
      <c r="Q244" s="204"/>
      <c r="R244" s="205">
        <v>0</v>
      </c>
      <c r="S244" s="204"/>
      <c r="T244" s="206">
        <v>0</v>
      </c>
      <c r="AR244" s="207" t="s">
        <v>83</v>
      </c>
      <c r="AT244" s="208" t="s">
        <v>72</v>
      </c>
      <c r="AU244" s="208" t="s">
        <v>81</v>
      </c>
      <c r="AY244" s="207" t="s">
        <v>155</v>
      </c>
      <c r="BK244" s="209">
        <v>0</v>
      </c>
    </row>
    <row r="245" s="9" customFormat="1" ht="24.96" customHeight="1">
      <c r="B245" s="196"/>
      <c r="C245" s="197"/>
      <c r="D245" s="198" t="s">
        <v>72</v>
      </c>
      <c r="E245" s="199" t="s">
        <v>1594</v>
      </c>
      <c r="F245" s="199" t="s">
        <v>1303</v>
      </c>
      <c r="G245" s="197"/>
      <c r="H245" s="197"/>
      <c r="I245" s="200"/>
      <c r="J245" s="201">
        <f>BK245</f>
        <v>0</v>
      </c>
      <c r="K245" s="197"/>
      <c r="L245" s="202"/>
      <c r="M245" s="203"/>
      <c r="N245" s="204"/>
      <c r="O245" s="204"/>
      <c r="P245" s="205">
        <f>SUM(P246:P252)</f>
        <v>0</v>
      </c>
      <c r="Q245" s="204"/>
      <c r="R245" s="205">
        <f>SUM(R246:R252)</f>
        <v>0</v>
      </c>
      <c r="S245" s="204"/>
      <c r="T245" s="206">
        <f>SUM(T246:T252)</f>
        <v>0</v>
      </c>
      <c r="AR245" s="207" t="s">
        <v>83</v>
      </c>
      <c r="AT245" s="208" t="s">
        <v>72</v>
      </c>
      <c r="AU245" s="208" t="s">
        <v>73</v>
      </c>
      <c r="AY245" s="207" t="s">
        <v>155</v>
      </c>
      <c r="BK245" s="209">
        <f>SUM(BK246:BK252)</f>
        <v>0</v>
      </c>
    </row>
    <row r="246" s="1" customFormat="1" ht="16.5" customHeight="1">
      <c r="B246" s="44"/>
      <c r="C246" s="210" t="s">
        <v>1595</v>
      </c>
      <c r="D246" s="210" t="s">
        <v>156</v>
      </c>
      <c r="E246" s="211" t="s">
        <v>1596</v>
      </c>
      <c r="F246" s="212" t="s">
        <v>1597</v>
      </c>
      <c r="G246" s="213" t="s">
        <v>1025</v>
      </c>
      <c r="H246" s="214">
        <v>1</v>
      </c>
      <c r="I246" s="215"/>
      <c r="J246" s="216">
        <f>ROUND(I246*H246,2)</f>
        <v>0</v>
      </c>
      <c r="K246" s="212" t="s">
        <v>21</v>
      </c>
      <c r="L246" s="70"/>
      <c r="M246" s="217" t="s">
        <v>21</v>
      </c>
      <c r="N246" s="218" t="s">
        <v>44</v>
      </c>
      <c r="O246" s="45"/>
      <c r="P246" s="219">
        <f>O246*H246</f>
        <v>0</v>
      </c>
      <c r="Q246" s="219">
        <v>0</v>
      </c>
      <c r="R246" s="219">
        <f>Q246*H246</f>
        <v>0</v>
      </c>
      <c r="S246" s="219">
        <v>0</v>
      </c>
      <c r="T246" s="220">
        <f>S246*H246</f>
        <v>0</v>
      </c>
      <c r="AR246" s="22" t="s">
        <v>183</v>
      </c>
      <c r="AT246" s="22" t="s">
        <v>156</v>
      </c>
      <c r="AU246" s="22" t="s">
        <v>81</v>
      </c>
      <c r="AY246" s="22" t="s">
        <v>155</v>
      </c>
      <c r="BE246" s="221">
        <f>IF(N246="základní",J246,0)</f>
        <v>0</v>
      </c>
      <c r="BF246" s="221">
        <f>IF(N246="snížená",J246,0)</f>
        <v>0</v>
      </c>
      <c r="BG246" s="221">
        <f>IF(N246="zákl. přenesená",J246,0)</f>
        <v>0</v>
      </c>
      <c r="BH246" s="221">
        <f>IF(N246="sníž. přenesená",J246,0)</f>
        <v>0</v>
      </c>
      <c r="BI246" s="221">
        <f>IF(N246="nulová",J246,0)</f>
        <v>0</v>
      </c>
      <c r="BJ246" s="22" t="s">
        <v>81</v>
      </c>
      <c r="BK246" s="221">
        <f>ROUND(I246*H246,2)</f>
        <v>0</v>
      </c>
      <c r="BL246" s="22" t="s">
        <v>183</v>
      </c>
      <c r="BM246" s="22" t="s">
        <v>858</v>
      </c>
    </row>
    <row r="247" s="1" customFormat="1" ht="16.5" customHeight="1">
      <c r="B247" s="44"/>
      <c r="C247" s="210" t="s">
        <v>663</v>
      </c>
      <c r="D247" s="210" t="s">
        <v>156</v>
      </c>
      <c r="E247" s="211" t="s">
        <v>1598</v>
      </c>
      <c r="F247" s="212" t="s">
        <v>1599</v>
      </c>
      <c r="G247" s="213" t="s">
        <v>1025</v>
      </c>
      <c r="H247" s="214">
        <v>1</v>
      </c>
      <c r="I247" s="215"/>
      <c r="J247" s="216">
        <f>ROUND(I247*H247,2)</f>
        <v>0</v>
      </c>
      <c r="K247" s="212" t="s">
        <v>21</v>
      </c>
      <c r="L247" s="70"/>
      <c r="M247" s="217" t="s">
        <v>21</v>
      </c>
      <c r="N247" s="218" t="s">
        <v>44</v>
      </c>
      <c r="O247" s="45"/>
      <c r="P247" s="219">
        <f>O247*H247</f>
        <v>0</v>
      </c>
      <c r="Q247" s="219">
        <v>0</v>
      </c>
      <c r="R247" s="219">
        <f>Q247*H247</f>
        <v>0</v>
      </c>
      <c r="S247" s="219">
        <v>0</v>
      </c>
      <c r="T247" s="220">
        <f>S247*H247</f>
        <v>0</v>
      </c>
      <c r="AR247" s="22" t="s">
        <v>183</v>
      </c>
      <c r="AT247" s="22" t="s">
        <v>156</v>
      </c>
      <c r="AU247" s="22" t="s">
        <v>81</v>
      </c>
      <c r="AY247" s="22" t="s">
        <v>155</v>
      </c>
      <c r="BE247" s="221">
        <f>IF(N247="základní",J247,0)</f>
        <v>0</v>
      </c>
      <c r="BF247" s="221">
        <f>IF(N247="snížená",J247,0)</f>
        <v>0</v>
      </c>
      <c r="BG247" s="221">
        <f>IF(N247="zákl. přenesená",J247,0)</f>
        <v>0</v>
      </c>
      <c r="BH247" s="221">
        <f>IF(N247="sníž. přenesená",J247,0)</f>
        <v>0</v>
      </c>
      <c r="BI247" s="221">
        <f>IF(N247="nulová",J247,0)</f>
        <v>0</v>
      </c>
      <c r="BJ247" s="22" t="s">
        <v>81</v>
      </c>
      <c r="BK247" s="221">
        <f>ROUND(I247*H247,2)</f>
        <v>0</v>
      </c>
      <c r="BL247" s="22" t="s">
        <v>183</v>
      </c>
      <c r="BM247" s="22" t="s">
        <v>860</v>
      </c>
    </row>
    <row r="248" s="1" customFormat="1" ht="16.5" customHeight="1">
      <c r="B248" s="44"/>
      <c r="C248" s="210" t="s">
        <v>1600</v>
      </c>
      <c r="D248" s="210" t="s">
        <v>156</v>
      </c>
      <c r="E248" s="211" t="s">
        <v>1601</v>
      </c>
      <c r="F248" s="212" t="s">
        <v>1602</v>
      </c>
      <c r="G248" s="213" t="s">
        <v>1025</v>
      </c>
      <c r="H248" s="214">
        <v>1</v>
      </c>
      <c r="I248" s="215"/>
      <c r="J248" s="216">
        <f>ROUND(I248*H248,2)</f>
        <v>0</v>
      </c>
      <c r="K248" s="212" t="s">
        <v>21</v>
      </c>
      <c r="L248" s="70"/>
      <c r="M248" s="217" t="s">
        <v>21</v>
      </c>
      <c r="N248" s="218" t="s">
        <v>44</v>
      </c>
      <c r="O248" s="45"/>
      <c r="P248" s="219">
        <f>O248*H248</f>
        <v>0</v>
      </c>
      <c r="Q248" s="219">
        <v>0</v>
      </c>
      <c r="R248" s="219">
        <f>Q248*H248</f>
        <v>0</v>
      </c>
      <c r="S248" s="219">
        <v>0</v>
      </c>
      <c r="T248" s="220">
        <f>S248*H248</f>
        <v>0</v>
      </c>
      <c r="AR248" s="22" t="s">
        <v>183</v>
      </c>
      <c r="AT248" s="22" t="s">
        <v>156</v>
      </c>
      <c r="AU248" s="22" t="s">
        <v>81</v>
      </c>
      <c r="AY248" s="22" t="s">
        <v>155</v>
      </c>
      <c r="BE248" s="221">
        <f>IF(N248="základní",J248,0)</f>
        <v>0</v>
      </c>
      <c r="BF248" s="221">
        <f>IF(N248="snížená",J248,0)</f>
        <v>0</v>
      </c>
      <c r="BG248" s="221">
        <f>IF(N248="zákl. přenesená",J248,0)</f>
        <v>0</v>
      </c>
      <c r="BH248" s="221">
        <f>IF(N248="sníž. přenesená",J248,0)</f>
        <v>0</v>
      </c>
      <c r="BI248" s="221">
        <f>IF(N248="nulová",J248,0)</f>
        <v>0</v>
      </c>
      <c r="BJ248" s="22" t="s">
        <v>81</v>
      </c>
      <c r="BK248" s="221">
        <f>ROUND(I248*H248,2)</f>
        <v>0</v>
      </c>
      <c r="BL248" s="22" t="s">
        <v>183</v>
      </c>
      <c r="BM248" s="22" t="s">
        <v>863</v>
      </c>
    </row>
    <row r="249" s="1" customFormat="1" ht="16.5" customHeight="1">
      <c r="B249" s="44"/>
      <c r="C249" s="210" t="s">
        <v>667</v>
      </c>
      <c r="D249" s="210" t="s">
        <v>156</v>
      </c>
      <c r="E249" s="211" t="s">
        <v>1603</v>
      </c>
      <c r="F249" s="212" t="s">
        <v>1604</v>
      </c>
      <c r="G249" s="213" t="s">
        <v>1025</v>
      </c>
      <c r="H249" s="214">
        <v>1</v>
      </c>
      <c r="I249" s="215"/>
      <c r="J249" s="216">
        <f>ROUND(I249*H249,2)</f>
        <v>0</v>
      </c>
      <c r="K249" s="212" t="s">
        <v>21</v>
      </c>
      <c r="L249" s="70"/>
      <c r="M249" s="217" t="s">
        <v>21</v>
      </c>
      <c r="N249" s="218" t="s">
        <v>44</v>
      </c>
      <c r="O249" s="45"/>
      <c r="P249" s="219">
        <f>O249*H249</f>
        <v>0</v>
      </c>
      <c r="Q249" s="219">
        <v>0</v>
      </c>
      <c r="R249" s="219">
        <f>Q249*H249</f>
        <v>0</v>
      </c>
      <c r="S249" s="219">
        <v>0</v>
      </c>
      <c r="T249" s="220">
        <f>S249*H249</f>
        <v>0</v>
      </c>
      <c r="AR249" s="22" t="s">
        <v>183</v>
      </c>
      <c r="AT249" s="22" t="s">
        <v>156</v>
      </c>
      <c r="AU249" s="22" t="s">
        <v>81</v>
      </c>
      <c r="AY249" s="22" t="s">
        <v>155</v>
      </c>
      <c r="BE249" s="221">
        <f>IF(N249="základní",J249,0)</f>
        <v>0</v>
      </c>
      <c r="BF249" s="221">
        <f>IF(N249="snížená",J249,0)</f>
        <v>0</v>
      </c>
      <c r="BG249" s="221">
        <f>IF(N249="zákl. přenesená",J249,0)</f>
        <v>0</v>
      </c>
      <c r="BH249" s="221">
        <f>IF(N249="sníž. přenesená",J249,0)</f>
        <v>0</v>
      </c>
      <c r="BI249" s="221">
        <f>IF(N249="nulová",J249,0)</f>
        <v>0</v>
      </c>
      <c r="BJ249" s="22" t="s">
        <v>81</v>
      </c>
      <c r="BK249" s="221">
        <f>ROUND(I249*H249,2)</f>
        <v>0</v>
      </c>
      <c r="BL249" s="22" t="s">
        <v>183</v>
      </c>
      <c r="BM249" s="22" t="s">
        <v>865</v>
      </c>
    </row>
    <row r="250" s="1" customFormat="1" ht="16.5" customHeight="1">
      <c r="B250" s="44"/>
      <c r="C250" s="210" t="s">
        <v>1605</v>
      </c>
      <c r="D250" s="210" t="s">
        <v>156</v>
      </c>
      <c r="E250" s="211" t="s">
        <v>1606</v>
      </c>
      <c r="F250" s="212" t="s">
        <v>1607</v>
      </c>
      <c r="G250" s="213" t="s">
        <v>1025</v>
      </c>
      <c r="H250" s="214">
        <v>1</v>
      </c>
      <c r="I250" s="215"/>
      <c r="J250" s="216">
        <f>ROUND(I250*H250,2)</f>
        <v>0</v>
      </c>
      <c r="K250" s="212" t="s">
        <v>21</v>
      </c>
      <c r="L250" s="70"/>
      <c r="M250" s="217" t="s">
        <v>21</v>
      </c>
      <c r="N250" s="218" t="s">
        <v>44</v>
      </c>
      <c r="O250" s="45"/>
      <c r="P250" s="219">
        <f>O250*H250</f>
        <v>0</v>
      </c>
      <c r="Q250" s="219">
        <v>0</v>
      </c>
      <c r="R250" s="219">
        <f>Q250*H250</f>
        <v>0</v>
      </c>
      <c r="S250" s="219">
        <v>0</v>
      </c>
      <c r="T250" s="220">
        <f>S250*H250</f>
        <v>0</v>
      </c>
      <c r="AR250" s="22" t="s">
        <v>183</v>
      </c>
      <c r="AT250" s="22" t="s">
        <v>156</v>
      </c>
      <c r="AU250" s="22" t="s">
        <v>81</v>
      </c>
      <c r="AY250" s="22" t="s">
        <v>155</v>
      </c>
      <c r="BE250" s="221">
        <f>IF(N250="základní",J250,0)</f>
        <v>0</v>
      </c>
      <c r="BF250" s="221">
        <f>IF(N250="snížená",J250,0)</f>
        <v>0</v>
      </c>
      <c r="BG250" s="221">
        <f>IF(N250="zákl. přenesená",J250,0)</f>
        <v>0</v>
      </c>
      <c r="BH250" s="221">
        <f>IF(N250="sníž. přenesená",J250,0)</f>
        <v>0</v>
      </c>
      <c r="BI250" s="221">
        <f>IF(N250="nulová",J250,0)</f>
        <v>0</v>
      </c>
      <c r="BJ250" s="22" t="s">
        <v>81</v>
      </c>
      <c r="BK250" s="221">
        <f>ROUND(I250*H250,2)</f>
        <v>0</v>
      </c>
      <c r="BL250" s="22" t="s">
        <v>183</v>
      </c>
      <c r="BM250" s="22" t="s">
        <v>868</v>
      </c>
    </row>
    <row r="251" s="1" customFormat="1" ht="16.5" customHeight="1">
      <c r="B251" s="44"/>
      <c r="C251" s="210" t="s">
        <v>669</v>
      </c>
      <c r="D251" s="210" t="s">
        <v>156</v>
      </c>
      <c r="E251" s="211" t="s">
        <v>1608</v>
      </c>
      <c r="F251" s="212" t="s">
        <v>1609</v>
      </c>
      <c r="G251" s="213" t="s">
        <v>1025</v>
      </c>
      <c r="H251" s="214">
        <v>1</v>
      </c>
      <c r="I251" s="215"/>
      <c r="J251" s="216">
        <f>ROUND(I251*H251,2)</f>
        <v>0</v>
      </c>
      <c r="K251" s="212" t="s">
        <v>21</v>
      </c>
      <c r="L251" s="70"/>
      <c r="M251" s="217" t="s">
        <v>21</v>
      </c>
      <c r="N251" s="218" t="s">
        <v>44</v>
      </c>
      <c r="O251" s="45"/>
      <c r="P251" s="219">
        <f>O251*H251</f>
        <v>0</v>
      </c>
      <c r="Q251" s="219">
        <v>0</v>
      </c>
      <c r="R251" s="219">
        <f>Q251*H251</f>
        <v>0</v>
      </c>
      <c r="S251" s="219">
        <v>0</v>
      </c>
      <c r="T251" s="220">
        <f>S251*H251</f>
        <v>0</v>
      </c>
      <c r="AR251" s="22" t="s">
        <v>183</v>
      </c>
      <c r="AT251" s="22" t="s">
        <v>156</v>
      </c>
      <c r="AU251" s="22" t="s">
        <v>81</v>
      </c>
      <c r="AY251" s="22" t="s">
        <v>155</v>
      </c>
      <c r="BE251" s="221">
        <f>IF(N251="základní",J251,0)</f>
        <v>0</v>
      </c>
      <c r="BF251" s="221">
        <f>IF(N251="snížená",J251,0)</f>
        <v>0</v>
      </c>
      <c r="BG251" s="221">
        <f>IF(N251="zákl. přenesená",J251,0)</f>
        <v>0</v>
      </c>
      <c r="BH251" s="221">
        <f>IF(N251="sníž. přenesená",J251,0)</f>
        <v>0</v>
      </c>
      <c r="BI251" s="221">
        <f>IF(N251="nulová",J251,0)</f>
        <v>0</v>
      </c>
      <c r="BJ251" s="22" t="s">
        <v>81</v>
      </c>
      <c r="BK251" s="221">
        <f>ROUND(I251*H251,2)</f>
        <v>0</v>
      </c>
      <c r="BL251" s="22" t="s">
        <v>183</v>
      </c>
      <c r="BM251" s="22" t="s">
        <v>870</v>
      </c>
    </row>
    <row r="252" s="9" customFormat="1" ht="29.88" customHeight="1">
      <c r="B252" s="196"/>
      <c r="C252" s="197"/>
      <c r="D252" s="198" t="s">
        <v>72</v>
      </c>
      <c r="E252" s="233" t="s">
        <v>177</v>
      </c>
      <c r="F252" s="233" t="s">
        <v>1610</v>
      </c>
      <c r="G252" s="197"/>
      <c r="H252" s="197"/>
      <c r="I252" s="200"/>
      <c r="J252" s="234">
        <f>BK252</f>
        <v>0</v>
      </c>
      <c r="K252" s="197"/>
      <c r="L252" s="202"/>
      <c r="M252" s="222"/>
      <c r="N252" s="223"/>
      <c r="O252" s="223"/>
      <c r="P252" s="224">
        <v>0</v>
      </c>
      <c r="Q252" s="223"/>
      <c r="R252" s="224">
        <v>0</v>
      </c>
      <c r="S252" s="223"/>
      <c r="T252" s="225">
        <v>0</v>
      </c>
      <c r="AR252" s="207" t="s">
        <v>83</v>
      </c>
      <c r="AT252" s="208" t="s">
        <v>72</v>
      </c>
      <c r="AU252" s="208" t="s">
        <v>81</v>
      </c>
      <c r="AY252" s="207" t="s">
        <v>155</v>
      </c>
      <c r="BK252" s="209">
        <v>0</v>
      </c>
    </row>
    <row r="253" s="1" customFormat="1" ht="6.96" customHeight="1">
      <c r="B253" s="65"/>
      <c r="C253" s="66"/>
      <c r="D253" s="66"/>
      <c r="E253" s="66"/>
      <c r="F253" s="66"/>
      <c r="G253" s="66"/>
      <c r="H253" s="66"/>
      <c r="I253" s="164"/>
      <c r="J253" s="66"/>
      <c r="K253" s="66"/>
      <c r="L253" s="70"/>
    </row>
  </sheetData>
  <sheetProtection sheet="1" autoFilter="0" formatColumns="0" formatRows="0" objects="1" scenarios="1" spinCount="100000" saltValue="W3+fMf8lA3cUUl3Hc/6Kh5Ao6S+eyxfkTUjp35wEU17EZihbY3IoMd+JfA/fnVQRWkemYIh3tAEy8pEaKQeOiA==" hashValue="IH8TskAxaF9Bsx/iIZiLASJ1sTMfODF/n5BQofHIN2dkoTIMGLQLYEtRVedDaW8rgLLxCXzVebKwLsAIUQcXxA==" algorithmName="SHA-512" password="CC35"/>
  <autoFilter ref="C89:K252"/>
  <mergeCells count="10">
    <mergeCell ref="E7:H7"/>
    <mergeCell ref="E9:H9"/>
    <mergeCell ref="E24:H24"/>
    <mergeCell ref="E45:H45"/>
    <mergeCell ref="E47:H47"/>
    <mergeCell ref="J51:J52"/>
    <mergeCell ref="E80:H80"/>
    <mergeCell ref="E82:H82"/>
    <mergeCell ref="G1:H1"/>
    <mergeCell ref="L2:V2"/>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95</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1611</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ROUND(J93,2)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ROUND(SUM(BE93:BE238), 2)</f>
        <v>0</v>
      </c>
      <c r="G30" s="45"/>
      <c r="H30" s="45"/>
      <c r="I30" s="156">
        <v>0.20999999999999999</v>
      </c>
      <c r="J30" s="155">
        <f>ROUND(ROUND((SUM(BE93:BE238)), 2)*I30, 2)</f>
        <v>0</v>
      </c>
      <c r="K30" s="49"/>
    </row>
    <row r="31" s="1" customFormat="1" ht="14.4" customHeight="1">
      <c r="B31" s="44"/>
      <c r="C31" s="45"/>
      <c r="D31" s="45"/>
      <c r="E31" s="53" t="s">
        <v>45</v>
      </c>
      <c r="F31" s="155">
        <f>ROUND(SUM(BF93:BF238), 2)</f>
        <v>0</v>
      </c>
      <c r="G31" s="45"/>
      <c r="H31" s="45"/>
      <c r="I31" s="156">
        <v>0.14999999999999999</v>
      </c>
      <c r="J31" s="155">
        <f>ROUND(ROUND((SUM(BF93:BF238)), 2)*I31, 2)</f>
        <v>0</v>
      </c>
      <c r="K31" s="49"/>
    </row>
    <row r="32" hidden="1" s="1" customFormat="1" ht="14.4" customHeight="1">
      <c r="B32" s="44"/>
      <c r="C32" s="45"/>
      <c r="D32" s="45"/>
      <c r="E32" s="53" t="s">
        <v>46</v>
      </c>
      <c r="F32" s="155">
        <f>ROUND(SUM(BG93:BG238), 2)</f>
        <v>0</v>
      </c>
      <c r="G32" s="45"/>
      <c r="H32" s="45"/>
      <c r="I32" s="156">
        <v>0.20999999999999999</v>
      </c>
      <c r="J32" s="155">
        <v>0</v>
      </c>
      <c r="K32" s="49"/>
    </row>
    <row r="33" hidden="1" s="1" customFormat="1" ht="14.4" customHeight="1">
      <c r="B33" s="44"/>
      <c r="C33" s="45"/>
      <c r="D33" s="45"/>
      <c r="E33" s="53" t="s">
        <v>47</v>
      </c>
      <c r="F33" s="155">
        <f>ROUND(SUM(BH93:BH238), 2)</f>
        <v>0</v>
      </c>
      <c r="G33" s="45"/>
      <c r="H33" s="45"/>
      <c r="I33" s="156">
        <v>0.14999999999999999</v>
      </c>
      <c r="J33" s="155">
        <v>0</v>
      </c>
      <c r="K33" s="49"/>
    </row>
    <row r="34" hidden="1" s="1" customFormat="1" ht="14.4" customHeight="1">
      <c r="B34" s="44"/>
      <c r="C34" s="45"/>
      <c r="D34" s="45"/>
      <c r="E34" s="53" t="s">
        <v>48</v>
      </c>
      <c r="F34" s="155">
        <f>ROUND(SUM(BI93:BI238),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01 - 4-OBJEKT HZ - ÚSTŘEDNÍ TOPENÍ</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J93</f>
        <v>0</v>
      </c>
      <c r="K56" s="49"/>
      <c r="AU56" s="22" t="s">
        <v>136</v>
      </c>
    </row>
    <row r="57" s="7" customFormat="1" ht="24.96" customHeight="1">
      <c r="B57" s="175"/>
      <c r="C57" s="176"/>
      <c r="D57" s="177" t="s">
        <v>1612</v>
      </c>
      <c r="E57" s="178"/>
      <c r="F57" s="178"/>
      <c r="G57" s="178"/>
      <c r="H57" s="178"/>
      <c r="I57" s="179"/>
      <c r="J57" s="180">
        <f>J94</f>
        <v>0</v>
      </c>
      <c r="K57" s="181"/>
    </row>
    <row r="58" s="10" customFormat="1" ht="19.92" customHeight="1">
      <c r="B58" s="226"/>
      <c r="C58" s="227"/>
      <c r="D58" s="228" t="s">
        <v>1613</v>
      </c>
      <c r="E58" s="229"/>
      <c r="F58" s="229"/>
      <c r="G58" s="229"/>
      <c r="H58" s="229"/>
      <c r="I58" s="230"/>
      <c r="J58" s="231">
        <f>J95</f>
        <v>0</v>
      </c>
      <c r="K58" s="232"/>
    </row>
    <row r="59" s="7" customFormat="1" ht="24.96" customHeight="1">
      <c r="B59" s="175"/>
      <c r="C59" s="176"/>
      <c r="D59" s="177" t="s">
        <v>1614</v>
      </c>
      <c r="E59" s="178"/>
      <c r="F59" s="178"/>
      <c r="G59" s="178"/>
      <c r="H59" s="178"/>
      <c r="I59" s="179"/>
      <c r="J59" s="180">
        <f>J104</f>
        <v>0</v>
      </c>
      <c r="K59" s="181"/>
    </row>
    <row r="60" s="10" customFormat="1" ht="19.92" customHeight="1">
      <c r="B60" s="226"/>
      <c r="C60" s="227"/>
      <c r="D60" s="228" t="s">
        <v>1613</v>
      </c>
      <c r="E60" s="229"/>
      <c r="F60" s="229"/>
      <c r="G60" s="229"/>
      <c r="H60" s="229"/>
      <c r="I60" s="230"/>
      <c r="J60" s="231">
        <f>J105</f>
        <v>0</v>
      </c>
      <c r="K60" s="232"/>
    </row>
    <row r="61" s="7" customFormat="1" ht="24.96" customHeight="1">
      <c r="B61" s="175"/>
      <c r="C61" s="176"/>
      <c r="D61" s="177" t="s">
        <v>1615</v>
      </c>
      <c r="E61" s="178"/>
      <c r="F61" s="178"/>
      <c r="G61" s="178"/>
      <c r="H61" s="178"/>
      <c r="I61" s="179"/>
      <c r="J61" s="180">
        <f>J118</f>
        <v>0</v>
      </c>
      <c r="K61" s="181"/>
    </row>
    <row r="62" s="10" customFormat="1" ht="19.92" customHeight="1">
      <c r="B62" s="226"/>
      <c r="C62" s="227"/>
      <c r="D62" s="228" t="s">
        <v>1613</v>
      </c>
      <c r="E62" s="229"/>
      <c r="F62" s="229"/>
      <c r="G62" s="229"/>
      <c r="H62" s="229"/>
      <c r="I62" s="230"/>
      <c r="J62" s="231">
        <f>J119</f>
        <v>0</v>
      </c>
      <c r="K62" s="232"/>
    </row>
    <row r="63" s="7" customFormat="1" ht="24.96" customHeight="1">
      <c r="B63" s="175"/>
      <c r="C63" s="176"/>
      <c r="D63" s="177" t="s">
        <v>1616</v>
      </c>
      <c r="E63" s="178"/>
      <c r="F63" s="178"/>
      <c r="G63" s="178"/>
      <c r="H63" s="178"/>
      <c r="I63" s="179"/>
      <c r="J63" s="180">
        <f>J150</f>
        <v>0</v>
      </c>
      <c r="K63" s="181"/>
    </row>
    <row r="64" s="10" customFormat="1" ht="19.92" customHeight="1">
      <c r="B64" s="226"/>
      <c r="C64" s="227"/>
      <c r="D64" s="228" t="s">
        <v>1613</v>
      </c>
      <c r="E64" s="229"/>
      <c r="F64" s="229"/>
      <c r="G64" s="229"/>
      <c r="H64" s="229"/>
      <c r="I64" s="230"/>
      <c r="J64" s="231">
        <f>J151</f>
        <v>0</v>
      </c>
      <c r="K64" s="232"/>
    </row>
    <row r="65" s="7" customFormat="1" ht="24.96" customHeight="1">
      <c r="B65" s="175"/>
      <c r="C65" s="176"/>
      <c r="D65" s="177" t="s">
        <v>1617</v>
      </c>
      <c r="E65" s="178"/>
      <c r="F65" s="178"/>
      <c r="G65" s="178"/>
      <c r="H65" s="178"/>
      <c r="I65" s="179"/>
      <c r="J65" s="180">
        <f>J189</f>
        <v>0</v>
      </c>
      <c r="K65" s="181"/>
    </row>
    <row r="66" s="10" customFormat="1" ht="19.92" customHeight="1">
      <c r="B66" s="226"/>
      <c r="C66" s="227"/>
      <c r="D66" s="228" t="s">
        <v>1613</v>
      </c>
      <c r="E66" s="229"/>
      <c r="F66" s="229"/>
      <c r="G66" s="229"/>
      <c r="H66" s="229"/>
      <c r="I66" s="230"/>
      <c r="J66" s="231">
        <f>J190</f>
        <v>0</v>
      </c>
      <c r="K66" s="232"/>
    </row>
    <row r="67" s="10" customFormat="1" ht="14.88" customHeight="1">
      <c r="B67" s="226"/>
      <c r="C67" s="227"/>
      <c r="D67" s="228" t="s">
        <v>1618</v>
      </c>
      <c r="E67" s="229"/>
      <c r="F67" s="229"/>
      <c r="G67" s="229"/>
      <c r="H67" s="229"/>
      <c r="I67" s="230"/>
      <c r="J67" s="231">
        <f>J211</f>
        <v>0</v>
      </c>
      <c r="K67" s="232"/>
    </row>
    <row r="68" s="7" customFormat="1" ht="24.96" customHeight="1">
      <c r="B68" s="175"/>
      <c r="C68" s="176"/>
      <c r="D68" s="177" t="s">
        <v>1612</v>
      </c>
      <c r="E68" s="178"/>
      <c r="F68" s="178"/>
      <c r="G68" s="178"/>
      <c r="H68" s="178"/>
      <c r="I68" s="179"/>
      <c r="J68" s="180">
        <f>J212</f>
        <v>0</v>
      </c>
      <c r="K68" s="181"/>
    </row>
    <row r="69" s="10" customFormat="1" ht="19.92" customHeight="1">
      <c r="B69" s="226"/>
      <c r="C69" s="227"/>
      <c r="D69" s="228" t="s">
        <v>1613</v>
      </c>
      <c r="E69" s="229"/>
      <c r="F69" s="229"/>
      <c r="G69" s="229"/>
      <c r="H69" s="229"/>
      <c r="I69" s="230"/>
      <c r="J69" s="231">
        <f>J213</f>
        <v>0</v>
      </c>
      <c r="K69" s="232"/>
    </row>
    <row r="70" s="7" customFormat="1" ht="24.96" customHeight="1">
      <c r="B70" s="175"/>
      <c r="C70" s="176"/>
      <c r="D70" s="177" t="s">
        <v>1615</v>
      </c>
      <c r="E70" s="178"/>
      <c r="F70" s="178"/>
      <c r="G70" s="178"/>
      <c r="H70" s="178"/>
      <c r="I70" s="179"/>
      <c r="J70" s="180">
        <f>J225</f>
        <v>0</v>
      </c>
      <c r="K70" s="181"/>
    </row>
    <row r="71" s="10" customFormat="1" ht="19.92" customHeight="1">
      <c r="B71" s="226"/>
      <c r="C71" s="227"/>
      <c r="D71" s="228" t="s">
        <v>1613</v>
      </c>
      <c r="E71" s="229"/>
      <c r="F71" s="229"/>
      <c r="G71" s="229"/>
      <c r="H71" s="229"/>
      <c r="I71" s="230"/>
      <c r="J71" s="231">
        <f>J226</f>
        <v>0</v>
      </c>
      <c r="K71" s="232"/>
    </row>
    <row r="72" s="7" customFormat="1" ht="24.96" customHeight="1">
      <c r="B72" s="175"/>
      <c r="C72" s="176"/>
      <c r="D72" s="177" t="s">
        <v>1616</v>
      </c>
      <c r="E72" s="178"/>
      <c r="F72" s="178"/>
      <c r="G72" s="178"/>
      <c r="H72" s="178"/>
      <c r="I72" s="179"/>
      <c r="J72" s="180">
        <f>J230</f>
        <v>0</v>
      </c>
      <c r="K72" s="181"/>
    </row>
    <row r="73" s="10" customFormat="1" ht="19.92" customHeight="1">
      <c r="B73" s="226"/>
      <c r="C73" s="227"/>
      <c r="D73" s="228" t="s">
        <v>1613</v>
      </c>
      <c r="E73" s="229"/>
      <c r="F73" s="229"/>
      <c r="G73" s="229"/>
      <c r="H73" s="229"/>
      <c r="I73" s="230"/>
      <c r="J73" s="231">
        <f>J231</f>
        <v>0</v>
      </c>
      <c r="K73" s="232"/>
    </row>
    <row r="74" s="1" customFormat="1" ht="21.84" customHeight="1">
      <c r="B74" s="44"/>
      <c r="C74" s="45"/>
      <c r="D74" s="45"/>
      <c r="E74" s="45"/>
      <c r="F74" s="45"/>
      <c r="G74" s="45"/>
      <c r="H74" s="45"/>
      <c r="I74" s="142"/>
      <c r="J74" s="45"/>
      <c r="K74" s="49"/>
    </row>
    <row r="75" s="1" customFormat="1" ht="6.96" customHeight="1">
      <c r="B75" s="65"/>
      <c r="C75" s="66"/>
      <c r="D75" s="66"/>
      <c r="E75" s="66"/>
      <c r="F75" s="66"/>
      <c r="G75" s="66"/>
      <c r="H75" s="66"/>
      <c r="I75" s="164"/>
      <c r="J75" s="66"/>
      <c r="K75" s="67"/>
    </row>
    <row r="79" s="1" customFormat="1" ht="6.96" customHeight="1">
      <c r="B79" s="68"/>
      <c r="C79" s="69"/>
      <c r="D79" s="69"/>
      <c r="E79" s="69"/>
      <c r="F79" s="69"/>
      <c r="G79" s="69"/>
      <c r="H79" s="69"/>
      <c r="I79" s="167"/>
      <c r="J79" s="69"/>
      <c r="K79" s="69"/>
      <c r="L79" s="70"/>
    </row>
    <row r="80" s="1" customFormat="1" ht="36.96" customHeight="1">
      <c r="B80" s="44"/>
      <c r="C80" s="71" t="s">
        <v>139</v>
      </c>
      <c r="D80" s="72"/>
      <c r="E80" s="72"/>
      <c r="F80" s="72"/>
      <c r="G80" s="72"/>
      <c r="H80" s="72"/>
      <c r="I80" s="182"/>
      <c r="J80" s="72"/>
      <c r="K80" s="72"/>
      <c r="L80" s="70"/>
    </row>
    <row r="81" s="1" customFormat="1" ht="6.96" customHeight="1">
      <c r="B81" s="44"/>
      <c r="C81" s="72"/>
      <c r="D81" s="72"/>
      <c r="E81" s="72"/>
      <c r="F81" s="72"/>
      <c r="G81" s="72"/>
      <c r="H81" s="72"/>
      <c r="I81" s="182"/>
      <c r="J81" s="72"/>
      <c r="K81" s="72"/>
      <c r="L81" s="70"/>
    </row>
    <row r="82" s="1" customFormat="1" ht="14.4" customHeight="1">
      <c r="B82" s="44"/>
      <c r="C82" s="74" t="s">
        <v>18</v>
      </c>
      <c r="D82" s="72"/>
      <c r="E82" s="72"/>
      <c r="F82" s="72"/>
      <c r="G82" s="72"/>
      <c r="H82" s="72"/>
      <c r="I82" s="182"/>
      <c r="J82" s="72"/>
      <c r="K82" s="72"/>
      <c r="L82" s="70"/>
    </row>
    <row r="83" s="1" customFormat="1" ht="16.5" customHeight="1">
      <c r="B83" s="44"/>
      <c r="C83" s="72"/>
      <c r="D83" s="72"/>
      <c r="E83" s="183" t="str">
        <f>E7</f>
        <v>STAVEBNÍ ÚPRAVY HASIČSKÉ ZBROJNICE HEŘMANICE - SLEZSKÁ OSTRAVA</v>
      </c>
      <c r="F83" s="74"/>
      <c r="G83" s="74"/>
      <c r="H83" s="74"/>
      <c r="I83" s="182"/>
      <c r="J83" s="72"/>
      <c r="K83" s="72"/>
      <c r="L83" s="70"/>
    </row>
    <row r="84" s="1" customFormat="1" ht="14.4" customHeight="1">
      <c r="B84" s="44"/>
      <c r="C84" s="74" t="s">
        <v>129</v>
      </c>
      <c r="D84" s="72"/>
      <c r="E84" s="72"/>
      <c r="F84" s="72"/>
      <c r="G84" s="72"/>
      <c r="H84" s="72"/>
      <c r="I84" s="182"/>
      <c r="J84" s="72"/>
      <c r="K84" s="72"/>
      <c r="L84" s="70"/>
    </row>
    <row r="85" s="1" customFormat="1" ht="17.25" customHeight="1">
      <c r="B85" s="44"/>
      <c r="C85" s="72"/>
      <c r="D85" s="72"/>
      <c r="E85" s="80" t="str">
        <f>E9</f>
        <v>SO 01 - 4-OBJEKT HZ - ÚSTŘEDNÍ TOPENÍ</v>
      </c>
      <c r="F85" s="72"/>
      <c r="G85" s="72"/>
      <c r="H85" s="72"/>
      <c r="I85" s="182"/>
      <c r="J85" s="72"/>
      <c r="K85" s="72"/>
      <c r="L85" s="70"/>
    </row>
    <row r="86" s="1" customFormat="1" ht="6.96" customHeight="1">
      <c r="B86" s="44"/>
      <c r="C86" s="72"/>
      <c r="D86" s="72"/>
      <c r="E86" s="72"/>
      <c r="F86" s="72"/>
      <c r="G86" s="72"/>
      <c r="H86" s="72"/>
      <c r="I86" s="182"/>
      <c r="J86" s="72"/>
      <c r="K86" s="72"/>
      <c r="L86" s="70"/>
    </row>
    <row r="87" s="1" customFormat="1" ht="18" customHeight="1">
      <c r="B87" s="44"/>
      <c r="C87" s="74" t="s">
        <v>23</v>
      </c>
      <c r="D87" s="72"/>
      <c r="E87" s="72"/>
      <c r="F87" s="184" t="str">
        <f>F12</f>
        <v>SLEZSKÁ OSTRAVA</v>
      </c>
      <c r="G87" s="72"/>
      <c r="H87" s="72"/>
      <c r="I87" s="185" t="s">
        <v>25</v>
      </c>
      <c r="J87" s="83" t="str">
        <f>IF(J12="","",J12)</f>
        <v>25. 2. 2023</v>
      </c>
      <c r="K87" s="72"/>
      <c r="L87" s="70"/>
    </row>
    <row r="88" s="1" customFormat="1" ht="6.96" customHeight="1">
      <c r="B88" s="44"/>
      <c r="C88" s="72"/>
      <c r="D88" s="72"/>
      <c r="E88" s="72"/>
      <c r="F88" s="72"/>
      <c r="G88" s="72"/>
      <c r="H88" s="72"/>
      <c r="I88" s="182"/>
      <c r="J88" s="72"/>
      <c r="K88" s="72"/>
      <c r="L88" s="70"/>
    </row>
    <row r="89" s="1" customFormat="1">
      <c r="B89" s="44"/>
      <c r="C89" s="74" t="s">
        <v>27</v>
      </c>
      <c r="D89" s="72"/>
      <c r="E89" s="72"/>
      <c r="F89" s="184" t="str">
        <f>E15</f>
        <v>SMO - SLEZSKÁ OSTRAVA</v>
      </c>
      <c r="G89" s="72"/>
      <c r="H89" s="72"/>
      <c r="I89" s="185" t="s">
        <v>33</v>
      </c>
      <c r="J89" s="184" t="str">
        <f>E21</f>
        <v>SPAN</v>
      </c>
      <c r="K89" s="72"/>
      <c r="L89" s="70"/>
    </row>
    <row r="90" s="1" customFormat="1" ht="14.4" customHeight="1">
      <c r="B90" s="44"/>
      <c r="C90" s="74" t="s">
        <v>31</v>
      </c>
      <c r="D90" s="72"/>
      <c r="E90" s="72"/>
      <c r="F90" s="184" t="str">
        <f>IF(E18="","",E18)</f>
        <v/>
      </c>
      <c r="G90" s="72"/>
      <c r="H90" s="72"/>
      <c r="I90" s="182"/>
      <c r="J90" s="72"/>
      <c r="K90" s="72"/>
      <c r="L90" s="70"/>
    </row>
    <row r="91" s="1" customFormat="1" ht="10.32" customHeight="1">
      <c r="B91" s="44"/>
      <c r="C91" s="72"/>
      <c r="D91" s="72"/>
      <c r="E91" s="72"/>
      <c r="F91" s="72"/>
      <c r="G91" s="72"/>
      <c r="H91" s="72"/>
      <c r="I91" s="182"/>
      <c r="J91" s="72"/>
      <c r="K91" s="72"/>
      <c r="L91" s="70"/>
    </row>
    <row r="92" s="8" customFormat="1" ht="29.28" customHeight="1">
      <c r="B92" s="186"/>
      <c r="C92" s="187" t="s">
        <v>140</v>
      </c>
      <c r="D92" s="188" t="s">
        <v>58</v>
      </c>
      <c r="E92" s="188" t="s">
        <v>54</v>
      </c>
      <c r="F92" s="188" t="s">
        <v>141</v>
      </c>
      <c r="G92" s="188" t="s">
        <v>142</v>
      </c>
      <c r="H92" s="188" t="s">
        <v>143</v>
      </c>
      <c r="I92" s="189" t="s">
        <v>144</v>
      </c>
      <c r="J92" s="188" t="s">
        <v>134</v>
      </c>
      <c r="K92" s="190" t="s">
        <v>145</v>
      </c>
      <c r="L92" s="191"/>
      <c r="M92" s="100" t="s">
        <v>146</v>
      </c>
      <c r="N92" s="101" t="s">
        <v>43</v>
      </c>
      <c r="O92" s="101" t="s">
        <v>147</v>
      </c>
      <c r="P92" s="101" t="s">
        <v>148</v>
      </c>
      <c r="Q92" s="101" t="s">
        <v>149</v>
      </c>
      <c r="R92" s="101" t="s">
        <v>150</v>
      </c>
      <c r="S92" s="101" t="s">
        <v>151</v>
      </c>
      <c r="T92" s="102" t="s">
        <v>152</v>
      </c>
    </row>
    <row r="93" s="1" customFormat="1" ht="29.28" customHeight="1">
      <c r="B93" s="44"/>
      <c r="C93" s="106" t="s">
        <v>135</v>
      </c>
      <c r="D93" s="72"/>
      <c r="E93" s="72"/>
      <c r="F93" s="72"/>
      <c r="G93" s="72"/>
      <c r="H93" s="72"/>
      <c r="I93" s="182"/>
      <c r="J93" s="192">
        <f>BK93</f>
        <v>0</v>
      </c>
      <c r="K93" s="72"/>
      <c r="L93" s="70"/>
      <c r="M93" s="103"/>
      <c r="N93" s="104"/>
      <c r="O93" s="104"/>
      <c r="P93" s="193">
        <f>P94+P104+P118+P150+P189+P212+P225+P230</f>
        <v>0</v>
      </c>
      <c r="Q93" s="104"/>
      <c r="R93" s="193">
        <f>R94+R104+R118+R150+R189+R212+R225+R230</f>
        <v>0</v>
      </c>
      <c r="S93" s="104"/>
      <c r="T93" s="194">
        <f>T94+T104+T118+T150+T189+T212+T225+T230</f>
        <v>0</v>
      </c>
      <c r="AT93" s="22" t="s">
        <v>72</v>
      </c>
      <c r="AU93" s="22" t="s">
        <v>136</v>
      </c>
      <c r="BK93" s="195">
        <f>BK94+BK104+BK118+BK150+BK189+BK212+BK225+BK230</f>
        <v>0</v>
      </c>
    </row>
    <row r="94" s="9" customFormat="1" ht="37.44" customHeight="1">
      <c r="B94" s="196"/>
      <c r="C94" s="197"/>
      <c r="D94" s="198" t="s">
        <v>72</v>
      </c>
      <c r="E94" s="199" t="s">
        <v>1619</v>
      </c>
      <c r="F94" s="199" t="s">
        <v>1620</v>
      </c>
      <c r="G94" s="197"/>
      <c r="H94" s="197"/>
      <c r="I94" s="200"/>
      <c r="J94" s="201">
        <f>BK94</f>
        <v>0</v>
      </c>
      <c r="K94" s="197"/>
      <c r="L94" s="202"/>
      <c r="M94" s="203"/>
      <c r="N94" s="204"/>
      <c r="O94" s="204"/>
      <c r="P94" s="205">
        <f>P95</f>
        <v>0</v>
      </c>
      <c r="Q94" s="204"/>
      <c r="R94" s="205">
        <f>R95</f>
        <v>0</v>
      </c>
      <c r="S94" s="204"/>
      <c r="T94" s="206">
        <f>T95</f>
        <v>0</v>
      </c>
      <c r="AR94" s="207" t="s">
        <v>83</v>
      </c>
      <c r="AT94" s="208" t="s">
        <v>72</v>
      </c>
      <c r="AU94" s="208" t="s">
        <v>73</v>
      </c>
      <c r="AY94" s="207" t="s">
        <v>155</v>
      </c>
      <c r="BK94" s="209">
        <f>BK95</f>
        <v>0</v>
      </c>
    </row>
    <row r="95" s="9" customFormat="1" ht="19.92" customHeight="1">
      <c r="B95" s="196"/>
      <c r="C95" s="197"/>
      <c r="D95" s="198" t="s">
        <v>72</v>
      </c>
      <c r="E95" s="233" t="s">
        <v>153</v>
      </c>
      <c r="F95" s="233" t="s">
        <v>21</v>
      </c>
      <c r="G95" s="197"/>
      <c r="H95" s="197"/>
      <c r="I95" s="200"/>
      <c r="J95" s="234">
        <f>BK95</f>
        <v>0</v>
      </c>
      <c r="K95" s="197"/>
      <c r="L95" s="202"/>
      <c r="M95" s="203"/>
      <c r="N95" s="204"/>
      <c r="O95" s="204"/>
      <c r="P95" s="205">
        <f>SUM(P96:P103)</f>
        <v>0</v>
      </c>
      <c r="Q95" s="204"/>
      <c r="R95" s="205">
        <f>SUM(R96:R103)</f>
        <v>0</v>
      </c>
      <c r="S95" s="204"/>
      <c r="T95" s="206">
        <f>SUM(T96:T103)</f>
        <v>0</v>
      </c>
      <c r="AR95" s="207" t="s">
        <v>83</v>
      </c>
      <c r="AT95" s="208" t="s">
        <v>72</v>
      </c>
      <c r="AU95" s="208" t="s">
        <v>81</v>
      </c>
      <c r="AY95" s="207" t="s">
        <v>155</v>
      </c>
      <c r="BK95" s="209">
        <f>SUM(BK96:BK103)</f>
        <v>0</v>
      </c>
    </row>
    <row r="96" s="1" customFormat="1" ht="16.5" customHeight="1">
      <c r="B96" s="44"/>
      <c r="C96" s="258" t="s">
        <v>81</v>
      </c>
      <c r="D96" s="258" t="s">
        <v>298</v>
      </c>
      <c r="E96" s="259" t="s">
        <v>1621</v>
      </c>
      <c r="F96" s="260" t="s">
        <v>1622</v>
      </c>
      <c r="G96" s="261" t="s">
        <v>1623</v>
      </c>
      <c r="H96" s="262">
        <v>2</v>
      </c>
      <c r="I96" s="263"/>
      <c r="J96" s="264">
        <f>ROUND(I96*H96,2)</f>
        <v>0</v>
      </c>
      <c r="K96" s="260" t="s">
        <v>21</v>
      </c>
      <c r="L96" s="265"/>
      <c r="M96" s="266" t="s">
        <v>21</v>
      </c>
      <c r="N96" s="267" t="s">
        <v>44</v>
      </c>
      <c r="O96" s="45"/>
      <c r="P96" s="219">
        <f>O96*H96</f>
        <v>0</v>
      </c>
      <c r="Q96" s="219">
        <v>0</v>
      </c>
      <c r="R96" s="219">
        <f>Q96*H96</f>
        <v>0</v>
      </c>
      <c r="S96" s="219">
        <v>0</v>
      </c>
      <c r="T96" s="220">
        <f>S96*H96</f>
        <v>0</v>
      </c>
      <c r="AR96" s="22" t="s">
        <v>210</v>
      </c>
      <c r="AT96" s="22" t="s">
        <v>298</v>
      </c>
      <c r="AU96" s="22" t="s">
        <v>83</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183</v>
      </c>
      <c r="BM96" s="22" t="s">
        <v>83</v>
      </c>
    </row>
    <row r="97" s="1" customFormat="1" ht="16.5" customHeight="1">
      <c r="B97" s="44"/>
      <c r="C97" s="210" t="s">
        <v>83</v>
      </c>
      <c r="D97" s="210" t="s">
        <v>156</v>
      </c>
      <c r="E97" s="211" t="s">
        <v>1624</v>
      </c>
      <c r="F97" s="212" t="s">
        <v>1625</v>
      </c>
      <c r="G97" s="213" t="s">
        <v>1623</v>
      </c>
      <c r="H97" s="214">
        <v>2</v>
      </c>
      <c r="I97" s="215"/>
      <c r="J97" s="216">
        <f>ROUND(I97*H97,2)</f>
        <v>0</v>
      </c>
      <c r="K97" s="212" t="s">
        <v>21</v>
      </c>
      <c r="L97" s="70"/>
      <c r="M97" s="217" t="s">
        <v>21</v>
      </c>
      <c r="N97" s="218" t="s">
        <v>44</v>
      </c>
      <c r="O97" s="45"/>
      <c r="P97" s="219">
        <f>O97*H97</f>
        <v>0</v>
      </c>
      <c r="Q97" s="219">
        <v>0</v>
      </c>
      <c r="R97" s="219">
        <f>Q97*H97</f>
        <v>0</v>
      </c>
      <c r="S97" s="219">
        <v>0</v>
      </c>
      <c r="T97" s="220">
        <f>S97*H97</f>
        <v>0</v>
      </c>
      <c r="AR97" s="22" t="s">
        <v>183</v>
      </c>
      <c r="AT97" s="22" t="s">
        <v>156</v>
      </c>
      <c r="AU97" s="22" t="s">
        <v>83</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183</v>
      </c>
      <c r="BM97" s="22" t="s">
        <v>163</v>
      </c>
    </row>
    <row r="98" s="1" customFormat="1" ht="16.5" customHeight="1">
      <c r="B98" s="44"/>
      <c r="C98" s="210" t="s">
        <v>154</v>
      </c>
      <c r="D98" s="210" t="s">
        <v>156</v>
      </c>
      <c r="E98" s="211" t="s">
        <v>1626</v>
      </c>
      <c r="F98" s="212" t="s">
        <v>1627</v>
      </c>
      <c r="G98" s="213" t="s">
        <v>1623</v>
      </c>
      <c r="H98" s="214">
        <v>1</v>
      </c>
      <c r="I98" s="215"/>
      <c r="J98" s="216">
        <f>ROUND(I98*H98,2)</f>
        <v>0</v>
      </c>
      <c r="K98" s="212" t="s">
        <v>21</v>
      </c>
      <c r="L98" s="70"/>
      <c r="M98" s="217" t="s">
        <v>21</v>
      </c>
      <c r="N98" s="218" t="s">
        <v>44</v>
      </c>
      <c r="O98" s="45"/>
      <c r="P98" s="219">
        <f>O98*H98</f>
        <v>0</v>
      </c>
      <c r="Q98" s="219">
        <v>0</v>
      </c>
      <c r="R98" s="219">
        <f>Q98*H98</f>
        <v>0</v>
      </c>
      <c r="S98" s="219">
        <v>0</v>
      </c>
      <c r="T98" s="220">
        <f>S98*H98</f>
        <v>0</v>
      </c>
      <c r="AR98" s="22" t="s">
        <v>183</v>
      </c>
      <c r="AT98" s="22" t="s">
        <v>156</v>
      </c>
      <c r="AU98" s="22" t="s">
        <v>83</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183</v>
      </c>
      <c r="BM98" s="22" t="s">
        <v>166</v>
      </c>
    </row>
    <row r="99" s="1" customFormat="1" ht="16.5" customHeight="1">
      <c r="B99" s="44"/>
      <c r="C99" s="210" t="s">
        <v>163</v>
      </c>
      <c r="D99" s="210" t="s">
        <v>156</v>
      </c>
      <c r="E99" s="211" t="s">
        <v>1628</v>
      </c>
      <c r="F99" s="212" t="s">
        <v>1629</v>
      </c>
      <c r="G99" s="213" t="s">
        <v>1623</v>
      </c>
      <c r="H99" s="214">
        <v>1</v>
      </c>
      <c r="I99" s="215"/>
      <c r="J99" s="216">
        <f>ROUND(I99*H99,2)</f>
        <v>0</v>
      </c>
      <c r="K99" s="212" t="s">
        <v>21</v>
      </c>
      <c r="L99" s="70"/>
      <c r="M99" s="217" t="s">
        <v>21</v>
      </c>
      <c r="N99" s="218" t="s">
        <v>44</v>
      </c>
      <c r="O99" s="45"/>
      <c r="P99" s="219">
        <f>O99*H99</f>
        <v>0</v>
      </c>
      <c r="Q99" s="219">
        <v>0</v>
      </c>
      <c r="R99" s="219">
        <f>Q99*H99</f>
        <v>0</v>
      </c>
      <c r="S99" s="219">
        <v>0</v>
      </c>
      <c r="T99" s="220">
        <f>S99*H99</f>
        <v>0</v>
      </c>
      <c r="AR99" s="22" t="s">
        <v>183</v>
      </c>
      <c r="AT99" s="22" t="s">
        <v>156</v>
      </c>
      <c r="AU99" s="22" t="s">
        <v>83</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183</v>
      </c>
      <c r="BM99" s="22" t="s">
        <v>169</v>
      </c>
    </row>
    <row r="100" s="1" customFormat="1" ht="16.5" customHeight="1">
      <c r="B100" s="44"/>
      <c r="C100" s="210" t="s">
        <v>170</v>
      </c>
      <c r="D100" s="210" t="s">
        <v>156</v>
      </c>
      <c r="E100" s="211" t="s">
        <v>1630</v>
      </c>
      <c r="F100" s="212" t="s">
        <v>1631</v>
      </c>
      <c r="G100" s="213" t="s">
        <v>1623</v>
      </c>
      <c r="H100" s="214">
        <v>1</v>
      </c>
      <c r="I100" s="215"/>
      <c r="J100" s="216">
        <f>ROUND(I100*H100,2)</f>
        <v>0</v>
      </c>
      <c r="K100" s="212" t="s">
        <v>21</v>
      </c>
      <c r="L100" s="70"/>
      <c r="M100" s="217" t="s">
        <v>21</v>
      </c>
      <c r="N100" s="218" t="s">
        <v>44</v>
      </c>
      <c r="O100" s="45"/>
      <c r="P100" s="219">
        <f>O100*H100</f>
        <v>0</v>
      </c>
      <c r="Q100" s="219">
        <v>0</v>
      </c>
      <c r="R100" s="219">
        <f>Q100*H100</f>
        <v>0</v>
      </c>
      <c r="S100" s="219">
        <v>0</v>
      </c>
      <c r="T100" s="220">
        <f>S100*H100</f>
        <v>0</v>
      </c>
      <c r="AR100" s="22" t="s">
        <v>183</v>
      </c>
      <c r="AT100" s="22" t="s">
        <v>156</v>
      </c>
      <c r="AU100" s="22" t="s">
        <v>83</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183</v>
      </c>
      <c r="BM100" s="22" t="s">
        <v>173</v>
      </c>
    </row>
    <row r="101" s="1" customFormat="1" ht="16.5" customHeight="1">
      <c r="B101" s="44"/>
      <c r="C101" s="210" t="s">
        <v>166</v>
      </c>
      <c r="D101" s="210" t="s">
        <v>156</v>
      </c>
      <c r="E101" s="211" t="s">
        <v>1632</v>
      </c>
      <c r="F101" s="212" t="s">
        <v>1633</v>
      </c>
      <c r="G101" s="213" t="s">
        <v>1623</v>
      </c>
      <c r="H101" s="214">
        <v>2</v>
      </c>
      <c r="I101" s="215"/>
      <c r="J101" s="216">
        <f>ROUND(I101*H101,2)</f>
        <v>0</v>
      </c>
      <c r="K101" s="212" t="s">
        <v>21</v>
      </c>
      <c r="L101" s="70"/>
      <c r="M101" s="217" t="s">
        <v>21</v>
      </c>
      <c r="N101" s="218" t="s">
        <v>44</v>
      </c>
      <c r="O101" s="45"/>
      <c r="P101" s="219">
        <f>O101*H101</f>
        <v>0</v>
      </c>
      <c r="Q101" s="219">
        <v>0</v>
      </c>
      <c r="R101" s="219">
        <f>Q101*H101</f>
        <v>0</v>
      </c>
      <c r="S101" s="219">
        <v>0</v>
      </c>
      <c r="T101" s="220">
        <f>S101*H101</f>
        <v>0</v>
      </c>
      <c r="AR101" s="22" t="s">
        <v>183</v>
      </c>
      <c r="AT101" s="22" t="s">
        <v>156</v>
      </c>
      <c r="AU101" s="22" t="s">
        <v>83</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183</v>
      </c>
      <c r="BM101" s="22" t="s">
        <v>176</v>
      </c>
    </row>
    <row r="102" s="1" customFormat="1" ht="16.5" customHeight="1">
      <c r="B102" s="44"/>
      <c r="C102" s="210" t="s">
        <v>177</v>
      </c>
      <c r="D102" s="210" t="s">
        <v>156</v>
      </c>
      <c r="E102" s="211" t="s">
        <v>1634</v>
      </c>
      <c r="F102" s="212" t="s">
        <v>1635</v>
      </c>
      <c r="G102" s="213" t="s">
        <v>1623</v>
      </c>
      <c r="H102" s="214">
        <v>2</v>
      </c>
      <c r="I102" s="215"/>
      <c r="J102" s="216">
        <f>ROUND(I102*H102,2)</f>
        <v>0</v>
      </c>
      <c r="K102" s="212" t="s">
        <v>21</v>
      </c>
      <c r="L102" s="70"/>
      <c r="M102" s="217" t="s">
        <v>21</v>
      </c>
      <c r="N102" s="218" t="s">
        <v>44</v>
      </c>
      <c r="O102" s="45"/>
      <c r="P102" s="219">
        <f>O102*H102</f>
        <v>0</v>
      </c>
      <c r="Q102" s="219">
        <v>0</v>
      </c>
      <c r="R102" s="219">
        <f>Q102*H102</f>
        <v>0</v>
      </c>
      <c r="S102" s="219">
        <v>0</v>
      </c>
      <c r="T102" s="220">
        <f>S102*H102</f>
        <v>0</v>
      </c>
      <c r="AR102" s="22" t="s">
        <v>183</v>
      </c>
      <c r="AT102" s="22" t="s">
        <v>156</v>
      </c>
      <c r="AU102" s="22" t="s">
        <v>83</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183</v>
      </c>
      <c r="BM102" s="22" t="s">
        <v>180</v>
      </c>
    </row>
    <row r="103" s="1" customFormat="1" ht="16.5" customHeight="1">
      <c r="B103" s="44"/>
      <c r="C103" s="210" t="s">
        <v>169</v>
      </c>
      <c r="D103" s="210" t="s">
        <v>156</v>
      </c>
      <c r="E103" s="211" t="s">
        <v>1636</v>
      </c>
      <c r="F103" s="212" t="s">
        <v>1637</v>
      </c>
      <c r="G103" s="213" t="s">
        <v>301</v>
      </c>
      <c r="H103" s="214">
        <v>0.84199999999999997</v>
      </c>
      <c r="I103" s="215"/>
      <c r="J103" s="216">
        <f>ROUND(I103*H103,2)</f>
        <v>0</v>
      </c>
      <c r="K103" s="212" t="s">
        <v>21</v>
      </c>
      <c r="L103" s="70"/>
      <c r="M103" s="217" t="s">
        <v>21</v>
      </c>
      <c r="N103" s="218" t="s">
        <v>44</v>
      </c>
      <c r="O103" s="45"/>
      <c r="P103" s="219">
        <f>O103*H103</f>
        <v>0</v>
      </c>
      <c r="Q103" s="219">
        <v>0</v>
      </c>
      <c r="R103" s="219">
        <f>Q103*H103</f>
        <v>0</v>
      </c>
      <c r="S103" s="219">
        <v>0</v>
      </c>
      <c r="T103" s="220">
        <f>S103*H103</f>
        <v>0</v>
      </c>
      <c r="AR103" s="22" t="s">
        <v>183</v>
      </c>
      <c r="AT103" s="22" t="s">
        <v>156</v>
      </c>
      <c r="AU103" s="22" t="s">
        <v>83</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183</v>
      </c>
      <c r="BM103" s="22" t="s">
        <v>183</v>
      </c>
    </row>
    <row r="104" s="9" customFormat="1" ht="37.44" customHeight="1">
      <c r="B104" s="196"/>
      <c r="C104" s="197"/>
      <c r="D104" s="198" t="s">
        <v>72</v>
      </c>
      <c r="E104" s="199" t="s">
        <v>479</v>
      </c>
      <c r="F104" s="199" t="s">
        <v>1638</v>
      </c>
      <c r="G104" s="197"/>
      <c r="H104" s="197"/>
      <c r="I104" s="200"/>
      <c r="J104" s="201">
        <f>BK104</f>
        <v>0</v>
      </c>
      <c r="K104" s="197"/>
      <c r="L104" s="202"/>
      <c r="M104" s="203"/>
      <c r="N104" s="204"/>
      <c r="O104" s="204"/>
      <c r="P104" s="205">
        <f>P105</f>
        <v>0</v>
      </c>
      <c r="Q104" s="204"/>
      <c r="R104" s="205">
        <f>R105</f>
        <v>0</v>
      </c>
      <c r="S104" s="204"/>
      <c r="T104" s="206">
        <f>T105</f>
        <v>0</v>
      </c>
      <c r="AR104" s="207" t="s">
        <v>83</v>
      </c>
      <c r="AT104" s="208" t="s">
        <v>72</v>
      </c>
      <c r="AU104" s="208" t="s">
        <v>73</v>
      </c>
      <c r="AY104" s="207" t="s">
        <v>155</v>
      </c>
      <c r="BK104" s="209">
        <f>BK105</f>
        <v>0</v>
      </c>
    </row>
    <row r="105" s="9" customFormat="1" ht="19.92" customHeight="1">
      <c r="B105" s="196"/>
      <c r="C105" s="197"/>
      <c r="D105" s="198" t="s">
        <v>72</v>
      </c>
      <c r="E105" s="233" t="s">
        <v>153</v>
      </c>
      <c r="F105" s="233" t="s">
        <v>21</v>
      </c>
      <c r="G105" s="197"/>
      <c r="H105" s="197"/>
      <c r="I105" s="200"/>
      <c r="J105" s="234">
        <f>BK105</f>
        <v>0</v>
      </c>
      <c r="K105" s="197"/>
      <c r="L105" s="202"/>
      <c r="M105" s="203"/>
      <c r="N105" s="204"/>
      <c r="O105" s="204"/>
      <c r="P105" s="205">
        <f>SUM(P106:P117)</f>
        <v>0</v>
      </c>
      <c r="Q105" s="204"/>
      <c r="R105" s="205">
        <f>SUM(R106:R117)</f>
        <v>0</v>
      </c>
      <c r="S105" s="204"/>
      <c r="T105" s="206">
        <f>SUM(T106:T117)</f>
        <v>0</v>
      </c>
      <c r="AR105" s="207" t="s">
        <v>83</v>
      </c>
      <c r="AT105" s="208" t="s">
        <v>72</v>
      </c>
      <c r="AU105" s="208" t="s">
        <v>81</v>
      </c>
      <c r="AY105" s="207" t="s">
        <v>155</v>
      </c>
      <c r="BK105" s="209">
        <f>SUM(BK106:BK117)</f>
        <v>0</v>
      </c>
    </row>
    <row r="106" s="1" customFormat="1" ht="16.5" customHeight="1">
      <c r="B106" s="44"/>
      <c r="C106" s="210" t="s">
        <v>81</v>
      </c>
      <c r="D106" s="210" t="s">
        <v>156</v>
      </c>
      <c r="E106" s="211" t="s">
        <v>1639</v>
      </c>
      <c r="F106" s="212" t="s">
        <v>1640</v>
      </c>
      <c r="G106" s="213" t="s">
        <v>1641</v>
      </c>
      <c r="H106" s="214">
        <v>1</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183</v>
      </c>
      <c r="AT106" s="22" t="s">
        <v>156</v>
      </c>
      <c r="AU106" s="22" t="s">
        <v>83</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183</v>
      </c>
      <c r="BM106" s="22" t="s">
        <v>187</v>
      </c>
    </row>
    <row r="107" s="1" customFormat="1" ht="16.5" customHeight="1">
      <c r="B107" s="44"/>
      <c r="C107" s="210" t="s">
        <v>83</v>
      </c>
      <c r="D107" s="210" t="s">
        <v>156</v>
      </c>
      <c r="E107" s="211" t="s">
        <v>1642</v>
      </c>
      <c r="F107" s="212" t="s">
        <v>1643</v>
      </c>
      <c r="G107" s="213" t="s">
        <v>1641</v>
      </c>
      <c r="H107" s="214">
        <v>1</v>
      </c>
      <c r="I107" s="215"/>
      <c r="J107" s="216">
        <f>ROUND(I107*H107,2)</f>
        <v>0</v>
      </c>
      <c r="K107" s="212" t="s">
        <v>21</v>
      </c>
      <c r="L107" s="70"/>
      <c r="M107" s="217" t="s">
        <v>21</v>
      </c>
      <c r="N107" s="218" t="s">
        <v>44</v>
      </c>
      <c r="O107" s="45"/>
      <c r="P107" s="219">
        <f>O107*H107</f>
        <v>0</v>
      </c>
      <c r="Q107" s="219">
        <v>0</v>
      </c>
      <c r="R107" s="219">
        <f>Q107*H107</f>
        <v>0</v>
      </c>
      <c r="S107" s="219">
        <v>0</v>
      </c>
      <c r="T107" s="220">
        <f>S107*H107</f>
        <v>0</v>
      </c>
      <c r="AR107" s="22" t="s">
        <v>183</v>
      </c>
      <c r="AT107" s="22" t="s">
        <v>156</v>
      </c>
      <c r="AU107" s="22" t="s">
        <v>83</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183</v>
      </c>
      <c r="BM107" s="22" t="s">
        <v>190</v>
      </c>
    </row>
    <row r="108" s="1" customFormat="1" ht="16.5" customHeight="1">
      <c r="B108" s="44"/>
      <c r="C108" s="210" t="s">
        <v>154</v>
      </c>
      <c r="D108" s="210" t="s">
        <v>156</v>
      </c>
      <c r="E108" s="211" t="s">
        <v>1644</v>
      </c>
      <c r="F108" s="212" t="s">
        <v>1645</v>
      </c>
      <c r="G108" s="213" t="s">
        <v>1623</v>
      </c>
      <c r="H108" s="214">
        <v>1</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183</v>
      </c>
      <c r="AT108" s="22" t="s">
        <v>156</v>
      </c>
      <c r="AU108" s="22" t="s">
        <v>83</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183</v>
      </c>
      <c r="BM108" s="22" t="s">
        <v>194</v>
      </c>
    </row>
    <row r="109" s="1" customFormat="1" ht="16.5" customHeight="1">
      <c r="B109" s="44"/>
      <c r="C109" s="210" t="s">
        <v>163</v>
      </c>
      <c r="D109" s="210" t="s">
        <v>156</v>
      </c>
      <c r="E109" s="211" t="s">
        <v>1646</v>
      </c>
      <c r="F109" s="212" t="s">
        <v>1647</v>
      </c>
      <c r="G109" s="213" t="s">
        <v>1623</v>
      </c>
      <c r="H109" s="214">
        <v>1</v>
      </c>
      <c r="I109" s="215"/>
      <c r="J109" s="216">
        <f>ROUND(I109*H109,2)</f>
        <v>0</v>
      </c>
      <c r="K109" s="212" t="s">
        <v>21</v>
      </c>
      <c r="L109" s="70"/>
      <c r="M109" s="217" t="s">
        <v>21</v>
      </c>
      <c r="N109" s="218" t="s">
        <v>44</v>
      </c>
      <c r="O109" s="45"/>
      <c r="P109" s="219">
        <f>O109*H109</f>
        <v>0</v>
      </c>
      <c r="Q109" s="219">
        <v>0</v>
      </c>
      <c r="R109" s="219">
        <f>Q109*H109</f>
        <v>0</v>
      </c>
      <c r="S109" s="219">
        <v>0</v>
      </c>
      <c r="T109" s="220">
        <f>S109*H109</f>
        <v>0</v>
      </c>
      <c r="AR109" s="22" t="s">
        <v>183</v>
      </c>
      <c r="AT109" s="22" t="s">
        <v>156</v>
      </c>
      <c r="AU109" s="22" t="s">
        <v>83</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183</v>
      </c>
      <c r="BM109" s="22" t="s">
        <v>197</v>
      </c>
    </row>
    <row r="110" s="1" customFormat="1" ht="16.5" customHeight="1">
      <c r="B110" s="44"/>
      <c r="C110" s="210" t="s">
        <v>170</v>
      </c>
      <c r="D110" s="210" t="s">
        <v>156</v>
      </c>
      <c r="E110" s="211" t="s">
        <v>1648</v>
      </c>
      <c r="F110" s="212" t="s">
        <v>1649</v>
      </c>
      <c r="G110" s="213" t="s">
        <v>1623</v>
      </c>
      <c r="H110" s="214">
        <v>1</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183</v>
      </c>
      <c r="AT110" s="22" t="s">
        <v>156</v>
      </c>
      <c r="AU110" s="22" t="s">
        <v>83</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183</v>
      </c>
      <c r="BM110" s="22" t="s">
        <v>201</v>
      </c>
    </row>
    <row r="111" s="1" customFormat="1" ht="16.5" customHeight="1">
      <c r="B111" s="44"/>
      <c r="C111" s="210" t="s">
        <v>166</v>
      </c>
      <c r="D111" s="210" t="s">
        <v>156</v>
      </c>
      <c r="E111" s="211" t="s">
        <v>1650</v>
      </c>
      <c r="F111" s="212" t="s">
        <v>1651</v>
      </c>
      <c r="G111" s="213" t="s">
        <v>1623</v>
      </c>
      <c r="H111" s="214">
        <v>1</v>
      </c>
      <c r="I111" s="215"/>
      <c r="J111" s="216">
        <f>ROUND(I111*H111,2)</f>
        <v>0</v>
      </c>
      <c r="K111" s="212" t="s">
        <v>21</v>
      </c>
      <c r="L111" s="70"/>
      <c r="M111" s="217" t="s">
        <v>21</v>
      </c>
      <c r="N111" s="218" t="s">
        <v>44</v>
      </c>
      <c r="O111" s="45"/>
      <c r="P111" s="219">
        <f>O111*H111</f>
        <v>0</v>
      </c>
      <c r="Q111" s="219">
        <v>0</v>
      </c>
      <c r="R111" s="219">
        <f>Q111*H111</f>
        <v>0</v>
      </c>
      <c r="S111" s="219">
        <v>0</v>
      </c>
      <c r="T111" s="220">
        <f>S111*H111</f>
        <v>0</v>
      </c>
      <c r="AR111" s="22" t="s">
        <v>183</v>
      </c>
      <c r="AT111" s="22" t="s">
        <v>156</v>
      </c>
      <c r="AU111" s="22" t="s">
        <v>83</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183</v>
      </c>
      <c r="BM111" s="22" t="s">
        <v>204</v>
      </c>
    </row>
    <row r="112" s="1" customFormat="1" ht="16.5" customHeight="1">
      <c r="B112" s="44"/>
      <c r="C112" s="210" t="s">
        <v>177</v>
      </c>
      <c r="D112" s="210" t="s">
        <v>156</v>
      </c>
      <c r="E112" s="211" t="s">
        <v>1652</v>
      </c>
      <c r="F112" s="212" t="s">
        <v>1653</v>
      </c>
      <c r="G112" s="213" t="s">
        <v>1623</v>
      </c>
      <c r="H112" s="214">
        <v>1</v>
      </c>
      <c r="I112" s="215"/>
      <c r="J112" s="216">
        <f>ROUND(I112*H112,2)</f>
        <v>0</v>
      </c>
      <c r="K112" s="212" t="s">
        <v>21</v>
      </c>
      <c r="L112" s="70"/>
      <c r="M112" s="217" t="s">
        <v>21</v>
      </c>
      <c r="N112" s="218" t="s">
        <v>44</v>
      </c>
      <c r="O112" s="45"/>
      <c r="P112" s="219">
        <f>O112*H112</f>
        <v>0</v>
      </c>
      <c r="Q112" s="219">
        <v>0</v>
      </c>
      <c r="R112" s="219">
        <f>Q112*H112</f>
        <v>0</v>
      </c>
      <c r="S112" s="219">
        <v>0</v>
      </c>
      <c r="T112" s="220">
        <f>S112*H112</f>
        <v>0</v>
      </c>
      <c r="AR112" s="22" t="s">
        <v>183</v>
      </c>
      <c r="AT112" s="22" t="s">
        <v>156</v>
      </c>
      <c r="AU112" s="22" t="s">
        <v>83</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183</v>
      </c>
      <c r="BM112" s="22" t="s">
        <v>207</v>
      </c>
    </row>
    <row r="113" s="1" customFormat="1" ht="16.5" customHeight="1">
      <c r="B113" s="44"/>
      <c r="C113" s="210" t="s">
        <v>169</v>
      </c>
      <c r="D113" s="210" t="s">
        <v>156</v>
      </c>
      <c r="E113" s="211" t="s">
        <v>1654</v>
      </c>
      <c r="F113" s="212" t="s">
        <v>1655</v>
      </c>
      <c r="G113" s="213" t="s">
        <v>1623</v>
      </c>
      <c r="H113" s="214">
        <v>1</v>
      </c>
      <c r="I113" s="215"/>
      <c r="J113" s="216">
        <f>ROUND(I113*H113,2)</f>
        <v>0</v>
      </c>
      <c r="K113" s="212" t="s">
        <v>21</v>
      </c>
      <c r="L113" s="70"/>
      <c r="M113" s="217" t="s">
        <v>21</v>
      </c>
      <c r="N113" s="218" t="s">
        <v>44</v>
      </c>
      <c r="O113" s="45"/>
      <c r="P113" s="219">
        <f>O113*H113</f>
        <v>0</v>
      </c>
      <c r="Q113" s="219">
        <v>0</v>
      </c>
      <c r="R113" s="219">
        <f>Q113*H113</f>
        <v>0</v>
      </c>
      <c r="S113" s="219">
        <v>0</v>
      </c>
      <c r="T113" s="220">
        <f>S113*H113</f>
        <v>0</v>
      </c>
      <c r="AR113" s="22" t="s">
        <v>183</v>
      </c>
      <c r="AT113" s="22" t="s">
        <v>156</v>
      </c>
      <c r="AU113" s="22" t="s">
        <v>83</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183</v>
      </c>
      <c r="BM113" s="22" t="s">
        <v>210</v>
      </c>
    </row>
    <row r="114" s="1" customFormat="1" ht="16.5" customHeight="1">
      <c r="B114" s="44"/>
      <c r="C114" s="210" t="s">
        <v>184</v>
      </c>
      <c r="D114" s="210" t="s">
        <v>156</v>
      </c>
      <c r="E114" s="211" t="s">
        <v>1656</v>
      </c>
      <c r="F114" s="212" t="s">
        <v>1657</v>
      </c>
      <c r="G114" s="213" t="s">
        <v>1623</v>
      </c>
      <c r="H114" s="214">
        <v>6</v>
      </c>
      <c r="I114" s="215"/>
      <c r="J114" s="216">
        <f>ROUND(I114*H114,2)</f>
        <v>0</v>
      </c>
      <c r="K114" s="212" t="s">
        <v>21</v>
      </c>
      <c r="L114" s="70"/>
      <c r="M114" s="217" t="s">
        <v>21</v>
      </c>
      <c r="N114" s="218" t="s">
        <v>44</v>
      </c>
      <c r="O114" s="45"/>
      <c r="P114" s="219">
        <f>O114*H114</f>
        <v>0</v>
      </c>
      <c r="Q114" s="219">
        <v>0</v>
      </c>
      <c r="R114" s="219">
        <f>Q114*H114</f>
        <v>0</v>
      </c>
      <c r="S114" s="219">
        <v>0</v>
      </c>
      <c r="T114" s="220">
        <f>S114*H114</f>
        <v>0</v>
      </c>
      <c r="AR114" s="22" t="s">
        <v>183</v>
      </c>
      <c r="AT114" s="22" t="s">
        <v>156</v>
      </c>
      <c r="AU114" s="22" t="s">
        <v>83</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183</v>
      </c>
      <c r="BM114" s="22" t="s">
        <v>214</v>
      </c>
    </row>
    <row r="115" s="1" customFormat="1" ht="16.5" customHeight="1">
      <c r="B115" s="44"/>
      <c r="C115" s="210" t="s">
        <v>173</v>
      </c>
      <c r="D115" s="210" t="s">
        <v>156</v>
      </c>
      <c r="E115" s="211" t="s">
        <v>1658</v>
      </c>
      <c r="F115" s="212" t="s">
        <v>1659</v>
      </c>
      <c r="G115" s="213" t="s">
        <v>1623</v>
      </c>
      <c r="H115" s="214">
        <v>6</v>
      </c>
      <c r="I115" s="215"/>
      <c r="J115" s="216">
        <f>ROUND(I115*H115,2)</f>
        <v>0</v>
      </c>
      <c r="K115" s="212" t="s">
        <v>21</v>
      </c>
      <c r="L115" s="70"/>
      <c r="M115" s="217" t="s">
        <v>21</v>
      </c>
      <c r="N115" s="218" t="s">
        <v>44</v>
      </c>
      <c r="O115" s="45"/>
      <c r="P115" s="219">
        <f>O115*H115</f>
        <v>0</v>
      </c>
      <c r="Q115" s="219">
        <v>0</v>
      </c>
      <c r="R115" s="219">
        <f>Q115*H115</f>
        <v>0</v>
      </c>
      <c r="S115" s="219">
        <v>0</v>
      </c>
      <c r="T115" s="220">
        <f>S115*H115</f>
        <v>0</v>
      </c>
      <c r="AR115" s="22" t="s">
        <v>183</v>
      </c>
      <c r="AT115" s="22" t="s">
        <v>156</v>
      </c>
      <c r="AU115" s="22" t="s">
        <v>83</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183</v>
      </c>
      <c r="BM115" s="22" t="s">
        <v>217</v>
      </c>
    </row>
    <row r="116" s="1" customFormat="1" ht="16.5" customHeight="1">
      <c r="B116" s="44"/>
      <c r="C116" s="210" t="s">
        <v>191</v>
      </c>
      <c r="D116" s="210" t="s">
        <v>156</v>
      </c>
      <c r="E116" s="211" t="s">
        <v>1660</v>
      </c>
      <c r="F116" s="212" t="s">
        <v>1661</v>
      </c>
      <c r="G116" s="213" t="s">
        <v>1623</v>
      </c>
      <c r="H116" s="214">
        <v>12</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183</v>
      </c>
      <c r="AT116" s="22" t="s">
        <v>156</v>
      </c>
      <c r="AU116" s="22" t="s">
        <v>83</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183</v>
      </c>
      <c r="BM116" s="22" t="s">
        <v>221</v>
      </c>
    </row>
    <row r="117" s="1" customFormat="1" ht="16.5" customHeight="1">
      <c r="B117" s="44"/>
      <c r="C117" s="210" t="s">
        <v>176</v>
      </c>
      <c r="D117" s="210" t="s">
        <v>156</v>
      </c>
      <c r="E117" s="211" t="s">
        <v>1662</v>
      </c>
      <c r="F117" s="212" t="s">
        <v>1663</v>
      </c>
      <c r="G117" s="213" t="s">
        <v>301</v>
      </c>
      <c r="H117" s="214">
        <v>4.0990000000000002</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183</v>
      </c>
      <c r="AT117" s="22" t="s">
        <v>156</v>
      </c>
      <c r="AU117" s="22" t="s">
        <v>83</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183</v>
      </c>
      <c r="BM117" s="22" t="s">
        <v>224</v>
      </c>
    </row>
    <row r="118" s="9" customFormat="1" ht="37.44" customHeight="1">
      <c r="B118" s="196"/>
      <c r="C118" s="197"/>
      <c r="D118" s="198" t="s">
        <v>72</v>
      </c>
      <c r="E118" s="199" t="s">
        <v>551</v>
      </c>
      <c r="F118" s="199" t="s">
        <v>1664</v>
      </c>
      <c r="G118" s="197"/>
      <c r="H118" s="197"/>
      <c r="I118" s="200"/>
      <c r="J118" s="201">
        <f>BK118</f>
        <v>0</v>
      </c>
      <c r="K118" s="197"/>
      <c r="L118" s="202"/>
      <c r="M118" s="203"/>
      <c r="N118" s="204"/>
      <c r="O118" s="204"/>
      <c r="P118" s="205">
        <f>P119</f>
        <v>0</v>
      </c>
      <c r="Q118" s="204"/>
      <c r="R118" s="205">
        <f>R119</f>
        <v>0</v>
      </c>
      <c r="S118" s="204"/>
      <c r="T118" s="206">
        <f>T119</f>
        <v>0</v>
      </c>
      <c r="AR118" s="207" t="s">
        <v>83</v>
      </c>
      <c r="AT118" s="208" t="s">
        <v>72</v>
      </c>
      <c r="AU118" s="208" t="s">
        <v>73</v>
      </c>
      <c r="AY118" s="207" t="s">
        <v>155</v>
      </c>
      <c r="BK118" s="209">
        <f>BK119</f>
        <v>0</v>
      </c>
    </row>
    <row r="119" s="9" customFormat="1" ht="19.92" customHeight="1">
      <c r="B119" s="196"/>
      <c r="C119" s="197"/>
      <c r="D119" s="198" t="s">
        <v>72</v>
      </c>
      <c r="E119" s="233" t="s">
        <v>153</v>
      </c>
      <c r="F119" s="233" t="s">
        <v>21</v>
      </c>
      <c r="G119" s="197"/>
      <c r="H119" s="197"/>
      <c r="I119" s="200"/>
      <c r="J119" s="234">
        <f>BK119</f>
        <v>0</v>
      </c>
      <c r="K119" s="197"/>
      <c r="L119" s="202"/>
      <c r="M119" s="203"/>
      <c r="N119" s="204"/>
      <c r="O119" s="204"/>
      <c r="P119" s="205">
        <f>SUM(P120:P149)</f>
        <v>0</v>
      </c>
      <c r="Q119" s="204"/>
      <c r="R119" s="205">
        <f>SUM(R120:R149)</f>
        <v>0</v>
      </c>
      <c r="S119" s="204"/>
      <c r="T119" s="206">
        <f>SUM(T120:T149)</f>
        <v>0</v>
      </c>
      <c r="AR119" s="207" t="s">
        <v>83</v>
      </c>
      <c r="AT119" s="208" t="s">
        <v>72</v>
      </c>
      <c r="AU119" s="208" t="s">
        <v>81</v>
      </c>
      <c r="AY119" s="207" t="s">
        <v>155</v>
      </c>
      <c r="BK119" s="209">
        <f>SUM(BK120:BK149)</f>
        <v>0</v>
      </c>
    </row>
    <row r="120" s="1" customFormat="1" ht="16.5" customHeight="1">
      <c r="B120" s="44"/>
      <c r="C120" s="210" t="s">
        <v>81</v>
      </c>
      <c r="D120" s="210" t="s">
        <v>156</v>
      </c>
      <c r="E120" s="211" t="s">
        <v>1665</v>
      </c>
      <c r="F120" s="212" t="s">
        <v>1666</v>
      </c>
      <c r="G120" s="213" t="s">
        <v>1667</v>
      </c>
      <c r="H120" s="214">
        <v>184</v>
      </c>
      <c r="I120" s="215"/>
      <c r="J120" s="216">
        <f>ROUND(I120*H120,2)</f>
        <v>0</v>
      </c>
      <c r="K120" s="212" t="s">
        <v>21</v>
      </c>
      <c r="L120" s="70"/>
      <c r="M120" s="217" t="s">
        <v>21</v>
      </c>
      <c r="N120" s="218" t="s">
        <v>44</v>
      </c>
      <c r="O120" s="45"/>
      <c r="P120" s="219">
        <f>O120*H120</f>
        <v>0</v>
      </c>
      <c r="Q120" s="219">
        <v>0</v>
      </c>
      <c r="R120" s="219">
        <f>Q120*H120</f>
        <v>0</v>
      </c>
      <c r="S120" s="219">
        <v>0</v>
      </c>
      <c r="T120" s="220">
        <f>S120*H120</f>
        <v>0</v>
      </c>
      <c r="AR120" s="22" t="s">
        <v>183</v>
      </c>
      <c r="AT120" s="22" t="s">
        <v>156</v>
      </c>
      <c r="AU120" s="22" t="s">
        <v>83</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183</v>
      </c>
      <c r="BM120" s="22" t="s">
        <v>227</v>
      </c>
    </row>
    <row r="121" s="1" customFormat="1" ht="16.5" customHeight="1">
      <c r="B121" s="44"/>
      <c r="C121" s="210" t="s">
        <v>83</v>
      </c>
      <c r="D121" s="210" t="s">
        <v>156</v>
      </c>
      <c r="E121" s="211" t="s">
        <v>1668</v>
      </c>
      <c r="F121" s="212" t="s">
        <v>1669</v>
      </c>
      <c r="G121" s="213" t="s">
        <v>1667</v>
      </c>
      <c r="H121" s="214">
        <v>86</v>
      </c>
      <c r="I121" s="215"/>
      <c r="J121" s="216">
        <f>ROUND(I121*H121,2)</f>
        <v>0</v>
      </c>
      <c r="K121" s="212" t="s">
        <v>21</v>
      </c>
      <c r="L121" s="70"/>
      <c r="M121" s="217" t="s">
        <v>21</v>
      </c>
      <c r="N121" s="218" t="s">
        <v>44</v>
      </c>
      <c r="O121" s="45"/>
      <c r="P121" s="219">
        <f>O121*H121</f>
        <v>0</v>
      </c>
      <c r="Q121" s="219">
        <v>0</v>
      </c>
      <c r="R121" s="219">
        <f>Q121*H121</f>
        <v>0</v>
      </c>
      <c r="S121" s="219">
        <v>0</v>
      </c>
      <c r="T121" s="220">
        <f>S121*H121</f>
        <v>0</v>
      </c>
      <c r="AR121" s="22" t="s">
        <v>183</v>
      </c>
      <c r="AT121" s="22" t="s">
        <v>156</v>
      </c>
      <c r="AU121" s="22" t="s">
        <v>83</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183</v>
      </c>
      <c r="BM121" s="22" t="s">
        <v>230</v>
      </c>
    </row>
    <row r="122" s="1" customFormat="1" ht="16.5" customHeight="1">
      <c r="B122" s="44"/>
      <c r="C122" s="210" t="s">
        <v>154</v>
      </c>
      <c r="D122" s="210" t="s">
        <v>156</v>
      </c>
      <c r="E122" s="211" t="s">
        <v>1670</v>
      </c>
      <c r="F122" s="212" t="s">
        <v>1671</v>
      </c>
      <c r="G122" s="213" t="s">
        <v>1667</v>
      </c>
      <c r="H122" s="214">
        <v>144</v>
      </c>
      <c r="I122" s="215"/>
      <c r="J122" s="216">
        <f>ROUND(I122*H122,2)</f>
        <v>0</v>
      </c>
      <c r="K122" s="212" t="s">
        <v>21</v>
      </c>
      <c r="L122" s="70"/>
      <c r="M122" s="217" t="s">
        <v>21</v>
      </c>
      <c r="N122" s="218" t="s">
        <v>44</v>
      </c>
      <c r="O122" s="45"/>
      <c r="P122" s="219">
        <f>O122*H122</f>
        <v>0</v>
      </c>
      <c r="Q122" s="219">
        <v>0</v>
      </c>
      <c r="R122" s="219">
        <f>Q122*H122</f>
        <v>0</v>
      </c>
      <c r="S122" s="219">
        <v>0</v>
      </c>
      <c r="T122" s="220">
        <f>S122*H122</f>
        <v>0</v>
      </c>
      <c r="AR122" s="22" t="s">
        <v>183</v>
      </c>
      <c r="AT122" s="22" t="s">
        <v>156</v>
      </c>
      <c r="AU122" s="22" t="s">
        <v>83</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183</v>
      </c>
      <c r="BM122" s="22" t="s">
        <v>234</v>
      </c>
    </row>
    <row r="123" s="1" customFormat="1" ht="16.5" customHeight="1">
      <c r="B123" s="44"/>
      <c r="C123" s="210" t="s">
        <v>163</v>
      </c>
      <c r="D123" s="210" t="s">
        <v>156</v>
      </c>
      <c r="E123" s="211" t="s">
        <v>1672</v>
      </c>
      <c r="F123" s="212" t="s">
        <v>1673</v>
      </c>
      <c r="G123" s="213" t="s">
        <v>1667</v>
      </c>
      <c r="H123" s="214">
        <v>100</v>
      </c>
      <c r="I123" s="215"/>
      <c r="J123" s="216">
        <f>ROUND(I123*H123,2)</f>
        <v>0</v>
      </c>
      <c r="K123" s="212" t="s">
        <v>21</v>
      </c>
      <c r="L123" s="70"/>
      <c r="M123" s="217" t="s">
        <v>21</v>
      </c>
      <c r="N123" s="218" t="s">
        <v>44</v>
      </c>
      <c r="O123" s="45"/>
      <c r="P123" s="219">
        <f>O123*H123</f>
        <v>0</v>
      </c>
      <c r="Q123" s="219">
        <v>0</v>
      </c>
      <c r="R123" s="219">
        <f>Q123*H123</f>
        <v>0</v>
      </c>
      <c r="S123" s="219">
        <v>0</v>
      </c>
      <c r="T123" s="220">
        <f>S123*H123</f>
        <v>0</v>
      </c>
      <c r="AR123" s="22" t="s">
        <v>183</v>
      </c>
      <c r="AT123" s="22" t="s">
        <v>156</v>
      </c>
      <c r="AU123" s="22" t="s">
        <v>83</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183</v>
      </c>
      <c r="BM123" s="22" t="s">
        <v>237</v>
      </c>
    </row>
    <row r="124" s="1" customFormat="1" ht="16.5" customHeight="1">
      <c r="B124" s="44"/>
      <c r="C124" s="210" t="s">
        <v>170</v>
      </c>
      <c r="D124" s="210" t="s">
        <v>156</v>
      </c>
      <c r="E124" s="211" t="s">
        <v>1674</v>
      </c>
      <c r="F124" s="212" t="s">
        <v>1675</v>
      </c>
      <c r="G124" s="213" t="s">
        <v>1667</v>
      </c>
      <c r="H124" s="214">
        <v>150</v>
      </c>
      <c r="I124" s="215"/>
      <c r="J124" s="216">
        <f>ROUND(I124*H124,2)</f>
        <v>0</v>
      </c>
      <c r="K124" s="212" t="s">
        <v>21</v>
      </c>
      <c r="L124" s="70"/>
      <c r="M124" s="217" t="s">
        <v>21</v>
      </c>
      <c r="N124" s="218" t="s">
        <v>44</v>
      </c>
      <c r="O124" s="45"/>
      <c r="P124" s="219">
        <f>O124*H124</f>
        <v>0</v>
      </c>
      <c r="Q124" s="219">
        <v>0</v>
      </c>
      <c r="R124" s="219">
        <f>Q124*H124</f>
        <v>0</v>
      </c>
      <c r="S124" s="219">
        <v>0</v>
      </c>
      <c r="T124" s="220">
        <f>S124*H124</f>
        <v>0</v>
      </c>
      <c r="AR124" s="22" t="s">
        <v>183</v>
      </c>
      <c r="AT124" s="22" t="s">
        <v>156</v>
      </c>
      <c r="AU124" s="22" t="s">
        <v>83</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183</v>
      </c>
      <c r="BM124" s="22" t="s">
        <v>241</v>
      </c>
    </row>
    <row r="125" s="1" customFormat="1" ht="16.5" customHeight="1">
      <c r="B125" s="44"/>
      <c r="C125" s="210" t="s">
        <v>166</v>
      </c>
      <c r="D125" s="210" t="s">
        <v>156</v>
      </c>
      <c r="E125" s="211" t="s">
        <v>1676</v>
      </c>
      <c r="F125" s="212" t="s">
        <v>1677</v>
      </c>
      <c r="G125" s="213" t="s">
        <v>1667</v>
      </c>
      <c r="H125" s="214">
        <v>47</v>
      </c>
      <c r="I125" s="215"/>
      <c r="J125" s="216">
        <f>ROUND(I125*H125,2)</f>
        <v>0</v>
      </c>
      <c r="K125" s="212" t="s">
        <v>21</v>
      </c>
      <c r="L125" s="70"/>
      <c r="M125" s="217" t="s">
        <v>21</v>
      </c>
      <c r="N125" s="218" t="s">
        <v>44</v>
      </c>
      <c r="O125" s="45"/>
      <c r="P125" s="219">
        <f>O125*H125</f>
        <v>0</v>
      </c>
      <c r="Q125" s="219">
        <v>0</v>
      </c>
      <c r="R125" s="219">
        <f>Q125*H125</f>
        <v>0</v>
      </c>
      <c r="S125" s="219">
        <v>0</v>
      </c>
      <c r="T125" s="220">
        <f>S125*H125</f>
        <v>0</v>
      </c>
      <c r="AR125" s="22" t="s">
        <v>183</v>
      </c>
      <c r="AT125" s="22" t="s">
        <v>156</v>
      </c>
      <c r="AU125" s="22" t="s">
        <v>83</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183</v>
      </c>
      <c r="BM125" s="22" t="s">
        <v>341</v>
      </c>
    </row>
    <row r="126" s="1" customFormat="1" ht="16.5" customHeight="1">
      <c r="B126" s="44"/>
      <c r="C126" s="210" t="s">
        <v>177</v>
      </c>
      <c r="D126" s="210" t="s">
        <v>156</v>
      </c>
      <c r="E126" s="211" t="s">
        <v>1678</v>
      </c>
      <c r="F126" s="212" t="s">
        <v>1679</v>
      </c>
      <c r="G126" s="213" t="s">
        <v>1667</v>
      </c>
      <c r="H126" s="214">
        <v>20</v>
      </c>
      <c r="I126" s="215"/>
      <c r="J126" s="216">
        <f>ROUND(I126*H126,2)</f>
        <v>0</v>
      </c>
      <c r="K126" s="212" t="s">
        <v>21</v>
      </c>
      <c r="L126" s="70"/>
      <c r="M126" s="217" t="s">
        <v>21</v>
      </c>
      <c r="N126" s="218" t="s">
        <v>44</v>
      </c>
      <c r="O126" s="45"/>
      <c r="P126" s="219">
        <f>O126*H126</f>
        <v>0</v>
      </c>
      <c r="Q126" s="219">
        <v>0</v>
      </c>
      <c r="R126" s="219">
        <f>Q126*H126</f>
        <v>0</v>
      </c>
      <c r="S126" s="219">
        <v>0</v>
      </c>
      <c r="T126" s="220">
        <f>S126*H126</f>
        <v>0</v>
      </c>
      <c r="AR126" s="22" t="s">
        <v>183</v>
      </c>
      <c r="AT126" s="22" t="s">
        <v>156</v>
      </c>
      <c r="AU126" s="22" t="s">
        <v>83</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183</v>
      </c>
      <c r="BM126" s="22" t="s">
        <v>345</v>
      </c>
    </row>
    <row r="127" s="1" customFormat="1" ht="16.5" customHeight="1">
      <c r="B127" s="44"/>
      <c r="C127" s="210" t="s">
        <v>169</v>
      </c>
      <c r="D127" s="210" t="s">
        <v>156</v>
      </c>
      <c r="E127" s="211" t="s">
        <v>1680</v>
      </c>
      <c r="F127" s="212" t="s">
        <v>1681</v>
      </c>
      <c r="G127" s="213" t="s">
        <v>1682</v>
      </c>
      <c r="H127" s="214">
        <v>10</v>
      </c>
      <c r="I127" s="215"/>
      <c r="J127" s="216">
        <f>ROUND(I127*H127,2)</f>
        <v>0</v>
      </c>
      <c r="K127" s="212" t="s">
        <v>21</v>
      </c>
      <c r="L127" s="70"/>
      <c r="M127" s="217" t="s">
        <v>21</v>
      </c>
      <c r="N127" s="218" t="s">
        <v>44</v>
      </c>
      <c r="O127" s="45"/>
      <c r="P127" s="219">
        <f>O127*H127</f>
        <v>0</v>
      </c>
      <c r="Q127" s="219">
        <v>0</v>
      </c>
      <c r="R127" s="219">
        <f>Q127*H127</f>
        <v>0</v>
      </c>
      <c r="S127" s="219">
        <v>0</v>
      </c>
      <c r="T127" s="220">
        <f>S127*H127</f>
        <v>0</v>
      </c>
      <c r="AR127" s="22" t="s">
        <v>183</v>
      </c>
      <c r="AT127" s="22" t="s">
        <v>156</v>
      </c>
      <c r="AU127" s="22" t="s">
        <v>83</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183</v>
      </c>
      <c r="BM127" s="22" t="s">
        <v>348</v>
      </c>
    </row>
    <row r="128" s="1" customFormat="1" ht="16.5" customHeight="1">
      <c r="B128" s="44"/>
      <c r="C128" s="210" t="s">
        <v>184</v>
      </c>
      <c r="D128" s="210" t="s">
        <v>156</v>
      </c>
      <c r="E128" s="211" t="s">
        <v>1683</v>
      </c>
      <c r="F128" s="212" t="s">
        <v>1684</v>
      </c>
      <c r="G128" s="213" t="s">
        <v>1667</v>
      </c>
      <c r="H128" s="214">
        <v>184</v>
      </c>
      <c r="I128" s="215"/>
      <c r="J128" s="216">
        <f>ROUND(I128*H128,2)</f>
        <v>0</v>
      </c>
      <c r="K128" s="212" t="s">
        <v>21</v>
      </c>
      <c r="L128" s="70"/>
      <c r="M128" s="217" t="s">
        <v>21</v>
      </c>
      <c r="N128" s="218" t="s">
        <v>44</v>
      </c>
      <c r="O128" s="45"/>
      <c r="P128" s="219">
        <f>O128*H128</f>
        <v>0</v>
      </c>
      <c r="Q128" s="219">
        <v>0</v>
      </c>
      <c r="R128" s="219">
        <f>Q128*H128</f>
        <v>0</v>
      </c>
      <c r="S128" s="219">
        <v>0</v>
      </c>
      <c r="T128" s="220">
        <f>S128*H128</f>
        <v>0</v>
      </c>
      <c r="AR128" s="22" t="s">
        <v>183</v>
      </c>
      <c r="AT128" s="22" t="s">
        <v>156</v>
      </c>
      <c r="AU128" s="22" t="s">
        <v>83</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183</v>
      </c>
      <c r="BM128" s="22" t="s">
        <v>353</v>
      </c>
    </row>
    <row r="129" s="1" customFormat="1" ht="16.5" customHeight="1">
      <c r="B129" s="44"/>
      <c r="C129" s="210" t="s">
        <v>173</v>
      </c>
      <c r="D129" s="210" t="s">
        <v>156</v>
      </c>
      <c r="E129" s="211" t="s">
        <v>1685</v>
      </c>
      <c r="F129" s="212" t="s">
        <v>1686</v>
      </c>
      <c r="G129" s="213" t="s">
        <v>1667</v>
      </c>
      <c r="H129" s="214">
        <v>86</v>
      </c>
      <c r="I129" s="215"/>
      <c r="J129" s="216">
        <f>ROUND(I129*H129,2)</f>
        <v>0</v>
      </c>
      <c r="K129" s="212" t="s">
        <v>21</v>
      </c>
      <c r="L129" s="70"/>
      <c r="M129" s="217" t="s">
        <v>21</v>
      </c>
      <c r="N129" s="218" t="s">
        <v>44</v>
      </c>
      <c r="O129" s="45"/>
      <c r="P129" s="219">
        <f>O129*H129</f>
        <v>0</v>
      </c>
      <c r="Q129" s="219">
        <v>0</v>
      </c>
      <c r="R129" s="219">
        <f>Q129*H129</f>
        <v>0</v>
      </c>
      <c r="S129" s="219">
        <v>0</v>
      </c>
      <c r="T129" s="220">
        <f>S129*H129</f>
        <v>0</v>
      </c>
      <c r="AR129" s="22" t="s">
        <v>183</v>
      </c>
      <c r="AT129" s="22" t="s">
        <v>156</v>
      </c>
      <c r="AU129" s="22" t="s">
        <v>83</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183</v>
      </c>
      <c r="BM129" s="22" t="s">
        <v>360</v>
      </c>
    </row>
    <row r="130" s="1" customFormat="1" ht="16.5" customHeight="1">
      <c r="B130" s="44"/>
      <c r="C130" s="210" t="s">
        <v>191</v>
      </c>
      <c r="D130" s="210" t="s">
        <v>156</v>
      </c>
      <c r="E130" s="211" t="s">
        <v>1687</v>
      </c>
      <c r="F130" s="212" t="s">
        <v>1688</v>
      </c>
      <c r="G130" s="213" t="s">
        <v>1667</v>
      </c>
      <c r="H130" s="214">
        <v>80</v>
      </c>
      <c r="I130" s="215"/>
      <c r="J130" s="216">
        <f>ROUND(I130*H130,2)</f>
        <v>0</v>
      </c>
      <c r="K130" s="212" t="s">
        <v>21</v>
      </c>
      <c r="L130" s="70"/>
      <c r="M130" s="217" t="s">
        <v>21</v>
      </c>
      <c r="N130" s="218" t="s">
        <v>44</v>
      </c>
      <c r="O130" s="45"/>
      <c r="P130" s="219">
        <f>O130*H130</f>
        <v>0</v>
      </c>
      <c r="Q130" s="219">
        <v>0</v>
      </c>
      <c r="R130" s="219">
        <f>Q130*H130</f>
        <v>0</v>
      </c>
      <c r="S130" s="219">
        <v>0</v>
      </c>
      <c r="T130" s="220">
        <f>S130*H130</f>
        <v>0</v>
      </c>
      <c r="AR130" s="22" t="s">
        <v>183</v>
      </c>
      <c r="AT130" s="22" t="s">
        <v>156</v>
      </c>
      <c r="AU130" s="22" t="s">
        <v>83</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183</v>
      </c>
      <c r="BM130" s="22" t="s">
        <v>365</v>
      </c>
    </row>
    <row r="131" s="1" customFormat="1" ht="16.5" customHeight="1">
      <c r="B131" s="44"/>
      <c r="C131" s="210" t="s">
        <v>176</v>
      </c>
      <c r="D131" s="210" t="s">
        <v>156</v>
      </c>
      <c r="E131" s="211" t="s">
        <v>1689</v>
      </c>
      <c r="F131" s="212" t="s">
        <v>1690</v>
      </c>
      <c r="G131" s="213" t="s">
        <v>1667</v>
      </c>
      <c r="H131" s="214">
        <v>66</v>
      </c>
      <c r="I131" s="215"/>
      <c r="J131" s="216">
        <f>ROUND(I131*H131,2)</f>
        <v>0</v>
      </c>
      <c r="K131" s="212" t="s">
        <v>21</v>
      </c>
      <c r="L131" s="70"/>
      <c r="M131" s="217" t="s">
        <v>21</v>
      </c>
      <c r="N131" s="218" t="s">
        <v>44</v>
      </c>
      <c r="O131" s="45"/>
      <c r="P131" s="219">
        <f>O131*H131</f>
        <v>0</v>
      </c>
      <c r="Q131" s="219">
        <v>0</v>
      </c>
      <c r="R131" s="219">
        <f>Q131*H131</f>
        <v>0</v>
      </c>
      <c r="S131" s="219">
        <v>0</v>
      </c>
      <c r="T131" s="220">
        <f>S131*H131</f>
        <v>0</v>
      </c>
      <c r="AR131" s="22" t="s">
        <v>183</v>
      </c>
      <c r="AT131" s="22" t="s">
        <v>156</v>
      </c>
      <c r="AU131" s="22" t="s">
        <v>83</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183</v>
      </c>
      <c r="BM131" s="22" t="s">
        <v>160</v>
      </c>
    </row>
    <row r="132" s="1" customFormat="1" ht="16.5" customHeight="1">
      <c r="B132" s="44"/>
      <c r="C132" s="210" t="s">
        <v>198</v>
      </c>
      <c r="D132" s="210" t="s">
        <v>156</v>
      </c>
      <c r="E132" s="211" t="s">
        <v>1691</v>
      </c>
      <c r="F132" s="212" t="s">
        <v>1692</v>
      </c>
      <c r="G132" s="213" t="s">
        <v>1667</v>
      </c>
      <c r="H132" s="214">
        <v>116</v>
      </c>
      <c r="I132" s="215"/>
      <c r="J132" s="216">
        <f>ROUND(I132*H132,2)</f>
        <v>0</v>
      </c>
      <c r="K132" s="212" t="s">
        <v>21</v>
      </c>
      <c r="L132" s="70"/>
      <c r="M132" s="217" t="s">
        <v>21</v>
      </c>
      <c r="N132" s="218" t="s">
        <v>44</v>
      </c>
      <c r="O132" s="45"/>
      <c r="P132" s="219">
        <f>O132*H132</f>
        <v>0</v>
      </c>
      <c r="Q132" s="219">
        <v>0</v>
      </c>
      <c r="R132" s="219">
        <f>Q132*H132</f>
        <v>0</v>
      </c>
      <c r="S132" s="219">
        <v>0</v>
      </c>
      <c r="T132" s="220">
        <f>S132*H132</f>
        <v>0</v>
      </c>
      <c r="AR132" s="22" t="s">
        <v>183</v>
      </c>
      <c r="AT132" s="22" t="s">
        <v>156</v>
      </c>
      <c r="AU132" s="22" t="s">
        <v>83</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183</v>
      </c>
      <c r="BM132" s="22" t="s">
        <v>371</v>
      </c>
    </row>
    <row r="133" s="1" customFormat="1" ht="16.5" customHeight="1">
      <c r="B133" s="44"/>
      <c r="C133" s="210" t="s">
        <v>180</v>
      </c>
      <c r="D133" s="210" t="s">
        <v>156</v>
      </c>
      <c r="E133" s="211" t="s">
        <v>1693</v>
      </c>
      <c r="F133" s="212" t="s">
        <v>1694</v>
      </c>
      <c r="G133" s="213" t="s">
        <v>1667</v>
      </c>
      <c r="H133" s="214">
        <v>23</v>
      </c>
      <c r="I133" s="215"/>
      <c r="J133" s="216">
        <f>ROUND(I133*H133,2)</f>
        <v>0</v>
      </c>
      <c r="K133" s="212" t="s">
        <v>21</v>
      </c>
      <c r="L133" s="70"/>
      <c r="M133" s="217" t="s">
        <v>21</v>
      </c>
      <c r="N133" s="218" t="s">
        <v>44</v>
      </c>
      <c r="O133" s="45"/>
      <c r="P133" s="219">
        <f>O133*H133</f>
        <v>0</v>
      </c>
      <c r="Q133" s="219">
        <v>0</v>
      </c>
      <c r="R133" s="219">
        <f>Q133*H133</f>
        <v>0</v>
      </c>
      <c r="S133" s="219">
        <v>0</v>
      </c>
      <c r="T133" s="220">
        <f>S133*H133</f>
        <v>0</v>
      </c>
      <c r="AR133" s="22" t="s">
        <v>183</v>
      </c>
      <c r="AT133" s="22" t="s">
        <v>156</v>
      </c>
      <c r="AU133" s="22" t="s">
        <v>83</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183</v>
      </c>
      <c r="BM133" s="22" t="s">
        <v>374</v>
      </c>
    </row>
    <row r="134" s="1" customFormat="1" ht="16.5" customHeight="1">
      <c r="B134" s="44"/>
      <c r="C134" s="210" t="s">
        <v>10</v>
      </c>
      <c r="D134" s="210" t="s">
        <v>156</v>
      </c>
      <c r="E134" s="211" t="s">
        <v>1695</v>
      </c>
      <c r="F134" s="212" t="s">
        <v>1696</v>
      </c>
      <c r="G134" s="213" t="s">
        <v>1667</v>
      </c>
      <c r="H134" s="214">
        <v>64</v>
      </c>
      <c r="I134" s="215"/>
      <c r="J134" s="216">
        <f>ROUND(I134*H134,2)</f>
        <v>0</v>
      </c>
      <c r="K134" s="212" t="s">
        <v>21</v>
      </c>
      <c r="L134" s="70"/>
      <c r="M134" s="217" t="s">
        <v>21</v>
      </c>
      <c r="N134" s="218" t="s">
        <v>44</v>
      </c>
      <c r="O134" s="45"/>
      <c r="P134" s="219">
        <f>O134*H134</f>
        <v>0</v>
      </c>
      <c r="Q134" s="219">
        <v>0</v>
      </c>
      <c r="R134" s="219">
        <f>Q134*H134</f>
        <v>0</v>
      </c>
      <c r="S134" s="219">
        <v>0</v>
      </c>
      <c r="T134" s="220">
        <f>S134*H134</f>
        <v>0</v>
      </c>
      <c r="AR134" s="22" t="s">
        <v>183</v>
      </c>
      <c r="AT134" s="22" t="s">
        <v>156</v>
      </c>
      <c r="AU134" s="22" t="s">
        <v>83</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183</v>
      </c>
      <c r="BM134" s="22" t="s">
        <v>378</v>
      </c>
    </row>
    <row r="135" s="1" customFormat="1" ht="16.5" customHeight="1">
      <c r="B135" s="44"/>
      <c r="C135" s="210" t="s">
        <v>183</v>
      </c>
      <c r="D135" s="210" t="s">
        <v>156</v>
      </c>
      <c r="E135" s="211" t="s">
        <v>1697</v>
      </c>
      <c r="F135" s="212" t="s">
        <v>1698</v>
      </c>
      <c r="G135" s="213" t="s">
        <v>1667</v>
      </c>
      <c r="H135" s="214">
        <v>34</v>
      </c>
      <c r="I135" s="215"/>
      <c r="J135" s="216">
        <f>ROUND(I135*H135,2)</f>
        <v>0</v>
      </c>
      <c r="K135" s="212" t="s">
        <v>21</v>
      </c>
      <c r="L135" s="70"/>
      <c r="M135" s="217" t="s">
        <v>21</v>
      </c>
      <c r="N135" s="218" t="s">
        <v>44</v>
      </c>
      <c r="O135" s="45"/>
      <c r="P135" s="219">
        <f>O135*H135</f>
        <v>0</v>
      </c>
      <c r="Q135" s="219">
        <v>0</v>
      </c>
      <c r="R135" s="219">
        <f>Q135*H135</f>
        <v>0</v>
      </c>
      <c r="S135" s="219">
        <v>0</v>
      </c>
      <c r="T135" s="220">
        <f>S135*H135</f>
        <v>0</v>
      </c>
      <c r="AR135" s="22" t="s">
        <v>183</v>
      </c>
      <c r="AT135" s="22" t="s">
        <v>156</v>
      </c>
      <c r="AU135" s="22" t="s">
        <v>83</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183</v>
      </c>
      <c r="BM135" s="22" t="s">
        <v>381</v>
      </c>
    </row>
    <row r="136" s="1" customFormat="1" ht="16.5" customHeight="1">
      <c r="B136" s="44"/>
      <c r="C136" s="210" t="s">
        <v>211</v>
      </c>
      <c r="D136" s="210" t="s">
        <v>156</v>
      </c>
      <c r="E136" s="211" t="s">
        <v>1699</v>
      </c>
      <c r="F136" s="212" t="s">
        <v>1700</v>
      </c>
      <c r="G136" s="213" t="s">
        <v>1667</v>
      </c>
      <c r="H136" s="214">
        <v>34</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183</v>
      </c>
      <c r="AT136" s="22" t="s">
        <v>156</v>
      </c>
      <c r="AU136" s="22" t="s">
        <v>83</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183</v>
      </c>
      <c r="BM136" s="22" t="s">
        <v>385</v>
      </c>
    </row>
    <row r="137" s="1" customFormat="1" ht="16.5" customHeight="1">
      <c r="B137" s="44"/>
      <c r="C137" s="210" t="s">
        <v>187</v>
      </c>
      <c r="D137" s="210" t="s">
        <v>156</v>
      </c>
      <c r="E137" s="211" t="s">
        <v>1701</v>
      </c>
      <c r="F137" s="212" t="s">
        <v>1702</v>
      </c>
      <c r="G137" s="213" t="s">
        <v>1667</v>
      </c>
      <c r="H137" s="214">
        <v>24</v>
      </c>
      <c r="I137" s="215"/>
      <c r="J137" s="216">
        <f>ROUND(I137*H137,2)</f>
        <v>0</v>
      </c>
      <c r="K137" s="212" t="s">
        <v>21</v>
      </c>
      <c r="L137" s="70"/>
      <c r="M137" s="217" t="s">
        <v>21</v>
      </c>
      <c r="N137" s="218" t="s">
        <v>44</v>
      </c>
      <c r="O137" s="45"/>
      <c r="P137" s="219">
        <f>O137*H137</f>
        <v>0</v>
      </c>
      <c r="Q137" s="219">
        <v>0</v>
      </c>
      <c r="R137" s="219">
        <f>Q137*H137</f>
        <v>0</v>
      </c>
      <c r="S137" s="219">
        <v>0</v>
      </c>
      <c r="T137" s="220">
        <f>S137*H137</f>
        <v>0</v>
      </c>
      <c r="AR137" s="22" t="s">
        <v>183</v>
      </c>
      <c r="AT137" s="22" t="s">
        <v>156</v>
      </c>
      <c r="AU137" s="22" t="s">
        <v>83</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183</v>
      </c>
      <c r="BM137" s="22" t="s">
        <v>388</v>
      </c>
    </row>
    <row r="138" s="1" customFormat="1" ht="16.5" customHeight="1">
      <c r="B138" s="44"/>
      <c r="C138" s="210" t="s">
        <v>218</v>
      </c>
      <c r="D138" s="210" t="s">
        <v>156</v>
      </c>
      <c r="E138" s="211" t="s">
        <v>1703</v>
      </c>
      <c r="F138" s="212" t="s">
        <v>1704</v>
      </c>
      <c r="G138" s="213" t="s">
        <v>1667</v>
      </c>
      <c r="H138" s="214">
        <v>20</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183</v>
      </c>
      <c r="AT138" s="22" t="s">
        <v>156</v>
      </c>
      <c r="AU138" s="22" t="s">
        <v>83</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183</v>
      </c>
      <c r="BM138" s="22" t="s">
        <v>392</v>
      </c>
    </row>
    <row r="139" s="1" customFormat="1" ht="16.5" customHeight="1">
      <c r="B139" s="44"/>
      <c r="C139" s="210" t="s">
        <v>190</v>
      </c>
      <c r="D139" s="210" t="s">
        <v>156</v>
      </c>
      <c r="E139" s="211" t="s">
        <v>1705</v>
      </c>
      <c r="F139" s="212" t="s">
        <v>1706</v>
      </c>
      <c r="G139" s="213" t="s">
        <v>1667</v>
      </c>
      <c r="H139" s="214">
        <v>850</v>
      </c>
      <c r="I139" s="215"/>
      <c r="J139" s="216">
        <f>ROUND(I139*H139,2)</f>
        <v>0</v>
      </c>
      <c r="K139" s="212" t="s">
        <v>21</v>
      </c>
      <c r="L139" s="70"/>
      <c r="M139" s="217" t="s">
        <v>21</v>
      </c>
      <c r="N139" s="218" t="s">
        <v>44</v>
      </c>
      <c r="O139" s="45"/>
      <c r="P139" s="219">
        <f>O139*H139</f>
        <v>0</v>
      </c>
      <c r="Q139" s="219">
        <v>0</v>
      </c>
      <c r="R139" s="219">
        <f>Q139*H139</f>
        <v>0</v>
      </c>
      <c r="S139" s="219">
        <v>0</v>
      </c>
      <c r="T139" s="220">
        <f>S139*H139</f>
        <v>0</v>
      </c>
      <c r="AR139" s="22" t="s">
        <v>183</v>
      </c>
      <c r="AT139" s="22" t="s">
        <v>156</v>
      </c>
      <c r="AU139" s="22" t="s">
        <v>83</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183</v>
      </c>
      <c r="BM139" s="22" t="s">
        <v>396</v>
      </c>
    </row>
    <row r="140" s="1" customFormat="1" ht="16.5" customHeight="1">
      <c r="B140" s="44"/>
      <c r="C140" s="210" t="s">
        <v>9</v>
      </c>
      <c r="D140" s="210" t="s">
        <v>156</v>
      </c>
      <c r="E140" s="211" t="s">
        <v>1707</v>
      </c>
      <c r="F140" s="212" t="s">
        <v>1708</v>
      </c>
      <c r="G140" s="213" t="s">
        <v>1667</v>
      </c>
      <c r="H140" s="214">
        <v>200</v>
      </c>
      <c r="I140" s="215"/>
      <c r="J140" s="216">
        <f>ROUND(I140*H140,2)</f>
        <v>0</v>
      </c>
      <c r="K140" s="212" t="s">
        <v>21</v>
      </c>
      <c r="L140" s="70"/>
      <c r="M140" s="217" t="s">
        <v>21</v>
      </c>
      <c r="N140" s="218" t="s">
        <v>44</v>
      </c>
      <c r="O140" s="45"/>
      <c r="P140" s="219">
        <f>O140*H140</f>
        <v>0</v>
      </c>
      <c r="Q140" s="219">
        <v>0</v>
      </c>
      <c r="R140" s="219">
        <f>Q140*H140</f>
        <v>0</v>
      </c>
      <c r="S140" s="219">
        <v>0</v>
      </c>
      <c r="T140" s="220">
        <f>S140*H140</f>
        <v>0</v>
      </c>
      <c r="AR140" s="22" t="s">
        <v>183</v>
      </c>
      <c r="AT140" s="22" t="s">
        <v>156</v>
      </c>
      <c r="AU140" s="22" t="s">
        <v>83</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183</v>
      </c>
      <c r="BM140" s="22" t="s">
        <v>401</v>
      </c>
    </row>
    <row r="141" s="1" customFormat="1" ht="16.5" customHeight="1">
      <c r="B141" s="44"/>
      <c r="C141" s="210" t="s">
        <v>194</v>
      </c>
      <c r="D141" s="210" t="s">
        <v>156</v>
      </c>
      <c r="E141" s="211" t="s">
        <v>1709</v>
      </c>
      <c r="F141" s="212" t="s">
        <v>1710</v>
      </c>
      <c r="G141" s="213" t="s">
        <v>298</v>
      </c>
      <c r="H141" s="214">
        <v>50</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183</v>
      </c>
      <c r="AT141" s="22" t="s">
        <v>156</v>
      </c>
      <c r="AU141" s="22" t="s">
        <v>83</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183</v>
      </c>
      <c r="BM141" s="22" t="s">
        <v>405</v>
      </c>
    </row>
    <row r="142" s="1" customFormat="1" ht="16.5" customHeight="1">
      <c r="B142" s="44"/>
      <c r="C142" s="210" t="s">
        <v>231</v>
      </c>
      <c r="D142" s="210" t="s">
        <v>156</v>
      </c>
      <c r="E142" s="211" t="s">
        <v>1711</v>
      </c>
      <c r="F142" s="212" t="s">
        <v>1712</v>
      </c>
      <c r="G142" s="213" t="s">
        <v>298</v>
      </c>
      <c r="H142" s="214">
        <v>22</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183</v>
      </c>
      <c r="AT142" s="22" t="s">
        <v>156</v>
      </c>
      <c r="AU142" s="22" t="s">
        <v>83</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183</v>
      </c>
      <c r="BM142" s="22" t="s">
        <v>408</v>
      </c>
    </row>
    <row r="143" s="1" customFormat="1" ht="16.5" customHeight="1">
      <c r="B143" s="44"/>
      <c r="C143" s="210" t="s">
        <v>197</v>
      </c>
      <c r="D143" s="210" t="s">
        <v>156</v>
      </c>
      <c r="E143" s="211" t="s">
        <v>1713</v>
      </c>
      <c r="F143" s="212" t="s">
        <v>1714</v>
      </c>
      <c r="G143" s="213" t="s">
        <v>298</v>
      </c>
      <c r="H143" s="214">
        <v>2</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183</v>
      </c>
      <c r="AT143" s="22" t="s">
        <v>156</v>
      </c>
      <c r="AU143" s="22" t="s">
        <v>83</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183</v>
      </c>
      <c r="BM143" s="22" t="s">
        <v>412</v>
      </c>
    </row>
    <row r="144" s="1" customFormat="1" ht="16.5" customHeight="1">
      <c r="B144" s="44"/>
      <c r="C144" s="210" t="s">
        <v>238</v>
      </c>
      <c r="D144" s="210" t="s">
        <v>156</v>
      </c>
      <c r="E144" s="211" t="s">
        <v>1715</v>
      </c>
      <c r="F144" s="212" t="s">
        <v>1716</v>
      </c>
      <c r="G144" s="213" t="s">
        <v>298</v>
      </c>
      <c r="H144" s="214">
        <v>2</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183</v>
      </c>
      <c r="AT144" s="22" t="s">
        <v>156</v>
      </c>
      <c r="AU144" s="22" t="s">
        <v>83</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183</v>
      </c>
      <c r="BM144" s="22" t="s">
        <v>415</v>
      </c>
    </row>
    <row r="145" s="1" customFormat="1" ht="16.5" customHeight="1">
      <c r="B145" s="44"/>
      <c r="C145" s="210" t="s">
        <v>201</v>
      </c>
      <c r="D145" s="210" t="s">
        <v>156</v>
      </c>
      <c r="E145" s="211" t="s">
        <v>1717</v>
      </c>
      <c r="F145" s="212" t="s">
        <v>1718</v>
      </c>
      <c r="G145" s="213" t="s">
        <v>298</v>
      </c>
      <c r="H145" s="214">
        <v>796</v>
      </c>
      <c r="I145" s="215"/>
      <c r="J145" s="216">
        <f>ROUND(I145*H145,2)</f>
        <v>0</v>
      </c>
      <c r="K145" s="212" t="s">
        <v>21</v>
      </c>
      <c r="L145" s="70"/>
      <c r="M145" s="217" t="s">
        <v>21</v>
      </c>
      <c r="N145" s="218" t="s">
        <v>44</v>
      </c>
      <c r="O145" s="45"/>
      <c r="P145" s="219">
        <f>O145*H145</f>
        <v>0</v>
      </c>
      <c r="Q145" s="219">
        <v>0</v>
      </c>
      <c r="R145" s="219">
        <f>Q145*H145</f>
        <v>0</v>
      </c>
      <c r="S145" s="219">
        <v>0</v>
      </c>
      <c r="T145" s="220">
        <f>S145*H145</f>
        <v>0</v>
      </c>
      <c r="AR145" s="22" t="s">
        <v>183</v>
      </c>
      <c r="AT145" s="22" t="s">
        <v>156</v>
      </c>
      <c r="AU145" s="22" t="s">
        <v>83</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183</v>
      </c>
      <c r="BM145" s="22" t="s">
        <v>423</v>
      </c>
    </row>
    <row r="146" s="1" customFormat="1" ht="16.5" customHeight="1">
      <c r="B146" s="44"/>
      <c r="C146" s="210" t="s">
        <v>350</v>
      </c>
      <c r="D146" s="210" t="s">
        <v>156</v>
      </c>
      <c r="E146" s="211" t="s">
        <v>1719</v>
      </c>
      <c r="F146" s="212" t="s">
        <v>1720</v>
      </c>
      <c r="G146" s="213" t="s">
        <v>1641</v>
      </c>
      <c r="H146" s="214">
        <v>3000</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183</v>
      </c>
      <c r="AT146" s="22" t="s">
        <v>156</v>
      </c>
      <c r="AU146" s="22" t="s">
        <v>83</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183</v>
      </c>
      <c r="BM146" s="22" t="s">
        <v>426</v>
      </c>
    </row>
    <row r="147" s="1" customFormat="1" ht="16.5" customHeight="1">
      <c r="B147" s="44"/>
      <c r="C147" s="210" t="s">
        <v>204</v>
      </c>
      <c r="D147" s="210" t="s">
        <v>156</v>
      </c>
      <c r="E147" s="211" t="s">
        <v>1721</v>
      </c>
      <c r="F147" s="212" t="s">
        <v>1722</v>
      </c>
      <c r="G147" s="213" t="s">
        <v>1723</v>
      </c>
      <c r="H147" s="214">
        <v>150</v>
      </c>
      <c r="I147" s="215"/>
      <c r="J147" s="216">
        <f>ROUND(I147*H147,2)</f>
        <v>0</v>
      </c>
      <c r="K147" s="212" t="s">
        <v>21</v>
      </c>
      <c r="L147" s="70"/>
      <c r="M147" s="217" t="s">
        <v>21</v>
      </c>
      <c r="N147" s="218" t="s">
        <v>44</v>
      </c>
      <c r="O147" s="45"/>
      <c r="P147" s="219">
        <f>O147*H147</f>
        <v>0</v>
      </c>
      <c r="Q147" s="219">
        <v>0</v>
      </c>
      <c r="R147" s="219">
        <f>Q147*H147</f>
        <v>0</v>
      </c>
      <c r="S147" s="219">
        <v>0</v>
      </c>
      <c r="T147" s="220">
        <f>S147*H147</f>
        <v>0</v>
      </c>
      <c r="AR147" s="22" t="s">
        <v>183</v>
      </c>
      <c r="AT147" s="22" t="s">
        <v>156</v>
      </c>
      <c r="AU147" s="22" t="s">
        <v>83</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183</v>
      </c>
      <c r="BM147" s="22" t="s">
        <v>429</v>
      </c>
    </row>
    <row r="148" s="1" customFormat="1" ht="16.5" customHeight="1">
      <c r="B148" s="44"/>
      <c r="C148" s="210" t="s">
        <v>362</v>
      </c>
      <c r="D148" s="210" t="s">
        <v>156</v>
      </c>
      <c r="E148" s="211" t="s">
        <v>1724</v>
      </c>
      <c r="F148" s="212" t="s">
        <v>1725</v>
      </c>
      <c r="G148" s="213" t="s">
        <v>1667</v>
      </c>
      <c r="H148" s="214">
        <v>1527</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183</v>
      </c>
      <c r="AT148" s="22" t="s">
        <v>156</v>
      </c>
      <c r="AU148" s="22" t="s">
        <v>83</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183</v>
      </c>
      <c r="BM148" s="22" t="s">
        <v>433</v>
      </c>
    </row>
    <row r="149" s="1" customFormat="1" ht="16.5" customHeight="1">
      <c r="B149" s="44"/>
      <c r="C149" s="210" t="s">
        <v>207</v>
      </c>
      <c r="D149" s="210" t="s">
        <v>156</v>
      </c>
      <c r="E149" s="211" t="s">
        <v>1726</v>
      </c>
      <c r="F149" s="212" t="s">
        <v>1727</v>
      </c>
      <c r="G149" s="213" t="s">
        <v>301</v>
      </c>
      <c r="H149" s="214">
        <v>1.1240000000000001</v>
      </c>
      <c r="I149" s="215"/>
      <c r="J149" s="216">
        <f>ROUND(I149*H149,2)</f>
        <v>0</v>
      </c>
      <c r="K149" s="212" t="s">
        <v>21</v>
      </c>
      <c r="L149" s="70"/>
      <c r="M149" s="217" t="s">
        <v>21</v>
      </c>
      <c r="N149" s="218" t="s">
        <v>44</v>
      </c>
      <c r="O149" s="45"/>
      <c r="P149" s="219">
        <f>O149*H149</f>
        <v>0</v>
      </c>
      <c r="Q149" s="219">
        <v>0</v>
      </c>
      <c r="R149" s="219">
        <f>Q149*H149</f>
        <v>0</v>
      </c>
      <c r="S149" s="219">
        <v>0</v>
      </c>
      <c r="T149" s="220">
        <f>S149*H149</f>
        <v>0</v>
      </c>
      <c r="AR149" s="22" t="s">
        <v>183</v>
      </c>
      <c r="AT149" s="22" t="s">
        <v>156</v>
      </c>
      <c r="AU149" s="22" t="s">
        <v>83</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183</v>
      </c>
      <c r="BM149" s="22" t="s">
        <v>436</v>
      </c>
    </row>
    <row r="150" s="9" customFormat="1" ht="37.44" customHeight="1">
      <c r="B150" s="196"/>
      <c r="C150" s="197"/>
      <c r="D150" s="198" t="s">
        <v>72</v>
      </c>
      <c r="E150" s="199" t="s">
        <v>608</v>
      </c>
      <c r="F150" s="199" t="s">
        <v>1728</v>
      </c>
      <c r="G150" s="197"/>
      <c r="H150" s="197"/>
      <c r="I150" s="200"/>
      <c r="J150" s="201">
        <f>BK150</f>
        <v>0</v>
      </c>
      <c r="K150" s="197"/>
      <c r="L150" s="202"/>
      <c r="M150" s="203"/>
      <c r="N150" s="204"/>
      <c r="O150" s="204"/>
      <c r="P150" s="205">
        <f>P151</f>
        <v>0</v>
      </c>
      <c r="Q150" s="204"/>
      <c r="R150" s="205">
        <f>R151</f>
        <v>0</v>
      </c>
      <c r="S150" s="204"/>
      <c r="T150" s="206">
        <f>T151</f>
        <v>0</v>
      </c>
      <c r="AR150" s="207" t="s">
        <v>83</v>
      </c>
      <c r="AT150" s="208" t="s">
        <v>72</v>
      </c>
      <c r="AU150" s="208" t="s">
        <v>73</v>
      </c>
      <c r="AY150" s="207" t="s">
        <v>155</v>
      </c>
      <c r="BK150" s="209">
        <f>BK151</f>
        <v>0</v>
      </c>
    </row>
    <row r="151" s="9" customFormat="1" ht="19.92" customHeight="1">
      <c r="B151" s="196"/>
      <c r="C151" s="197"/>
      <c r="D151" s="198" t="s">
        <v>72</v>
      </c>
      <c r="E151" s="233" t="s">
        <v>153</v>
      </c>
      <c r="F151" s="233" t="s">
        <v>21</v>
      </c>
      <c r="G151" s="197"/>
      <c r="H151" s="197"/>
      <c r="I151" s="200"/>
      <c r="J151" s="234">
        <f>BK151</f>
        <v>0</v>
      </c>
      <c r="K151" s="197"/>
      <c r="L151" s="202"/>
      <c r="M151" s="203"/>
      <c r="N151" s="204"/>
      <c r="O151" s="204"/>
      <c r="P151" s="205">
        <f>SUM(P152:P188)</f>
        <v>0</v>
      </c>
      <c r="Q151" s="204"/>
      <c r="R151" s="205">
        <f>SUM(R152:R188)</f>
        <v>0</v>
      </c>
      <c r="S151" s="204"/>
      <c r="T151" s="206">
        <f>SUM(T152:T188)</f>
        <v>0</v>
      </c>
      <c r="AR151" s="207" t="s">
        <v>83</v>
      </c>
      <c r="AT151" s="208" t="s">
        <v>72</v>
      </c>
      <c r="AU151" s="208" t="s">
        <v>81</v>
      </c>
      <c r="AY151" s="207" t="s">
        <v>155</v>
      </c>
      <c r="BK151" s="209">
        <f>SUM(BK152:BK188)</f>
        <v>0</v>
      </c>
    </row>
    <row r="152" s="1" customFormat="1" ht="16.5" customHeight="1">
      <c r="B152" s="44"/>
      <c r="C152" s="210" t="s">
        <v>81</v>
      </c>
      <c r="D152" s="210" t="s">
        <v>156</v>
      </c>
      <c r="E152" s="211" t="s">
        <v>1729</v>
      </c>
      <c r="F152" s="212" t="s">
        <v>1730</v>
      </c>
      <c r="G152" s="213" t="s">
        <v>1623</v>
      </c>
      <c r="H152" s="214">
        <v>2</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183</v>
      </c>
      <c r="AT152" s="22" t="s">
        <v>156</v>
      </c>
      <c r="AU152" s="22" t="s">
        <v>83</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183</v>
      </c>
      <c r="BM152" s="22" t="s">
        <v>440</v>
      </c>
    </row>
    <row r="153" s="1" customFormat="1" ht="16.5" customHeight="1">
      <c r="B153" s="44"/>
      <c r="C153" s="210" t="s">
        <v>83</v>
      </c>
      <c r="D153" s="210" t="s">
        <v>156</v>
      </c>
      <c r="E153" s="211" t="s">
        <v>1731</v>
      </c>
      <c r="F153" s="212" t="s">
        <v>1732</v>
      </c>
      <c r="G153" s="213" t="s">
        <v>1623</v>
      </c>
      <c r="H153" s="214">
        <v>1</v>
      </c>
      <c r="I153" s="215"/>
      <c r="J153" s="216">
        <f>ROUND(I153*H153,2)</f>
        <v>0</v>
      </c>
      <c r="K153" s="212" t="s">
        <v>21</v>
      </c>
      <c r="L153" s="70"/>
      <c r="M153" s="217" t="s">
        <v>21</v>
      </c>
      <c r="N153" s="218" t="s">
        <v>44</v>
      </c>
      <c r="O153" s="45"/>
      <c r="P153" s="219">
        <f>O153*H153</f>
        <v>0</v>
      </c>
      <c r="Q153" s="219">
        <v>0</v>
      </c>
      <c r="R153" s="219">
        <f>Q153*H153</f>
        <v>0</v>
      </c>
      <c r="S153" s="219">
        <v>0</v>
      </c>
      <c r="T153" s="220">
        <f>S153*H153</f>
        <v>0</v>
      </c>
      <c r="AR153" s="22" t="s">
        <v>183</v>
      </c>
      <c r="AT153" s="22" t="s">
        <v>156</v>
      </c>
      <c r="AU153" s="22" t="s">
        <v>83</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183</v>
      </c>
      <c r="BM153" s="22" t="s">
        <v>443</v>
      </c>
    </row>
    <row r="154" s="1" customFormat="1" ht="16.5" customHeight="1">
      <c r="B154" s="44"/>
      <c r="C154" s="210" t="s">
        <v>154</v>
      </c>
      <c r="D154" s="210" t="s">
        <v>156</v>
      </c>
      <c r="E154" s="211" t="s">
        <v>1733</v>
      </c>
      <c r="F154" s="212" t="s">
        <v>1734</v>
      </c>
      <c r="G154" s="213" t="s">
        <v>1623</v>
      </c>
      <c r="H154" s="214">
        <v>1</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183</v>
      </c>
      <c r="AT154" s="22" t="s">
        <v>156</v>
      </c>
      <c r="AU154" s="22" t="s">
        <v>83</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183</v>
      </c>
      <c r="BM154" s="22" t="s">
        <v>447</v>
      </c>
    </row>
    <row r="155" s="1" customFormat="1" ht="16.5" customHeight="1">
      <c r="B155" s="44"/>
      <c r="C155" s="210" t="s">
        <v>163</v>
      </c>
      <c r="D155" s="210" t="s">
        <v>156</v>
      </c>
      <c r="E155" s="211" t="s">
        <v>1735</v>
      </c>
      <c r="F155" s="212" t="s">
        <v>1736</v>
      </c>
      <c r="G155" s="213" t="s">
        <v>1623</v>
      </c>
      <c r="H155" s="214">
        <v>1</v>
      </c>
      <c r="I155" s="215"/>
      <c r="J155" s="216">
        <f>ROUND(I155*H155,2)</f>
        <v>0</v>
      </c>
      <c r="K155" s="212" t="s">
        <v>21</v>
      </c>
      <c r="L155" s="70"/>
      <c r="M155" s="217" t="s">
        <v>21</v>
      </c>
      <c r="N155" s="218" t="s">
        <v>44</v>
      </c>
      <c r="O155" s="45"/>
      <c r="P155" s="219">
        <f>O155*H155</f>
        <v>0</v>
      </c>
      <c r="Q155" s="219">
        <v>0</v>
      </c>
      <c r="R155" s="219">
        <f>Q155*H155</f>
        <v>0</v>
      </c>
      <c r="S155" s="219">
        <v>0</v>
      </c>
      <c r="T155" s="220">
        <f>S155*H155</f>
        <v>0</v>
      </c>
      <c r="AR155" s="22" t="s">
        <v>183</v>
      </c>
      <c r="AT155" s="22" t="s">
        <v>156</v>
      </c>
      <c r="AU155" s="22" t="s">
        <v>83</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183</v>
      </c>
      <c r="BM155" s="22" t="s">
        <v>450</v>
      </c>
    </row>
    <row r="156" s="1" customFormat="1" ht="16.5" customHeight="1">
      <c r="B156" s="44"/>
      <c r="C156" s="210" t="s">
        <v>170</v>
      </c>
      <c r="D156" s="210" t="s">
        <v>156</v>
      </c>
      <c r="E156" s="211" t="s">
        <v>1737</v>
      </c>
      <c r="F156" s="212" t="s">
        <v>1738</v>
      </c>
      <c r="G156" s="213" t="s">
        <v>1623</v>
      </c>
      <c r="H156" s="214">
        <v>2</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183</v>
      </c>
      <c r="AT156" s="22" t="s">
        <v>156</v>
      </c>
      <c r="AU156" s="22" t="s">
        <v>83</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183</v>
      </c>
      <c r="BM156" s="22" t="s">
        <v>455</v>
      </c>
    </row>
    <row r="157" s="1" customFormat="1" ht="16.5" customHeight="1">
      <c r="B157" s="44"/>
      <c r="C157" s="210" t="s">
        <v>166</v>
      </c>
      <c r="D157" s="210" t="s">
        <v>156</v>
      </c>
      <c r="E157" s="211" t="s">
        <v>1739</v>
      </c>
      <c r="F157" s="212" t="s">
        <v>1740</v>
      </c>
      <c r="G157" s="213" t="s">
        <v>1641</v>
      </c>
      <c r="H157" s="214">
        <v>12</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183</v>
      </c>
      <c r="AT157" s="22" t="s">
        <v>156</v>
      </c>
      <c r="AU157" s="22" t="s">
        <v>83</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183</v>
      </c>
      <c r="BM157" s="22" t="s">
        <v>459</v>
      </c>
    </row>
    <row r="158" s="1" customFormat="1" ht="16.5" customHeight="1">
      <c r="B158" s="44"/>
      <c r="C158" s="210" t="s">
        <v>177</v>
      </c>
      <c r="D158" s="210" t="s">
        <v>156</v>
      </c>
      <c r="E158" s="211" t="s">
        <v>1741</v>
      </c>
      <c r="F158" s="212" t="s">
        <v>1742</v>
      </c>
      <c r="G158" s="213" t="s">
        <v>1641</v>
      </c>
      <c r="H158" s="214">
        <v>12</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183</v>
      </c>
      <c r="AT158" s="22" t="s">
        <v>156</v>
      </c>
      <c r="AU158" s="22" t="s">
        <v>83</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183</v>
      </c>
      <c r="BM158" s="22" t="s">
        <v>463</v>
      </c>
    </row>
    <row r="159" s="1" customFormat="1" ht="16.5" customHeight="1">
      <c r="B159" s="44"/>
      <c r="C159" s="210" t="s">
        <v>169</v>
      </c>
      <c r="D159" s="210" t="s">
        <v>156</v>
      </c>
      <c r="E159" s="211" t="s">
        <v>1743</v>
      </c>
      <c r="F159" s="212" t="s">
        <v>1744</v>
      </c>
      <c r="G159" s="213" t="s">
        <v>1641</v>
      </c>
      <c r="H159" s="214">
        <v>6</v>
      </c>
      <c r="I159" s="215"/>
      <c r="J159" s="216">
        <f>ROUND(I159*H159,2)</f>
        <v>0</v>
      </c>
      <c r="K159" s="212" t="s">
        <v>21</v>
      </c>
      <c r="L159" s="70"/>
      <c r="M159" s="217" t="s">
        <v>21</v>
      </c>
      <c r="N159" s="218" t="s">
        <v>44</v>
      </c>
      <c r="O159" s="45"/>
      <c r="P159" s="219">
        <f>O159*H159</f>
        <v>0</v>
      </c>
      <c r="Q159" s="219">
        <v>0</v>
      </c>
      <c r="R159" s="219">
        <f>Q159*H159</f>
        <v>0</v>
      </c>
      <c r="S159" s="219">
        <v>0</v>
      </c>
      <c r="T159" s="220">
        <f>S159*H159</f>
        <v>0</v>
      </c>
      <c r="AR159" s="22" t="s">
        <v>183</v>
      </c>
      <c r="AT159" s="22" t="s">
        <v>156</v>
      </c>
      <c r="AU159" s="22" t="s">
        <v>83</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183</v>
      </c>
      <c r="BM159" s="22" t="s">
        <v>469</v>
      </c>
    </row>
    <row r="160" s="1" customFormat="1" ht="16.5" customHeight="1">
      <c r="B160" s="44"/>
      <c r="C160" s="210" t="s">
        <v>184</v>
      </c>
      <c r="D160" s="210" t="s">
        <v>156</v>
      </c>
      <c r="E160" s="211" t="s">
        <v>1745</v>
      </c>
      <c r="F160" s="212" t="s">
        <v>1746</v>
      </c>
      <c r="G160" s="213" t="s">
        <v>1641</v>
      </c>
      <c r="H160" s="214">
        <v>5</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183</v>
      </c>
      <c r="AT160" s="22" t="s">
        <v>156</v>
      </c>
      <c r="AU160" s="22" t="s">
        <v>83</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183</v>
      </c>
      <c r="BM160" s="22" t="s">
        <v>472</v>
      </c>
    </row>
    <row r="161" s="1" customFormat="1" ht="16.5" customHeight="1">
      <c r="B161" s="44"/>
      <c r="C161" s="210" t="s">
        <v>173</v>
      </c>
      <c r="D161" s="210" t="s">
        <v>156</v>
      </c>
      <c r="E161" s="211" t="s">
        <v>1747</v>
      </c>
      <c r="F161" s="212" t="s">
        <v>1748</v>
      </c>
      <c r="G161" s="213" t="s">
        <v>1641</v>
      </c>
      <c r="H161" s="214">
        <v>8</v>
      </c>
      <c r="I161" s="215"/>
      <c r="J161" s="216">
        <f>ROUND(I161*H161,2)</f>
        <v>0</v>
      </c>
      <c r="K161" s="212" t="s">
        <v>21</v>
      </c>
      <c r="L161" s="70"/>
      <c r="M161" s="217" t="s">
        <v>21</v>
      </c>
      <c r="N161" s="218" t="s">
        <v>44</v>
      </c>
      <c r="O161" s="45"/>
      <c r="P161" s="219">
        <f>O161*H161</f>
        <v>0</v>
      </c>
      <c r="Q161" s="219">
        <v>0</v>
      </c>
      <c r="R161" s="219">
        <f>Q161*H161</f>
        <v>0</v>
      </c>
      <c r="S161" s="219">
        <v>0</v>
      </c>
      <c r="T161" s="220">
        <f>S161*H161</f>
        <v>0</v>
      </c>
      <c r="AR161" s="22" t="s">
        <v>183</v>
      </c>
      <c r="AT161" s="22" t="s">
        <v>156</v>
      </c>
      <c r="AU161" s="22" t="s">
        <v>83</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183</v>
      </c>
      <c r="BM161" s="22" t="s">
        <v>476</v>
      </c>
    </row>
    <row r="162" s="1" customFormat="1" ht="16.5" customHeight="1">
      <c r="B162" s="44"/>
      <c r="C162" s="210" t="s">
        <v>191</v>
      </c>
      <c r="D162" s="210" t="s">
        <v>156</v>
      </c>
      <c r="E162" s="211" t="s">
        <v>1749</v>
      </c>
      <c r="F162" s="212" t="s">
        <v>1750</v>
      </c>
      <c r="G162" s="213" t="s">
        <v>1641</v>
      </c>
      <c r="H162" s="214">
        <v>1</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183</v>
      </c>
      <c r="AT162" s="22" t="s">
        <v>156</v>
      </c>
      <c r="AU162" s="22" t="s">
        <v>83</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183</v>
      </c>
      <c r="BM162" s="22" t="s">
        <v>485</v>
      </c>
    </row>
    <row r="163" s="1" customFormat="1" ht="16.5" customHeight="1">
      <c r="B163" s="44"/>
      <c r="C163" s="210" t="s">
        <v>176</v>
      </c>
      <c r="D163" s="210" t="s">
        <v>156</v>
      </c>
      <c r="E163" s="211" t="s">
        <v>1751</v>
      </c>
      <c r="F163" s="212" t="s">
        <v>1752</v>
      </c>
      <c r="G163" s="213" t="s">
        <v>1641</v>
      </c>
      <c r="H163" s="214">
        <v>1</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183</v>
      </c>
      <c r="AT163" s="22" t="s">
        <v>156</v>
      </c>
      <c r="AU163" s="22" t="s">
        <v>83</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183</v>
      </c>
      <c r="BM163" s="22" t="s">
        <v>490</v>
      </c>
    </row>
    <row r="164" s="1" customFormat="1" ht="16.5" customHeight="1">
      <c r="B164" s="44"/>
      <c r="C164" s="210" t="s">
        <v>198</v>
      </c>
      <c r="D164" s="210" t="s">
        <v>156</v>
      </c>
      <c r="E164" s="211" t="s">
        <v>1753</v>
      </c>
      <c r="F164" s="212" t="s">
        <v>1754</v>
      </c>
      <c r="G164" s="213" t="s">
        <v>1641</v>
      </c>
      <c r="H164" s="214">
        <v>1</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183</v>
      </c>
      <c r="AT164" s="22" t="s">
        <v>156</v>
      </c>
      <c r="AU164" s="22" t="s">
        <v>83</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183</v>
      </c>
      <c r="BM164" s="22" t="s">
        <v>493</v>
      </c>
    </row>
    <row r="165" s="1" customFormat="1" ht="16.5" customHeight="1">
      <c r="B165" s="44"/>
      <c r="C165" s="210" t="s">
        <v>180</v>
      </c>
      <c r="D165" s="210" t="s">
        <v>156</v>
      </c>
      <c r="E165" s="211" t="s">
        <v>1755</v>
      </c>
      <c r="F165" s="212" t="s">
        <v>1756</v>
      </c>
      <c r="G165" s="213" t="s">
        <v>1641</v>
      </c>
      <c r="H165" s="214">
        <v>8</v>
      </c>
      <c r="I165" s="215"/>
      <c r="J165" s="216">
        <f>ROUND(I165*H165,2)</f>
        <v>0</v>
      </c>
      <c r="K165" s="212" t="s">
        <v>21</v>
      </c>
      <c r="L165" s="70"/>
      <c r="M165" s="217" t="s">
        <v>21</v>
      </c>
      <c r="N165" s="218" t="s">
        <v>44</v>
      </c>
      <c r="O165" s="45"/>
      <c r="P165" s="219">
        <f>O165*H165</f>
        <v>0</v>
      </c>
      <c r="Q165" s="219">
        <v>0</v>
      </c>
      <c r="R165" s="219">
        <f>Q165*H165</f>
        <v>0</v>
      </c>
      <c r="S165" s="219">
        <v>0</v>
      </c>
      <c r="T165" s="220">
        <f>S165*H165</f>
        <v>0</v>
      </c>
      <c r="AR165" s="22" t="s">
        <v>183</v>
      </c>
      <c r="AT165" s="22" t="s">
        <v>156</v>
      </c>
      <c r="AU165" s="22" t="s">
        <v>83</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183</v>
      </c>
      <c r="BM165" s="22" t="s">
        <v>498</v>
      </c>
    </row>
    <row r="166" s="1" customFormat="1" ht="16.5" customHeight="1">
      <c r="B166" s="44"/>
      <c r="C166" s="210" t="s">
        <v>10</v>
      </c>
      <c r="D166" s="210" t="s">
        <v>156</v>
      </c>
      <c r="E166" s="211" t="s">
        <v>1757</v>
      </c>
      <c r="F166" s="212" t="s">
        <v>1758</v>
      </c>
      <c r="G166" s="213" t="s">
        <v>1641</v>
      </c>
      <c r="H166" s="214">
        <v>22</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183</v>
      </c>
      <c r="AT166" s="22" t="s">
        <v>156</v>
      </c>
      <c r="AU166" s="22" t="s">
        <v>83</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183</v>
      </c>
      <c r="BM166" s="22" t="s">
        <v>502</v>
      </c>
    </row>
    <row r="167" s="1" customFormat="1" ht="16.5" customHeight="1">
      <c r="B167" s="44"/>
      <c r="C167" s="210" t="s">
        <v>183</v>
      </c>
      <c r="D167" s="210" t="s">
        <v>156</v>
      </c>
      <c r="E167" s="211" t="s">
        <v>1759</v>
      </c>
      <c r="F167" s="212" t="s">
        <v>1760</v>
      </c>
      <c r="G167" s="213" t="s">
        <v>1641</v>
      </c>
      <c r="H167" s="214">
        <v>2</v>
      </c>
      <c r="I167" s="215"/>
      <c r="J167" s="216">
        <f>ROUND(I167*H167,2)</f>
        <v>0</v>
      </c>
      <c r="K167" s="212" t="s">
        <v>21</v>
      </c>
      <c r="L167" s="70"/>
      <c r="M167" s="217" t="s">
        <v>21</v>
      </c>
      <c r="N167" s="218" t="s">
        <v>44</v>
      </c>
      <c r="O167" s="45"/>
      <c r="P167" s="219">
        <f>O167*H167</f>
        <v>0</v>
      </c>
      <c r="Q167" s="219">
        <v>0</v>
      </c>
      <c r="R167" s="219">
        <f>Q167*H167</f>
        <v>0</v>
      </c>
      <c r="S167" s="219">
        <v>0</v>
      </c>
      <c r="T167" s="220">
        <f>S167*H167</f>
        <v>0</v>
      </c>
      <c r="AR167" s="22" t="s">
        <v>183</v>
      </c>
      <c r="AT167" s="22" t="s">
        <v>156</v>
      </c>
      <c r="AU167" s="22" t="s">
        <v>83</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183</v>
      </c>
      <c r="BM167" s="22" t="s">
        <v>655</v>
      </c>
    </row>
    <row r="168" s="1" customFormat="1" ht="16.5" customHeight="1">
      <c r="B168" s="44"/>
      <c r="C168" s="210" t="s">
        <v>211</v>
      </c>
      <c r="D168" s="210" t="s">
        <v>156</v>
      </c>
      <c r="E168" s="211" t="s">
        <v>1761</v>
      </c>
      <c r="F168" s="212" t="s">
        <v>1762</v>
      </c>
      <c r="G168" s="213" t="s">
        <v>1641</v>
      </c>
      <c r="H168" s="214">
        <v>1</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183</v>
      </c>
      <c r="AT168" s="22" t="s">
        <v>156</v>
      </c>
      <c r="AU168" s="22" t="s">
        <v>83</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183</v>
      </c>
      <c r="BM168" s="22" t="s">
        <v>657</v>
      </c>
    </row>
    <row r="169" s="1" customFormat="1" ht="16.5" customHeight="1">
      <c r="B169" s="44"/>
      <c r="C169" s="210" t="s">
        <v>187</v>
      </c>
      <c r="D169" s="210" t="s">
        <v>156</v>
      </c>
      <c r="E169" s="211" t="s">
        <v>1763</v>
      </c>
      <c r="F169" s="212" t="s">
        <v>1764</v>
      </c>
      <c r="G169" s="213" t="s">
        <v>1641</v>
      </c>
      <c r="H169" s="214">
        <v>1</v>
      </c>
      <c r="I169" s="215"/>
      <c r="J169" s="216">
        <f>ROUND(I169*H169,2)</f>
        <v>0</v>
      </c>
      <c r="K169" s="212" t="s">
        <v>21</v>
      </c>
      <c r="L169" s="70"/>
      <c r="M169" s="217" t="s">
        <v>21</v>
      </c>
      <c r="N169" s="218" t="s">
        <v>44</v>
      </c>
      <c r="O169" s="45"/>
      <c r="P169" s="219">
        <f>O169*H169</f>
        <v>0</v>
      </c>
      <c r="Q169" s="219">
        <v>0</v>
      </c>
      <c r="R169" s="219">
        <f>Q169*H169</f>
        <v>0</v>
      </c>
      <c r="S169" s="219">
        <v>0</v>
      </c>
      <c r="T169" s="220">
        <f>S169*H169</f>
        <v>0</v>
      </c>
      <c r="AR169" s="22" t="s">
        <v>183</v>
      </c>
      <c r="AT169" s="22" t="s">
        <v>156</v>
      </c>
      <c r="AU169" s="22" t="s">
        <v>83</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183</v>
      </c>
      <c r="BM169" s="22" t="s">
        <v>661</v>
      </c>
    </row>
    <row r="170" s="1" customFormat="1" ht="16.5" customHeight="1">
      <c r="B170" s="44"/>
      <c r="C170" s="210" t="s">
        <v>218</v>
      </c>
      <c r="D170" s="210" t="s">
        <v>156</v>
      </c>
      <c r="E170" s="211" t="s">
        <v>1765</v>
      </c>
      <c r="F170" s="212" t="s">
        <v>1766</v>
      </c>
      <c r="G170" s="213" t="s">
        <v>1641</v>
      </c>
      <c r="H170" s="214">
        <v>2</v>
      </c>
      <c r="I170" s="215"/>
      <c r="J170" s="216">
        <f>ROUND(I170*H170,2)</f>
        <v>0</v>
      </c>
      <c r="K170" s="212" t="s">
        <v>21</v>
      </c>
      <c r="L170" s="70"/>
      <c r="M170" s="217" t="s">
        <v>21</v>
      </c>
      <c r="N170" s="218" t="s">
        <v>44</v>
      </c>
      <c r="O170" s="45"/>
      <c r="P170" s="219">
        <f>O170*H170</f>
        <v>0</v>
      </c>
      <c r="Q170" s="219">
        <v>0</v>
      </c>
      <c r="R170" s="219">
        <f>Q170*H170</f>
        <v>0</v>
      </c>
      <c r="S170" s="219">
        <v>0</v>
      </c>
      <c r="T170" s="220">
        <f>S170*H170</f>
        <v>0</v>
      </c>
      <c r="AR170" s="22" t="s">
        <v>183</v>
      </c>
      <c r="AT170" s="22" t="s">
        <v>156</v>
      </c>
      <c r="AU170" s="22" t="s">
        <v>83</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183</v>
      </c>
      <c r="BM170" s="22" t="s">
        <v>663</v>
      </c>
    </row>
    <row r="171" s="1" customFormat="1" ht="16.5" customHeight="1">
      <c r="B171" s="44"/>
      <c r="C171" s="210" t="s">
        <v>190</v>
      </c>
      <c r="D171" s="210" t="s">
        <v>156</v>
      </c>
      <c r="E171" s="211" t="s">
        <v>1767</v>
      </c>
      <c r="F171" s="212" t="s">
        <v>1768</v>
      </c>
      <c r="G171" s="213" t="s">
        <v>1641</v>
      </c>
      <c r="H171" s="214">
        <v>22</v>
      </c>
      <c r="I171" s="215"/>
      <c r="J171" s="216">
        <f>ROUND(I171*H171,2)</f>
        <v>0</v>
      </c>
      <c r="K171" s="212" t="s">
        <v>21</v>
      </c>
      <c r="L171" s="70"/>
      <c r="M171" s="217" t="s">
        <v>21</v>
      </c>
      <c r="N171" s="218" t="s">
        <v>44</v>
      </c>
      <c r="O171" s="45"/>
      <c r="P171" s="219">
        <f>O171*H171</f>
        <v>0</v>
      </c>
      <c r="Q171" s="219">
        <v>0</v>
      </c>
      <c r="R171" s="219">
        <f>Q171*H171</f>
        <v>0</v>
      </c>
      <c r="S171" s="219">
        <v>0</v>
      </c>
      <c r="T171" s="220">
        <f>S171*H171</f>
        <v>0</v>
      </c>
      <c r="AR171" s="22" t="s">
        <v>183</v>
      </c>
      <c r="AT171" s="22" t="s">
        <v>156</v>
      </c>
      <c r="AU171" s="22" t="s">
        <v>83</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183</v>
      </c>
      <c r="BM171" s="22" t="s">
        <v>667</v>
      </c>
    </row>
    <row r="172" s="1" customFormat="1" ht="16.5" customHeight="1">
      <c r="B172" s="44"/>
      <c r="C172" s="210" t="s">
        <v>9</v>
      </c>
      <c r="D172" s="210" t="s">
        <v>156</v>
      </c>
      <c r="E172" s="211" t="s">
        <v>1769</v>
      </c>
      <c r="F172" s="212" t="s">
        <v>1770</v>
      </c>
      <c r="G172" s="213" t="s">
        <v>1641</v>
      </c>
      <c r="H172" s="214">
        <v>44</v>
      </c>
      <c r="I172" s="215"/>
      <c r="J172" s="216">
        <f>ROUND(I172*H172,2)</f>
        <v>0</v>
      </c>
      <c r="K172" s="212" t="s">
        <v>21</v>
      </c>
      <c r="L172" s="70"/>
      <c r="M172" s="217" t="s">
        <v>21</v>
      </c>
      <c r="N172" s="218" t="s">
        <v>44</v>
      </c>
      <c r="O172" s="45"/>
      <c r="P172" s="219">
        <f>O172*H172</f>
        <v>0</v>
      </c>
      <c r="Q172" s="219">
        <v>0</v>
      </c>
      <c r="R172" s="219">
        <f>Q172*H172</f>
        <v>0</v>
      </c>
      <c r="S172" s="219">
        <v>0</v>
      </c>
      <c r="T172" s="220">
        <f>S172*H172</f>
        <v>0</v>
      </c>
      <c r="AR172" s="22" t="s">
        <v>183</v>
      </c>
      <c r="AT172" s="22" t="s">
        <v>156</v>
      </c>
      <c r="AU172" s="22" t="s">
        <v>83</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183</v>
      </c>
      <c r="BM172" s="22" t="s">
        <v>669</v>
      </c>
    </row>
    <row r="173" s="1" customFormat="1" ht="16.5" customHeight="1">
      <c r="B173" s="44"/>
      <c r="C173" s="210" t="s">
        <v>194</v>
      </c>
      <c r="D173" s="210" t="s">
        <v>156</v>
      </c>
      <c r="E173" s="211" t="s">
        <v>1771</v>
      </c>
      <c r="F173" s="212" t="s">
        <v>1772</v>
      </c>
      <c r="G173" s="213" t="s">
        <v>1641</v>
      </c>
      <c r="H173" s="214">
        <v>3</v>
      </c>
      <c r="I173" s="215"/>
      <c r="J173" s="216">
        <f>ROUND(I173*H173,2)</f>
        <v>0</v>
      </c>
      <c r="K173" s="212" t="s">
        <v>21</v>
      </c>
      <c r="L173" s="70"/>
      <c r="M173" s="217" t="s">
        <v>21</v>
      </c>
      <c r="N173" s="218" t="s">
        <v>44</v>
      </c>
      <c r="O173" s="45"/>
      <c r="P173" s="219">
        <f>O173*H173</f>
        <v>0</v>
      </c>
      <c r="Q173" s="219">
        <v>0</v>
      </c>
      <c r="R173" s="219">
        <f>Q173*H173</f>
        <v>0</v>
      </c>
      <c r="S173" s="219">
        <v>0</v>
      </c>
      <c r="T173" s="220">
        <f>S173*H173</f>
        <v>0</v>
      </c>
      <c r="AR173" s="22" t="s">
        <v>183</v>
      </c>
      <c r="AT173" s="22" t="s">
        <v>156</v>
      </c>
      <c r="AU173" s="22" t="s">
        <v>83</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183</v>
      </c>
      <c r="BM173" s="22" t="s">
        <v>673</v>
      </c>
    </row>
    <row r="174" s="1" customFormat="1" ht="16.5" customHeight="1">
      <c r="B174" s="44"/>
      <c r="C174" s="210" t="s">
        <v>231</v>
      </c>
      <c r="D174" s="210" t="s">
        <v>156</v>
      </c>
      <c r="E174" s="211" t="s">
        <v>1773</v>
      </c>
      <c r="F174" s="212" t="s">
        <v>1774</v>
      </c>
      <c r="G174" s="213" t="s">
        <v>1641</v>
      </c>
      <c r="H174" s="214">
        <v>2</v>
      </c>
      <c r="I174" s="215"/>
      <c r="J174" s="216">
        <f>ROUND(I174*H174,2)</f>
        <v>0</v>
      </c>
      <c r="K174" s="212" t="s">
        <v>21</v>
      </c>
      <c r="L174" s="70"/>
      <c r="M174" s="217" t="s">
        <v>21</v>
      </c>
      <c r="N174" s="218" t="s">
        <v>44</v>
      </c>
      <c r="O174" s="45"/>
      <c r="P174" s="219">
        <f>O174*H174</f>
        <v>0</v>
      </c>
      <c r="Q174" s="219">
        <v>0</v>
      </c>
      <c r="R174" s="219">
        <f>Q174*H174</f>
        <v>0</v>
      </c>
      <c r="S174" s="219">
        <v>0</v>
      </c>
      <c r="T174" s="220">
        <f>S174*H174</f>
        <v>0</v>
      </c>
      <c r="AR174" s="22" t="s">
        <v>183</v>
      </c>
      <c r="AT174" s="22" t="s">
        <v>156</v>
      </c>
      <c r="AU174" s="22" t="s">
        <v>83</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183</v>
      </c>
      <c r="BM174" s="22" t="s">
        <v>675</v>
      </c>
    </row>
    <row r="175" s="1" customFormat="1" ht="16.5" customHeight="1">
      <c r="B175" s="44"/>
      <c r="C175" s="210" t="s">
        <v>197</v>
      </c>
      <c r="D175" s="210" t="s">
        <v>156</v>
      </c>
      <c r="E175" s="211" t="s">
        <v>1775</v>
      </c>
      <c r="F175" s="212" t="s">
        <v>1776</v>
      </c>
      <c r="G175" s="213" t="s">
        <v>1641</v>
      </c>
      <c r="H175" s="214">
        <v>2</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183</v>
      </c>
      <c r="AT175" s="22" t="s">
        <v>156</v>
      </c>
      <c r="AU175" s="22" t="s">
        <v>83</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183</v>
      </c>
      <c r="BM175" s="22" t="s">
        <v>679</v>
      </c>
    </row>
    <row r="176" s="1" customFormat="1" ht="16.5" customHeight="1">
      <c r="B176" s="44"/>
      <c r="C176" s="210" t="s">
        <v>238</v>
      </c>
      <c r="D176" s="210" t="s">
        <v>156</v>
      </c>
      <c r="E176" s="211" t="s">
        <v>1777</v>
      </c>
      <c r="F176" s="212" t="s">
        <v>1778</v>
      </c>
      <c r="G176" s="213" t="s">
        <v>1641</v>
      </c>
      <c r="H176" s="214">
        <v>1</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183</v>
      </c>
      <c r="AT176" s="22" t="s">
        <v>156</v>
      </c>
      <c r="AU176" s="22" t="s">
        <v>83</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183</v>
      </c>
      <c r="BM176" s="22" t="s">
        <v>681</v>
      </c>
    </row>
    <row r="177" s="1" customFormat="1" ht="16.5" customHeight="1">
      <c r="B177" s="44"/>
      <c r="C177" s="210" t="s">
        <v>201</v>
      </c>
      <c r="D177" s="210" t="s">
        <v>156</v>
      </c>
      <c r="E177" s="211" t="s">
        <v>1779</v>
      </c>
      <c r="F177" s="212" t="s">
        <v>1780</v>
      </c>
      <c r="G177" s="213" t="s">
        <v>1641</v>
      </c>
      <c r="H177" s="214">
        <v>1</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183</v>
      </c>
      <c r="AT177" s="22" t="s">
        <v>156</v>
      </c>
      <c r="AU177" s="22" t="s">
        <v>83</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183</v>
      </c>
      <c r="BM177" s="22" t="s">
        <v>685</v>
      </c>
    </row>
    <row r="178" s="1" customFormat="1" ht="16.5" customHeight="1">
      <c r="B178" s="44"/>
      <c r="C178" s="210" t="s">
        <v>350</v>
      </c>
      <c r="D178" s="210" t="s">
        <v>156</v>
      </c>
      <c r="E178" s="211" t="s">
        <v>1781</v>
      </c>
      <c r="F178" s="212" t="s">
        <v>1782</v>
      </c>
      <c r="G178" s="213" t="s">
        <v>1641</v>
      </c>
      <c r="H178" s="214">
        <v>8</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183</v>
      </c>
      <c r="AT178" s="22" t="s">
        <v>156</v>
      </c>
      <c r="AU178" s="22" t="s">
        <v>83</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183</v>
      </c>
      <c r="BM178" s="22" t="s">
        <v>687</v>
      </c>
    </row>
    <row r="179" s="1" customFormat="1" ht="16.5" customHeight="1">
      <c r="B179" s="44"/>
      <c r="C179" s="210" t="s">
        <v>204</v>
      </c>
      <c r="D179" s="210" t="s">
        <v>156</v>
      </c>
      <c r="E179" s="211" t="s">
        <v>1783</v>
      </c>
      <c r="F179" s="212" t="s">
        <v>1784</v>
      </c>
      <c r="G179" s="213" t="s">
        <v>1641</v>
      </c>
      <c r="H179" s="214">
        <v>8</v>
      </c>
      <c r="I179" s="215"/>
      <c r="J179" s="216">
        <f>ROUND(I179*H179,2)</f>
        <v>0</v>
      </c>
      <c r="K179" s="212" t="s">
        <v>21</v>
      </c>
      <c r="L179" s="70"/>
      <c r="M179" s="217" t="s">
        <v>21</v>
      </c>
      <c r="N179" s="218" t="s">
        <v>44</v>
      </c>
      <c r="O179" s="45"/>
      <c r="P179" s="219">
        <f>O179*H179</f>
        <v>0</v>
      </c>
      <c r="Q179" s="219">
        <v>0</v>
      </c>
      <c r="R179" s="219">
        <f>Q179*H179</f>
        <v>0</v>
      </c>
      <c r="S179" s="219">
        <v>0</v>
      </c>
      <c r="T179" s="220">
        <f>S179*H179</f>
        <v>0</v>
      </c>
      <c r="AR179" s="22" t="s">
        <v>183</v>
      </c>
      <c r="AT179" s="22" t="s">
        <v>156</v>
      </c>
      <c r="AU179" s="22" t="s">
        <v>83</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183</v>
      </c>
      <c r="BM179" s="22" t="s">
        <v>691</v>
      </c>
    </row>
    <row r="180" s="1" customFormat="1" ht="16.5" customHeight="1">
      <c r="B180" s="44"/>
      <c r="C180" s="210" t="s">
        <v>362</v>
      </c>
      <c r="D180" s="210" t="s">
        <v>156</v>
      </c>
      <c r="E180" s="211" t="s">
        <v>1785</v>
      </c>
      <c r="F180" s="212" t="s">
        <v>1786</v>
      </c>
      <c r="G180" s="213" t="s">
        <v>1641</v>
      </c>
      <c r="H180" s="214">
        <v>3</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183</v>
      </c>
      <c r="AT180" s="22" t="s">
        <v>156</v>
      </c>
      <c r="AU180" s="22" t="s">
        <v>83</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183</v>
      </c>
      <c r="BM180" s="22" t="s">
        <v>693</v>
      </c>
    </row>
    <row r="181" s="1" customFormat="1" ht="16.5" customHeight="1">
      <c r="B181" s="44"/>
      <c r="C181" s="210" t="s">
        <v>207</v>
      </c>
      <c r="D181" s="210" t="s">
        <v>156</v>
      </c>
      <c r="E181" s="211" t="s">
        <v>1787</v>
      </c>
      <c r="F181" s="212" t="s">
        <v>1788</v>
      </c>
      <c r="G181" s="213" t="s">
        <v>1641</v>
      </c>
      <c r="H181" s="214">
        <v>3</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183</v>
      </c>
      <c r="AT181" s="22" t="s">
        <v>156</v>
      </c>
      <c r="AU181" s="22" t="s">
        <v>83</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183</v>
      </c>
      <c r="BM181" s="22" t="s">
        <v>697</v>
      </c>
    </row>
    <row r="182" s="1" customFormat="1" ht="16.5" customHeight="1">
      <c r="B182" s="44"/>
      <c r="C182" s="210" t="s">
        <v>368</v>
      </c>
      <c r="D182" s="210" t="s">
        <v>156</v>
      </c>
      <c r="E182" s="211" t="s">
        <v>1789</v>
      </c>
      <c r="F182" s="212" t="s">
        <v>1790</v>
      </c>
      <c r="G182" s="213" t="s">
        <v>1641</v>
      </c>
      <c r="H182" s="214">
        <v>6</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183</v>
      </c>
      <c r="AT182" s="22" t="s">
        <v>156</v>
      </c>
      <c r="AU182" s="22" t="s">
        <v>83</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183</v>
      </c>
      <c r="BM182" s="22" t="s">
        <v>704</v>
      </c>
    </row>
    <row r="183" s="1" customFormat="1" ht="16.5" customHeight="1">
      <c r="B183" s="44"/>
      <c r="C183" s="210" t="s">
        <v>210</v>
      </c>
      <c r="D183" s="210" t="s">
        <v>156</v>
      </c>
      <c r="E183" s="211" t="s">
        <v>1791</v>
      </c>
      <c r="F183" s="212" t="s">
        <v>1792</v>
      </c>
      <c r="G183" s="213" t="s">
        <v>1641</v>
      </c>
      <c r="H183" s="214">
        <v>1</v>
      </c>
      <c r="I183" s="215"/>
      <c r="J183" s="216">
        <f>ROUND(I183*H183,2)</f>
        <v>0</v>
      </c>
      <c r="K183" s="212" t="s">
        <v>21</v>
      </c>
      <c r="L183" s="70"/>
      <c r="M183" s="217" t="s">
        <v>21</v>
      </c>
      <c r="N183" s="218" t="s">
        <v>44</v>
      </c>
      <c r="O183" s="45"/>
      <c r="P183" s="219">
        <f>O183*H183</f>
        <v>0</v>
      </c>
      <c r="Q183" s="219">
        <v>0</v>
      </c>
      <c r="R183" s="219">
        <f>Q183*H183</f>
        <v>0</v>
      </c>
      <c r="S183" s="219">
        <v>0</v>
      </c>
      <c r="T183" s="220">
        <f>S183*H183</f>
        <v>0</v>
      </c>
      <c r="AR183" s="22" t="s">
        <v>183</v>
      </c>
      <c r="AT183" s="22" t="s">
        <v>156</v>
      </c>
      <c r="AU183" s="22" t="s">
        <v>83</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183</v>
      </c>
      <c r="BM183" s="22" t="s">
        <v>706</v>
      </c>
    </row>
    <row r="184" s="1" customFormat="1" ht="16.5" customHeight="1">
      <c r="B184" s="44"/>
      <c r="C184" s="210" t="s">
        <v>375</v>
      </c>
      <c r="D184" s="210" t="s">
        <v>156</v>
      </c>
      <c r="E184" s="211" t="s">
        <v>1793</v>
      </c>
      <c r="F184" s="212" t="s">
        <v>1794</v>
      </c>
      <c r="G184" s="213" t="s">
        <v>1641</v>
      </c>
      <c r="H184" s="214">
        <v>1</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183</v>
      </c>
      <c r="AT184" s="22" t="s">
        <v>156</v>
      </c>
      <c r="AU184" s="22" t="s">
        <v>83</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183</v>
      </c>
      <c r="BM184" s="22" t="s">
        <v>709</v>
      </c>
    </row>
    <row r="185" s="1" customFormat="1" ht="16.5" customHeight="1">
      <c r="B185" s="44"/>
      <c r="C185" s="210" t="s">
        <v>214</v>
      </c>
      <c r="D185" s="210" t="s">
        <v>156</v>
      </c>
      <c r="E185" s="211" t="s">
        <v>1795</v>
      </c>
      <c r="F185" s="212" t="s">
        <v>1796</v>
      </c>
      <c r="G185" s="213" t="s">
        <v>1641</v>
      </c>
      <c r="H185" s="214">
        <v>1</v>
      </c>
      <c r="I185" s="215"/>
      <c r="J185" s="216">
        <f>ROUND(I185*H185,2)</f>
        <v>0</v>
      </c>
      <c r="K185" s="212" t="s">
        <v>21</v>
      </c>
      <c r="L185" s="70"/>
      <c r="M185" s="217" t="s">
        <v>21</v>
      </c>
      <c r="N185" s="218" t="s">
        <v>44</v>
      </c>
      <c r="O185" s="45"/>
      <c r="P185" s="219">
        <f>O185*H185</f>
        <v>0</v>
      </c>
      <c r="Q185" s="219">
        <v>0</v>
      </c>
      <c r="R185" s="219">
        <f>Q185*H185</f>
        <v>0</v>
      </c>
      <c r="S185" s="219">
        <v>0</v>
      </c>
      <c r="T185" s="220">
        <f>S185*H185</f>
        <v>0</v>
      </c>
      <c r="AR185" s="22" t="s">
        <v>183</v>
      </c>
      <c r="AT185" s="22" t="s">
        <v>156</v>
      </c>
      <c r="AU185" s="22" t="s">
        <v>83</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183</v>
      </c>
      <c r="BM185" s="22" t="s">
        <v>711</v>
      </c>
    </row>
    <row r="186" s="1" customFormat="1" ht="16.5" customHeight="1">
      <c r="B186" s="44"/>
      <c r="C186" s="210" t="s">
        <v>382</v>
      </c>
      <c r="D186" s="210" t="s">
        <v>156</v>
      </c>
      <c r="E186" s="211" t="s">
        <v>1797</v>
      </c>
      <c r="F186" s="212" t="s">
        <v>1798</v>
      </c>
      <c r="G186" s="213" t="s">
        <v>1641</v>
      </c>
      <c r="H186" s="214">
        <v>3</v>
      </c>
      <c r="I186" s="215"/>
      <c r="J186" s="216">
        <f>ROUND(I186*H186,2)</f>
        <v>0</v>
      </c>
      <c r="K186" s="212" t="s">
        <v>21</v>
      </c>
      <c r="L186" s="70"/>
      <c r="M186" s="217" t="s">
        <v>21</v>
      </c>
      <c r="N186" s="218" t="s">
        <v>44</v>
      </c>
      <c r="O186" s="45"/>
      <c r="P186" s="219">
        <f>O186*H186</f>
        <v>0</v>
      </c>
      <c r="Q186" s="219">
        <v>0</v>
      </c>
      <c r="R186" s="219">
        <f>Q186*H186</f>
        <v>0</v>
      </c>
      <c r="S186" s="219">
        <v>0</v>
      </c>
      <c r="T186" s="220">
        <f>S186*H186</f>
        <v>0</v>
      </c>
      <c r="AR186" s="22" t="s">
        <v>183</v>
      </c>
      <c r="AT186" s="22" t="s">
        <v>156</v>
      </c>
      <c r="AU186" s="22" t="s">
        <v>83</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183</v>
      </c>
      <c r="BM186" s="22" t="s">
        <v>714</v>
      </c>
    </row>
    <row r="187" s="1" customFormat="1" ht="16.5" customHeight="1">
      <c r="B187" s="44"/>
      <c r="C187" s="210" t="s">
        <v>217</v>
      </c>
      <c r="D187" s="210" t="s">
        <v>156</v>
      </c>
      <c r="E187" s="211" t="s">
        <v>1799</v>
      </c>
      <c r="F187" s="212" t="s">
        <v>1800</v>
      </c>
      <c r="G187" s="213" t="s">
        <v>1641</v>
      </c>
      <c r="H187" s="214">
        <v>6</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183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183</v>
      </c>
      <c r="BM187" s="22" t="s">
        <v>716</v>
      </c>
    </row>
    <row r="188" s="1" customFormat="1" ht="16.5" customHeight="1">
      <c r="B188" s="44"/>
      <c r="C188" s="210" t="s">
        <v>389</v>
      </c>
      <c r="D188" s="210" t="s">
        <v>156</v>
      </c>
      <c r="E188" s="211" t="s">
        <v>1801</v>
      </c>
      <c r="F188" s="212" t="s">
        <v>1802</v>
      </c>
      <c r="G188" s="213" t="s">
        <v>301</v>
      </c>
      <c r="H188" s="214">
        <v>1.022</v>
      </c>
      <c r="I188" s="215"/>
      <c r="J188" s="216">
        <f>ROUND(I188*H188,2)</f>
        <v>0</v>
      </c>
      <c r="K188" s="212" t="s">
        <v>21</v>
      </c>
      <c r="L188" s="70"/>
      <c r="M188" s="217" t="s">
        <v>21</v>
      </c>
      <c r="N188" s="218" t="s">
        <v>44</v>
      </c>
      <c r="O188" s="45"/>
      <c r="P188" s="219">
        <f>O188*H188</f>
        <v>0</v>
      </c>
      <c r="Q188" s="219">
        <v>0</v>
      </c>
      <c r="R188" s="219">
        <f>Q188*H188</f>
        <v>0</v>
      </c>
      <c r="S188" s="219">
        <v>0</v>
      </c>
      <c r="T188" s="220">
        <f>S188*H188</f>
        <v>0</v>
      </c>
      <c r="AR188" s="22" t="s">
        <v>183</v>
      </c>
      <c r="AT188" s="22" t="s">
        <v>156</v>
      </c>
      <c r="AU188" s="22" t="s">
        <v>83</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183</v>
      </c>
      <c r="BM188" s="22" t="s">
        <v>719</v>
      </c>
    </row>
    <row r="189" s="9" customFormat="1" ht="37.44" customHeight="1">
      <c r="B189" s="196"/>
      <c r="C189" s="197"/>
      <c r="D189" s="198" t="s">
        <v>72</v>
      </c>
      <c r="E189" s="199" t="s">
        <v>610</v>
      </c>
      <c r="F189" s="199" t="s">
        <v>1803</v>
      </c>
      <c r="G189" s="197"/>
      <c r="H189" s="197"/>
      <c r="I189" s="200"/>
      <c r="J189" s="201">
        <f>BK189</f>
        <v>0</v>
      </c>
      <c r="K189" s="197"/>
      <c r="L189" s="202"/>
      <c r="M189" s="203"/>
      <c r="N189" s="204"/>
      <c r="O189" s="204"/>
      <c r="P189" s="205">
        <f>P190</f>
        <v>0</v>
      </c>
      <c r="Q189" s="204"/>
      <c r="R189" s="205">
        <f>R190</f>
        <v>0</v>
      </c>
      <c r="S189" s="204"/>
      <c r="T189" s="206">
        <f>T190</f>
        <v>0</v>
      </c>
      <c r="AR189" s="207" t="s">
        <v>83</v>
      </c>
      <c r="AT189" s="208" t="s">
        <v>72</v>
      </c>
      <c r="AU189" s="208" t="s">
        <v>73</v>
      </c>
      <c r="AY189" s="207" t="s">
        <v>155</v>
      </c>
      <c r="BK189" s="209">
        <f>BK190</f>
        <v>0</v>
      </c>
    </row>
    <row r="190" s="9" customFormat="1" ht="19.92" customHeight="1">
      <c r="B190" s="196"/>
      <c r="C190" s="197"/>
      <c r="D190" s="198" t="s">
        <v>72</v>
      </c>
      <c r="E190" s="233" t="s">
        <v>153</v>
      </c>
      <c r="F190" s="233" t="s">
        <v>21</v>
      </c>
      <c r="G190" s="197"/>
      <c r="H190" s="197"/>
      <c r="I190" s="200"/>
      <c r="J190" s="234">
        <f>BK190</f>
        <v>0</v>
      </c>
      <c r="K190" s="197"/>
      <c r="L190" s="202"/>
      <c r="M190" s="203"/>
      <c r="N190" s="204"/>
      <c r="O190" s="204"/>
      <c r="P190" s="205">
        <f>SUM(P191:P211)</f>
        <v>0</v>
      </c>
      <c r="Q190" s="204"/>
      <c r="R190" s="205">
        <f>SUM(R191:R211)</f>
        <v>0</v>
      </c>
      <c r="S190" s="204"/>
      <c r="T190" s="206">
        <f>SUM(T191:T211)</f>
        <v>0</v>
      </c>
      <c r="AR190" s="207" t="s">
        <v>83</v>
      </c>
      <c r="AT190" s="208" t="s">
        <v>72</v>
      </c>
      <c r="AU190" s="208" t="s">
        <v>81</v>
      </c>
      <c r="AY190" s="207" t="s">
        <v>155</v>
      </c>
      <c r="BK190" s="209">
        <f>SUM(BK191:BK211)</f>
        <v>0</v>
      </c>
    </row>
    <row r="191" s="1" customFormat="1" ht="16.5" customHeight="1">
      <c r="B191" s="44"/>
      <c r="C191" s="210" t="s">
        <v>81</v>
      </c>
      <c r="D191" s="210" t="s">
        <v>156</v>
      </c>
      <c r="E191" s="211" t="s">
        <v>1804</v>
      </c>
      <c r="F191" s="212" t="s">
        <v>1805</v>
      </c>
      <c r="G191" s="213" t="s">
        <v>1641</v>
      </c>
      <c r="H191" s="214">
        <v>1</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183</v>
      </c>
      <c r="AT191" s="22" t="s">
        <v>156</v>
      </c>
      <c r="AU191" s="22" t="s">
        <v>83</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183</v>
      </c>
      <c r="BM191" s="22" t="s">
        <v>721</v>
      </c>
    </row>
    <row r="192" s="1" customFormat="1" ht="16.5" customHeight="1">
      <c r="B192" s="44"/>
      <c r="C192" s="210" t="s">
        <v>83</v>
      </c>
      <c r="D192" s="210" t="s">
        <v>156</v>
      </c>
      <c r="E192" s="211" t="s">
        <v>1806</v>
      </c>
      <c r="F192" s="212" t="s">
        <v>1807</v>
      </c>
      <c r="G192" s="213" t="s">
        <v>1641</v>
      </c>
      <c r="H192" s="214">
        <v>1</v>
      </c>
      <c r="I192" s="215"/>
      <c r="J192" s="216">
        <f>ROUND(I192*H192,2)</f>
        <v>0</v>
      </c>
      <c r="K192" s="212" t="s">
        <v>21</v>
      </c>
      <c r="L192" s="70"/>
      <c r="M192" s="217" t="s">
        <v>21</v>
      </c>
      <c r="N192" s="218" t="s">
        <v>44</v>
      </c>
      <c r="O192" s="45"/>
      <c r="P192" s="219">
        <f>O192*H192</f>
        <v>0</v>
      </c>
      <c r="Q192" s="219">
        <v>0</v>
      </c>
      <c r="R192" s="219">
        <f>Q192*H192</f>
        <v>0</v>
      </c>
      <c r="S192" s="219">
        <v>0</v>
      </c>
      <c r="T192" s="220">
        <f>S192*H192</f>
        <v>0</v>
      </c>
      <c r="AR192" s="22" t="s">
        <v>183</v>
      </c>
      <c r="AT192" s="22" t="s">
        <v>156</v>
      </c>
      <c r="AU192" s="22" t="s">
        <v>83</v>
      </c>
      <c r="AY192" s="22" t="s">
        <v>155</v>
      </c>
      <c r="BE192" s="221">
        <f>IF(N192="základní",J192,0)</f>
        <v>0</v>
      </c>
      <c r="BF192" s="221">
        <f>IF(N192="snížená",J192,0)</f>
        <v>0</v>
      </c>
      <c r="BG192" s="221">
        <f>IF(N192="zákl. přenesená",J192,0)</f>
        <v>0</v>
      </c>
      <c r="BH192" s="221">
        <f>IF(N192="sníž. přenesená",J192,0)</f>
        <v>0</v>
      </c>
      <c r="BI192" s="221">
        <f>IF(N192="nulová",J192,0)</f>
        <v>0</v>
      </c>
      <c r="BJ192" s="22" t="s">
        <v>81</v>
      </c>
      <c r="BK192" s="221">
        <f>ROUND(I192*H192,2)</f>
        <v>0</v>
      </c>
      <c r="BL192" s="22" t="s">
        <v>183</v>
      </c>
      <c r="BM192" s="22" t="s">
        <v>724</v>
      </c>
    </row>
    <row r="193" s="1" customFormat="1" ht="16.5" customHeight="1">
      <c r="B193" s="44"/>
      <c r="C193" s="210" t="s">
        <v>154</v>
      </c>
      <c r="D193" s="210" t="s">
        <v>156</v>
      </c>
      <c r="E193" s="211" t="s">
        <v>1808</v>
      </c>
      <c r="F193" s="212" t="s">
        <v>1809</v>
      </c>
      <c r="G193" s="213" t="s">
        <v>1641</v>
      </c>
      <c r="H193" s="214">
        <v>3</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183</v>
      </c>
      <c r="AT193" s="22" t="s">
        <v>156</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183</v>
      </c>
      <c r="BM193" s="22" t="s">
        <v>726</v>
      </c>
    </row>
    <row r="194" s="1" customFormat="1" ht="16.5" customHeight="1">
      <c r="B194" s="44"/>
      <c r="C194" s="210" t="s">
        <v>163</v>
      </c>
      <c r="D194" s="210" t="s">
        <v>156</v>
      </c>
      <c r="E194" s="211" t="s">
        <v>1810</v>
      </c>
      <c r="F194" s="212" t="s">
        <v>1811</v>
      </c>
      <c r="G194" s="213" t="s">
        <v>1641</v>
      </c>
      <c r="H194" s="214">
        <v>2</v>
      </c>
      <c r="I194" s="215"/>
      <c r="J194" s="216">
        <f>ROUND(I194*H194,2)</f>
        <v>0</v>
      </c>
      <c r="K194" s="212" t="s">
        <v>21</v>
      </c>
      <c r="L194" s="70"/>
      <c r="M194" s="217" t="s">
        <v>21</v>
      </c>
      <c r="N194" s="218" t="s">
        <v>44</v>
      </c>
      <c r="O194" s="45"/>
      <c r="P194" s="219">
        <f>O194*H194</f>
        <v>0</v>
      </c>
      <c r="Q194" s="219">
        <v>0</v>
      </c>
      <c r="R194" s="219">
        <f>Q194*H194</f>
        <v>0</v>
      </c>
      <c r="S194" s="219">
        <v>0</v>
      </c>
      <c r="T194" s="220">
        <f>S194*H194</f>
        <v>0</v>
      </c>
      <c r="AR194" s="22" t="s">
        <v>183</v>
      </c>
      <c r="AT194" s="22" t="s">
        <v>156</v>
      </c>
      <c r="AU194" s="22" t="s">
        <v>83</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183</v>
      </c>
      <c r="BM194" s="22" t="s">
        <v>729</v>
      </c>
    </row>
    <row r="195" s="1" customFormat="1" ht="16.5" customHeight="1">
      <c r="B195" s="44"/>
      <c r="C195" s="210" t="s">
        <v>170</v>
      </c>
      <c r="D195" s="210" t="s">
        <v>156</v>
      </c>
      <c r="E195" s="211" t="s">
        <v>1812</v>
      </c>
      <c r="F195" s="212" t="s">
        <v>1813</v>
      </c>
      <c r="G195" s="213" t="s">
        <v>1641</v>
      </c>
      <c r="H195" s="214">
        <v>1</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183</v>
      </c>
      <c r="AT195" s="22" t="s">
        <v>156</v>
      </c>
      <c r="AU195" s="22" t="s">
        <v>83</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183</v>
      </c>
      <c r="BM195" s="22" t="s">
        <v>731</v>
      </c>
    </row>
    <row r="196" s="1" customFormat="1" ht="16.5" customHeight="1">
      <c r="B196" s="44"/>
      <c r="C196" s="210" t="s">
        <v>166</v>
      </c>
      <c r="D196" s="210" t="s">
        <v>156</v>
      </c>
      <c r="E196" s="211" t="s">
        <v>1814</v>
      </c>
      <c r="F196" s="212" t="s">
        <v>1815</v>
      </c>
      <c r="G196" s="213" t="s">
        <v>1641</v>
      </c>
      <c r="H196" s="214">
        <v>1</v>
      </c>
      <c r="I196" s="215"/>
      <c r="J196" s="216">
        <f>ROUND(I196*H196,2)</f>
        <v>0</v>
      </c>
      <c r="K196" s="212" t="s">
        <v>21</v>
      </c>
      <c r="L196" s="70"/>
      <c r="M196" s="217" t="s">
        <v>21</v>
      </c>
      <c r="N196" s="218" t="s">
        <v>44</v>
      </c>
      <c r="O196" s="45"/>
      <c r="P196" s="219">
        <f>O196*H196</f>
        <v>0</v>
      </c>
      <c r="Q196" s="219">
        <v>0</v>
      </c>
      <c r="R196" s="219">
        <f>Q196*H196</f>
        <v>0</v>
      </c>
      <c r="S196" s="219">
        <v>0</v>
      </c>
      <c r="T196" s="220">
        <f>S196*H196</f>
        <v>0</v>
      </c>
      <c r="AR196" s="22" t="s">
        <v>183</v>
      </c>
      <c r="AT196" s="22" t="s">
        <v>156</v>
      </c>
      <c r="AU196" s="22" t="s">
        <v>83</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183</v>
      </c>
      <c r="BM196" s="22" t="s">
        <v>734</v>
      </c>
    </row>
    <row r="197" s="1" customFormat="1" ht="16.5" customHeight="1">
      <c r="B197" s="44"/>
      <c r="C197" s="210" t="s">
        <v>177</v>
      </c>
      <c r="D197" s="210" t="s">
        <v>156</v>
      </c>
      <c r="E197" s="211" t="s">
        <v>1816</v>
      </c>
      <c r="F197" s="212" t="s">
        <v>1817</v>
      </c>
      <c r="G197" s="213" t="s">
        <v>1641</v>
      </c>
      <c r="H197" s="214">
        <v>5</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183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183</v>
      </c>
      <c r="BM197" s="22" t="s">
        <v>736</v>
      </c>
    </row>
    <row r="198" s="1" customFormat="1" ht="16.5" customHeight="1">
      <c r="B198" s="44"/>
      <c r="C198" s="210" t="s">
        <v>169</v>
      </c>
      <c r="D198" s="210" t="s">
        <v>156</v>
      </c>
      <c r="E198" s="211" t="s">
        <v>1818</v>
      </c>
      <c r="F198" s="212" t="s">
        <v>1819</v>
      </c>
      <c r="G198" s="213" t="s">
        <v>1641</v>
      </c>
      <c r="H198" s="214">
        <v>1</v>
      </c>
      <c r="I198" s="215"/>
      <c r="J198" s="216">
        <f>ROUND(I198*H198,2)</f>
        <v>0</v>
      </c>
      <c r="K198" s="212" t="s">
        <v>21</v>
      </c>
      <c r="L198" s="70"/>
      <c r="M198" s="217" t="s">
        <v>21</v>
      </c>
      <c r="N198" s="218" t="s">
        <v>44</v>
      </c>
      <c r="O198" s="45"/>
      <c r="P198" s="219">
        <f>O198*H198</f>
        <v>0</v>
      </c>
      <c r="Q198" s="219">
        <v>0</v>
      </c>
      <c r="R198" s="219">
        <f>Q198*H198</f>
        <v>0</v>
      </c>
      <c r="S198" s="219">
        <v>0</v>
      </c>
      <c r="T198" s="220">
        <f>S198*H198</f>
        <v>0</v>
      </c>
      <c r="AR198" s="22" t="s">
        <v>183</v>
      </c>
      <c r="AT198" s="22" t="s">
        <v>156</v>
      </c>
      <c r="AU198" s="22" t="s">
        <v>83</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183</v>
      </c>
      <c r="BM198" s="22" t="s">
        <v>739</v>
      </c>
    </row>
    <row r="199" s="1" customFormat="1" ht="16.5" customHeight="1">
      <c r="B199" s="44"/>
      <c r="C199" s="210" t="s">
        <v>184</v>
      </c>
      <c r="D199" s="210" t="s">
        <v>156</v>
      </c>
      <c r="E199" s="211" t="s">
        <v>1820</v>
      </c>
      <c r="F199" s="212" t="s">
        <v>1821</v>
      </c>
      <c r="G199" s="213" t="s">
        <v>1641</v>
      </c>
      <c r="H199" s="214">
        <v>6</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183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183</v>
      </c>
      <c r="BM199" s="22" t="s">
        <v>741</v>
      </c>
    </row>
    <row r="200" s="1" customFormat="1" ht="16.5" customHeight="1">
      <c r="B200" s="44"/>
      <c r="C200" s="210" t="s">
        <v>173</v>
      </c>
      <c r="D200" s="210" t="s">
        <v>156</v>
      </c>
      <c r="E200" s="211" t="s">
        <v>1822</v>
      </c>
      <c r="F200" s="212" t="s">
        <v>1823</v>
      </c>
      <c r="G200" s="213" t="s">
        <v>1641</v>
      </c>
      <c r="H200" s="214">
        <v>1</v>
      </c>
      <c r="I200" s="215"/>
      <c r="J200" s="216">
        <f>ROUND(I200*H200,2)</f>
        <v>0</v>
      </c>
      <c r="K200" s="212" t="s">
        <v>21</v>
      </c>
      <c r="L200" s="70"/>
      <c r="M200" s="217" t="s">
        <v>21</v>
      </c>
      <c r="N200" s="218" t="s">
        <v>44</v>
      </c>
      <c r="O200" s="45"/>
      <c r="P200" s="219">
        <f>O200*H200</f>
        <v>0</v>
      </c>
      <c r="Q200" s="219">
        <v>0</v>
      </c>
      <c r="R200" s="219">
        <f>Q200*H200</f>
        <v>0</v>
      </c>
      <c r="S200" s="219">
        <v>0</v>
      </c>
      <c r="T200" s="220">
        <f>S200*H200</f>
        <v>0</v>
      </c>
      <c r="AR200" s="22" t="s">
        <v>183</v>
      </c>
      <c r="AT200" s="22" t="s">
        <v>156</v>
      </c>
      <c r="AU200" s="22" t="s">
        <v>83</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183</v>
      </c>
      <c r="BM200" s="22" t="s">
        <v>744</v>
      </c>
    </row>
    <row r="201" s="1" customFormat="1" ht="16.5" customHeight="1">
      <c r="B201" s="44"/>
      <c r="C201" s="210" t="s">
        <v>191</v>
      </c>
      <c r="D201" s="210" t="s">
        <v>156</v>
      </c>
      <c r="E201" s="211" t="s">
        <v>1824</v>
      </c>
      <c r="F201" s="212" t="s">
        <v>1825</v>
      </c>
      <c r="G201" s="213" t="s">
        <v>1641</v>
      </c>
      <c r="H201" s="214">
        <v>22</v>
      </c>
      <c r="I201" s="215"/>
      <c r="J201" s="216">
        <f>ROUND(I201*H201,2)</f>
        <v>0</v>
      </c>
      <c r="K201" s="212" t="s">
        <v>21</v>
      </c>
      <c r="L201" s="70"/>
      <c r="M201" s="217" t="s">
        <v>21</v>
      </c>
      <c r="N201" s="218" t="s">
        <v>44</v>
      </c>
      <c r="O201" s="45"/>
      <c r="P201" s="219">
        <f>O201*H201</f>
        <v>0</v>
      </c>
      <c r="Q201" s="219">
        <v>0</v>
      </c>
      <c r="R201" s="219">
        <f>Q201*H201</f>
        <v>0</v>
      </c>
      <c r="S201" s="219">
        <v>0</v>
      </c>
      <c r="T201" s="220">
        <f>S201*H201</f>
        <v>0</v>
      </c>
      <c r="AR201" s="22" t="s">
        <v>183</v>
      </c>
      <c r="AT201" s="22" t="s">
        <v>156</v>
      </c>
      <c r="AU201" s="22" t="s">
        <v>83</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183</v>
      </c>
      <c r="BM201" s="22" t="s">
        <v>746</v>
      </c>
    </row>
    <row r="202" s="1" customFormat="1" ht="16.5" customHeight="1">
      <c r="B202" s="44"/>
      <c r="C202" s="210" t="s">
        <v>176</v>
      </c>
      <c r="D202" s="210" t="s">
        <v>156</v>
      </c>
      <c r="E202" s="211" t="s">
        <v>1826</v>
      </c>
      <c r="F202" s="212" t="s">
        <v>1827</v>
      </c>
      <c r="G202" s="213" t="s">
        <v>1641</v>
      </c>
      <c r="H202" s="214">
        <v>22</v>
      </c>
      <c r="I202" s="215"/>
      <c r="J202" s="216">
        <f>ROUND(I202*H202,2)</f>
        <v>0</v>
      </c>
      <c r="K202" s="212" t="s">
        <v>21</v>
      </c>
      <c r="L202" s="70"/>
      <c r="M202" s="217" t="s">
        <v>21</v>
      </c>
      <c r="N202" s="218" t="s">
        <v>44</v>
      </c>
      <c r="O202" s="45"/>
      <c r="P202" s="219">
        <f>O202*H202</f>
        <v>0</v>
      </c>
      <c r="Q202" s="219">
        <v>0</v>
      </c>
      <c r="R202" s="219">
        <f>Q202*H202</f>
        <v>0</v>
      </c>
      <c r="S202" s="219">
        <v>0</v>
      </c>
      <c r="T202" s="220">
        <f>S202*H202</f>
        <v>0</v>
      </c>
      <c r="AR202" s="22" t="s">
        <v>183</v>
      </c>
      <c r="AT202" s="22" t="s">
        <v>156</v>
      </c>
      <c r="AU202" s="22" t="s">
        <v>83</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183</v>
      </c>
      <c r="BM202" s="22" t="s">
        <v>749</v>
      </c>
    </row>
    <row r="203" s="1" customFormat="1" ht="16.5" customHeight="1">
      <c r="B203" s="44"/>
      <c r="C203" s="210" t="s">
        <v>198</v>
      </c>
      <c r="D203" s="210" t="s">
        <v>156</v>
      </c>
      <c r="E203" s="211" t="s">
        <v>1828</v>
      </c>
      <c r="F203" s="212" t="s">
        <v>1829</v>
      </c>
      <c r="G203" s="213" t="s">
        <v>1641</v>
      </c>
      <c r="H203" s="214">
        <v>2</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183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183</v>
      </c>
      <c r="BM203" s="22" t="s">
        <v>751</v>
      </c>
    </row>
    <row r="204" s="1" customFormat="1" ht="16.5" customHeight="1">
      <c r="B204" s="44"/>
      <c r="C204" s="210" t="s">
        <v>180</v>
      </c>
      <c r="D204" s="210" t="s">
        <v>156</v>
      </c>
      <c r="E204" s="211" t="s">
        <v>1830</v>
      </c>
      <c r="F204" s="212" t="s">
        <v>1831</v>
      </c>
      <c r="G204" s="213" t="s">
        <v>1641</v>
      </c>
      <c r="H204" s="214">
        <v>2</v>
      </c>
      <c r="I204" s="215"/>
      <c r="J204" s="216">
        <f>ROUND(I204*H204,2)</f>
        <v>0</v>
      </c>
      <c r="K204" s="212" t="s">
        <v>21</v>
      </c>
      <c r="L204" s="70"/>
      <c r="M204" s="217" t="s">
        <v>21</v>
      </c>
      <c r="N204" s="218" t="s">
        <v>44</v>
      </c>
      <c r="O204" s="45"/>
      <c r="P204" s="219">
        <f>O204*H204</f>
        <v>0</v>
      </c>
      <c r="Q204" s="219">
        <v>0</v>
      </c>
      <c r="R204" s="219">
        <f>Q204*H204</f>
        <v>0</v>
      </c>
      <c r="S204" s="219">
        <v>0</v>
      </c>
      <c r="T204" s="220">
        <f>S204*H204</f>
        <v>0</v>
      </c>
      <c r="AR204" s="22" t="s">
        <v>183</v>
      </c>
      <c r="AT204" s="22" t="s">
        <v>156</v>
      </c>
      <c r="AU204" s="22" t="s">
        <v>83</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183</v>
      </c>
      <c r="BM204" s="22" t="s">
        <v>754</v>
      </c>
    </row>
    <row r="205" s="1" customFormat="1" ht="16.5" customHeight="1">
      <c r="B205" s="44"/>
      <c r="C205" s="210" t="s">
        <v>10</v>
      </c>
      <c r="D205" s="210" t="s">
        <v>156</v>
      </c>
      <c r="E205" s="211" t="s">
        <v>1832</v>
      </c>
      <c r="F205" s="212" t="s">
        <v>1833</v>
      </c>
      <c r="G205" s="213" t="s">
        <v>1641</v>
      </c>
      <c r="H205" s="214">
        <v>3</v>
      </c>
      <c r="I205" s="215"/>
      <c r="J205" s="216">
        <f>ROUND(I205*H205,2)</f>
        <v>0</v>
      </c>
      <c r="K205" s="212" t="s">
        <v>21</v>
      </c>
      <c r="L205" s="70"/>
      <c r="M205" s="217" t="s">
        <v>21</v>
      </c>
      <c r="N205" s="218" t="s">
        <v>44</v>
      </c>
      <c r="O205" s="45"/>
      <c r="P205" s="219">
        <f>O205*H205</f>
        <v>0</v>
      </c>
      <c r="Q205" s="219">
        <v>0</v>
      </c>
      <c r="R205" s="219">
        <f>Q205*H205</f>
        <v>0</v>
      </c>
      <c r="S205" s="219">
        <v>0</v>
      </c>
      <c r="T205" s="220">
        <f>S205*H205</f>
        <v>0</v>
      </c>
      <c r="AR205" s="22" t="s">
        <v>183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183</v>
      </c>
      <c r="BM205" s="22" t="s">
        <v>756</v>
      </c>
    </row>
    <row r="206" s="1" customFormat="1" ht="16.5" customHeight="1">
      <c r="B206" s="44"/>
      <c r="C206" s="210" t="s">
        <v>183</v>
      </c>
      <c r="D206" s="210" t="s">
        <v>156</v>
      </c>
      <c r="E206" s="211" t="s">
        <v>1834</v>
      </c>
      <c r="F206" s="212" t="s">
        <v>1835</v>
      </c>
      <c r="G206" s="213" t="s">
        <v>1641</v>
      </c>
      <c r="H206" s="214">
        <v>3</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183</v>
      </c>
      <c r="AT206" s="22" t="s">
        <v>156</v>
      </c>
      <c r="AU206" s="22" t="s">
        <v>83</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183</v>
      </c>
      <c r="BM206" s="22" t="s">
        <v>759</v>
      </c>
    </row>
    <row r="207" s="1" customFormat="1" ht="16.5" customHeight="1">
      <c r="B207" s="44"/>
      <c r="C207" s="210" t="s">
        <v>211</v>
      </c>
      <c r="D207" s="210" t="s">
        <v>156</v>
      </c>
      <c r="E207" s="211" t="s">
        <v>1836</v>
      </c>
      <c r="F207" s="212" t="s">
        <v>1837</v>
      </c>
      <c r="G207" s="213" t="s">
        <v>1641</v>
      </c>
      <c r="H207" s="214">
        <v>3</v>
      </c>
      <c r="I207" s="215"/>
      <c r="J207" s="216">
        <f>ROUND(I207*H207,2)</f>
        <v>0</v>
      </c>
      <c r="K207" s="212" t="s">
        <v>21</v>
      </c>
      <c r="L207" s="70"/>
      <c r="M207" s="217" t="s">
        <v>21</v>
      </c>
      <c r="N207" s="218" t="s">
        <v>44</v>
      </c>
      <c r="O207" s="45"/>
      <c r="P207" s="219">
        <f>O207*H207</f>
        <v>0</v>
      </c>
      <c r="Q207" s="219">
        <v>0</v>
      </c>
      <c r="R207" s="219">
        <f>Q207*H207</f>
        <v>0</v>
      </c>
      <c r="S207" s="219">
        <v>0</v>
      </c>
      <c r="T207" s="220">
        <f>S207*H207</f>
        <v>0</v>
      </c>
      <c r="AR207" s="22" t="s">
        <v>183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183</v>
      </c>
      <c r="BM207" s="22" t="s">
        <v>761</v>
      </c>
    </row>
    <row r="208" s="1" customFormat="1" ht="16.5" customHeight="1">
      <c r="B208" s="44"/>
      <c r="C208" s="210" t="s">
        <v>187</v>
      </c>
      <c r="D208" s="210" t="s">
        <v>156</v>
      </c>
      <c r="E208" s="211" t="s">
        <v>1838</v>
      </c>
      <c r="F208" s="212" t="s">
        <v>1839</v>
      </c>
      <c r="G208" s="213" t="s">
        <v>1641</v>
      </c>
      <c r="H208" s="214">
        <v>22</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183</v>
      </c>
      <c r="AT208" s="22" t="s">
        <v>156</v>
      </c>
      <c r="AU208" s="22" t="s">
        <v>83</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183</v>
      </c>
      <c r="BM208" s="22" t="s">
        <v>764</v>
      </c>
    </row>
    <row r="209" s="1" customFormat="1" ht="16.5" customHeight="1">
      <c r="B209" s="44"/>
      <c r="C209" s="210" t="s">
        <v>218</v>
      </c>
      <c r="D209" s="210" t="s">
        <v>156</v>
      </c>
      <c r="E209" s="211" t="s">
        <v>1840</v>
      </c>
      <c r="F209" s="212" t="s">
        <v>1841</v>
      </c>
      <c r="G209" s="213" t="s">
        <v>1623</v>
      </c>
      <c r="H209" s="214">
        <v>1</v>
      </c>
      <c r="I209" s="215"/>
      <c r="J209" s="216">
        <f>ROUND(I209*H209,2)</f>
        <v>0</v>
      </c>
      <c r="K209" s="212" t="s">
        <v>21</v>
      </c>
      <c r="L209" s="70"/>
      <c r="M209" s="217" t="s">
        <v>21</v>
      </c>
      <c r="N209" s="218" t="s">
        <v>44</v>
      </c>
      <c r="O209" s="45"/>
      <c r="P209" s="219">
        <f>O209*H209</f>
        <v>0</v>
      </c>
      <c r="Q209" s="219">
        <v>0</v>
      </c>
      <c r="R209" s="219">
        <f>Q209*H209</f>
        <v>0</v>
      </c>
      <c r="S209" s="219">
        <v>0</v>
      </c>
      <c r="T209" s="220">
        <f>S209*H209</f>
        <v>0</v>
      </c>
      <c r="AR209" s="22" t="s">
        <v>183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183</v>
      </c>
      <c r="BM209" s="22" t="s">
        <v>766</v>
      </c>
    </row>
    <row r="210" s="1" customFormat="1" ht="16.5" customHeight="1">
      <c r="B210" s="44"/>
      <c r="C210" s="210" t="s">
        <v>190</v>
      </c>
      <c r="D210" s="210" t="s">
        <v>156</v>
      </c>
      <c r="E210" s="211" t="s">
        <v>1842</v>
      </c>
      <c r="F210" s="212" t="s">
        <v>1843</v>
      </c>
      <c r="G210" s="213" t="s">
        <v>301</v>
      </c>
      <c r="H210" s="214">
        <v>1.165</v>
      </c>
      <c r="I210" s="215"/>
      <c r="J210" s="216">
        <f>ROUND(I210*H210,2)</f>
        <v>0</v>
      </c>
      <c r="K210" s="212" t="s">
        <v>21</v>
      </c>
      <c r="L210" s="70"/>
      <c r="M210" s="217" t="s">
        <v>21</v>
      </c>
      <c r="N210" s="218" t="s">
        <v>44</v>
      </c>
      <c r="O210" s="45"/>
      <c r="P210" s="219">
        <f>O210*H210</f>
        <v>0</v>
      </c>
      <c r="Q210" s="219">
        <v>0</v>
      </c>
      <c r="R210" s="219">
        <f>Q210*H210</f>
        <v>0</v>
      </c>
      <c r="S210" s="219">
        <v>0</v>
      </c>
      <c r="T210" s="220">
        <f>S210*H210</f>
        <v>0</v>
      </c>
      <c r="AR210" s="22" t="s">
        <v>183</v>
      </c>
      <c r="AT210" s="22" t="s">
        <v>156</v>
      </c>
      <c r="AU210" s="22" t="s">
        <v>83</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183</v>
      </c>
      <c r="BM210" s="22" t="s">
        <v>769</v>
      </c>
    </row>
    <row r="211" s="9" customFormat="1" ht="22.32" customHeight="1">
      <c r="B211" s="196"/>
      <c r="C211" s="197"/>
      <c r="D211" s="198" t="s">
        <v>72</v>
      </c>
      <c r="E211" s="233" t="s">
        <v>698</v>
      </c>
      <c r="F211" s="233" t="s">
        <v>1844</v>
      </c>
      <c r="G211" s="197"/>
      <c r="H211" s="197"/>
      <c r="I211" s="200"/>
      <c r="J211" s="234">
        <f>BK211</f>
        <v>0</v>
      </c>
      <c r="K211" s="197"/>
      <c r="L211" s="202"/>
      <c r="M211" s="203"/>
      <c r="N211" s="204"/>
      <c r="O211" s="204"/>
      <c r="P211" s="205">
        <v>0</v>
      </c>
      <c r="Q211" s="204"/>
      <c r="R211" s="205">
        <v>0</v>
      </c>
      <c r="S211" s="204"/>
      <c r="T211" s="206">
        <v>0</v>
      </c>
      <c r="AR211" s="207" t="s">
        <v>83</v>
      </c>
      <c r="AT211" s="208" t="s">
        <v>72</v>
      </c>
      <c r="AU211" s="208" t="s">
        <v>83</v>
      </c>
      <c r="AY211" s="207" t="s">
        <v>155</v>
      </c>
      <c r="BK211" s="209">
        <v>0</v>
      </c>
    </row>
    <row r="212" s="9" customFormat="1" ht="24.96" customHeight="1">
      <c r="B212" s="196"/>
      <c r="C212" s="197"/>
      <c r="D212" s="198" t="s">
        <v>72</v>
      </c>
      <c r="E212" s="199" t="s">
        <v>1619</v>
      </c>
      <c r="F212" s="199" t="s">
        <v>1620</v>
      </c>
      <c r="G212" s="197"/>
      <c r="H212" s="197"/>
      <c r="I212" s="200"/>
      <c r="J212" s="201">
        <f>BK212</f>
        <v>0</v>
      </c>
      <c r="K212" s="197"/>
      <c r="L212" s="202"/>
      <c r="M212" s="203"/>
      <c r="N212" s="204"/>
      <c r="O212" s="204"/>
      <c r="P212" s="205">
        <f>P213</f>
        <v>0</v>
      </c>
      <c r="Q212" s="204"/>
      <c r="R212" s="205">
        <f>R213</f>
        <v>0</v>
      </c>
      <c r="S212" s="204"/>
      <c r="T212" s="206">
        <f>T213</f>
        <v>0</v>
      </c>
      <c r="AR212" s="207" t="s">
        <v>83</v>
      </c>
      <c r="AT212" s="208" t="s">
        <v>72</v>
      </c>
      <c r="AU212" s="208" t="s">
        <v>73</v>
      </c>
      <c r="AY212" s="207" t="s">
        <v>155</v>
      </c>
      <c r="BK212" s="209">
        <f>BK213</f>
        <v>0</v>
      </c>
    </row>
    <row r="213" s="9" customFormat="1" ht="19.92" customHeight="1">
      <c r="B213" s="196"/>
      <c r="C213" s="197"/>
      <c r="D213" s="198" t="s">
        <v>72</v>
      </c>
      <c r="E213" s="233" t="s">
        <v>153</v>
      </c>
      <c r="F213" s="233" t="s">
        <v>21</v>
      </c>
      <c r="G213" s="197"/>
      <c r="H213" s="197"/>
      <c r="I213" s="200"/>
      <c r="J213" s="234">
        <f>BK213</f>
        <v>0</v>
      </c>
      <c r="K213" s="197"/>
      <c r="L213" s="202"/>
      <c r="M213" s="203"/>
      <c r="N213" s="204"/>
      <c r="O213" s="204"/>
      <c r="P213" s="205">
        <f>SUM(P214:P224)</f>
        <v>0</v>
      </c>
      <c r="Q213" s="204"/>
      <c r="R213" s="205">
        <f>SUM(R214:R224)</f>
        <v>0</v>
      </c>
      <c r="S213" s="204"/>
      <c r="T213" s="206">
        <f>SUM(T214:T224)</f>
        <v>0</v>
      </c>
      <c r="AR213" s="207" t="s">
        <v>83</v>
      </c>
      <c r="AT213" s="208" t="s">
        <v>72</v>
      </c>
      <c r="AU213" s="208" t="s">
        <v>81</v>
      </c>
      <c r="AY213" s="207" t="s">
        <v>155</v>
      </c>
      <c r="BK213" s="209">
        <f>SUM(BK214:BK224)</f>
        <v>0</v>
      </c>
    </row>
    <row r="214" s="1" customFormat="1" ht="16.5" customHeight="1">
      <c r="B214" s="44"/>
      <c r="C214" s="210" t="s">
        <v>81</v>
      </c>
      <c r="D214" s="210" t="s">
        <v>156</v>
      </c>
      <c r="E214" s="211" t="s">
        <v>1845</v>
      </c>
      <c r="F214" s="212" t="s">
        <v>1846</v>
      </c>
      <c r="G214" s="213" t="s">
        <v>1623</v>
      </c>
      <c r="H214" s="214">
        <v>4</v>
      </c>
      <c r="I214" s="215"/>
      <c r="J214" s="216">
        <f>ROUND(I214*H214,2)</f>
        <v>0</v>
      </c>
      <c r="K214" s="212" t="s">
        <v>21</v>
      </c>
      <c r="L214" s="70"/>
      <c r="M214" s="217" t="s">
        <v>21</v>
      </c>
      <c r="N214" s="218" t="s">
        <v>44</v>
      </c>
      <c r="O214" s="45"/>
      <c r="P214" s="219">
        <f>O214*H214</f>
        <v>0</v>
      </c>
      <c r="Q214" s="219">
        <v>0</v>
      </c>
      <c r="R214" s="219">
        <f>Q214*H214</f>
        <v>0</v>
      </c>
      <c r="S214" s="219">
        <v>0</v>
      </c>
      <c r="T214" s="220">
        <f>S214*H214</f>
        <v>0</v>
      </c>
      <c r="AR214" s="22" t="s">
        <v>183</v>
      </c>
      <c r="AT214" s="22" t="s">
        <v>156</v>
      </c>
      <c r="AU214" s="22" t="s">
        <v>83</v>
      </c>
      <c r="AY214" s="22" t="s">
        <v>155</v>
      </c>
      <c r="BE214" s="221">
        <f>IF(N214="základní",J214,0)</f>
        <v>0</v>
      </c>
      <c r="BF214" s="221">
        <f>IF(N214="snížená",J214,0)</f>
        <v>0</v>
      </c>
      <c r="BG214" s="221">
        <f>IF(N214="zákl. přenesená",J214,0)</f>
        <v>0</v>
      </c>
      <c r="BH214" s="221">
        <f>IF(N214="sníž. přenesená",J214,0)</f>
        <v>0</v>
      </c>
      <c r="BI214" s="221">
        <f>IF(N214="nulová",J214,0)</f>
        <v>0</v>
      </c>
      <c r="BJ214" s="22" t="s">
        <v>81</v>
      </c>
      <c r="BK214" s="221">
        <f>ROUND(I214*H214,2)</f>
        <v>0</v>
      </c>
      <c r="BL214" s="22" t="s">
        <v>183</v>
      </c>
      <c r="BM214" s="22" t="s">
        <v>771</v>
      </c>
    </row>
    <row r="215" s="1" customFormat="1" ht="16.5" customHeight="1">
      <c r="B215" s="44"/>
      <c r="C215" s="210" t="s">
        <v>83</v>
      </c>
      <c r="D215" s="210" t="s">
        <v>156</v>
      </c>
      <c r="E215" s="211" t="s">
        <v>1847</v>
      </c>
      <c r="F215" s="212" t="s">
        <v>1848</v>
      </c>
      <c r="G215" s="213" t="s">
        <v>1623</v>
      </c>
      <c r="H215" s="214">
        <v>1</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183</v>
      </c>
      <c r="AT215" s="22" t="s">
        <v>156</v>
      </c>
      <c r="AU215" s="22" t="s">
        <v>83</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183</v>
      </c>
      <c r="BM215" s="22" t="s">
        <v>774</v>
      </c>
    </row>
    <row r="216" s="1" customFormat="1" ht="16.5" customHeight="1">
      <c r="B216" s="44"/>
      <c r="C216" s="210" t="s">
        <v>154</v>
      </c>
      <c r="D216" s="210" t="s">
        <v>156</v>
      </c>
      <c r="E216" s="211" t="s">
        <v>1849</v>
      </c>
      <c r="F216" s="212" t="s">
        <v>1850</v>
      </c>
      <c r="G216" s="213" t="s">
        <v>1623</v>
      </c>
      <c r="H216" s="214">
        <v>1</v>
      </c>
      <c r="I216" s="215"/>
      <c r="J216" s="216">
        <f>ROUND(I216*H216,2)</f>
        <v>0</v>
      </c>
      <c r="K216" s="212" t="s">
        <v>21</v>
      </c>
      <c r="L216" s="70"/>
      <c r="M216" s="217" t="s">
        <v>21</v>
      </c>
      <c r="N216" s="218" t="s">
        <v>44</v>
      </c>
      <c r="O216" s="45"/>
      <c r="P216" s="219">
        <f>O216*H216</f>
        <v>0</v>
      </c>
      <c r="Q216" s="219">
        <v>0</v>
      </c>
      <c r="R216" s="219">
        <f>Q216*H216</f>
        <v>0</v>
      </c>
      <c r="S216" s="219">
        <v>0</v>
      </c>
      <c r="T216" s="220">
        <f>S216*H216</f>
        <v>0</v>
      </c>
      <c r="AR216" s="22" t="s">
        <v>183</v>
      </c>
      <c r="AT216" s="22" t="s">
        <v>156</v>
      </c>
      <c r="AU216" s="22" t="s">
        <v>83</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183</v>
      </c>
      <c r="BM216" s="22" t="s">
        <v>776</v>
      </c>
    </row>
    <row r="217" s="1" customFormat="1" ht="16.5" customHeight="1">
      <c r="B217" s="44"/>
      <c r="C217" s="210" t="s">
        <v>163</v>
      </c>
      <c r="D217" s="210" t="s">
        <v>156</v>
      </c>
      <c r="E217" s="211" t="s">
        <v>1851</v>
      </c>
      <c r="F217" s="212" t="s">
        <v>1852</v>
      </c>
      <c r="G217" s="213" t="s">
        <v>1623</v>
      </c>
      <c r="H217" s="214">
        <v>1</v>
      </c>
      <c r="I217" s="215"/>
      <c r="J217" s="216">
        <f>ROUND(I217*H217,2)</f>
        <v>0</v>
      </c>
      <c r="K217" s="212" t="s">
        <v>21</v>
      </c>
      <c r="L217" s="70"/>
      <c r="M217" s="217" t="s">
        <v>21</v>
      </c>
      <c r="N217" s="218" t="s">
        <v>44</v>
      </c>
      <c r="O217" s="45"/>
      <c r="P217" s="219">
        <f>O217*H217</f>
        <v>0</v>
      </c>
      <c r="Q217" s="219">
        <v>0</v>
      </c>
      <c r="R217" s="219">
        <f>Q217*H217</f>
        <v>0</v>
      </c>
      <c r="S217" s="219">
        <v>0</v>
      </c>
      <c r="T217" s="220">
        <f>S217*H217</f>
        <v>0</v>
      </c>
      <c r="AR217" s="22" t="s">
        <v>183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183</v>
      </c>
      <c r="BM217" s="22" t="s">
        <v>779</v>
      </c>
    </row>
    <row r="218" s="1" customFormat="1" ht="16.5" customHeight="1">
      <c r="B218" s="44"/>
      <c r="C218" s="210" t="s">
        <v>170</v>
      </c>
      <c r="D218" s="210" t="s">
        <v>156</v>
      </c>
      <c r="E218" s="211" t="s">
        <v>1853</v>
      </c>
      <c r="F218" s="212" t="s">
        <v>1854</v>
      </c>
      <c r="G218" s="213" t="s">
        <v>1623</v>
      </c>
      <c r="H218" s="214">
        <v>1</v>
      </c>
      <c r="I218" s="215"/>
      <c r="J218" s="216">
        <f>ROUND(I218*H218,2)</f>
        <v>0</v>
      </c>
      <c r="K218" s="212" t="s">
        <v>21</v>
      </c>
      <c r="L218" s="70"/>
      <c r="M218" s="217" t="s">
        <v>21</v>
      </c>
      <c r="N218" s="218" t="s">
        <v>44</v>
      </c>
      <c r="O218" s="45"/>
      <c r="P218" s="219">
        <f>O218*H218</f>
        <v>0</v>
      </c>
      <c r="Q218" s="219">
        <v>0</v>
      </c>
      <c r="R218" s="219">
        <f>Q218*H218</f>
        <v>0</v>
      </c>
      <c r="S218" s="219">
        <v>0</v>
      </c>
      <c r="T218" s="220">
        <f>S218*H218</f>
        <v>0</v>
      </c>
      <c r="AR218" s="22" t="s">
        <v>183</v>
      </c>
      <c r="AT218" s="22" t="s">
        <v>156</v>
      </c>
      <c r="AU218" s="22" t="s">
        <v>83</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183</v>
      </c>
      <c r="BM218" s="22" t="s">
        <v>781</v>
      </c>
    </row>
    <row r="219" s="1" customFormat="1" ht="16.5" customHeight="1">
      <c r="B219" s="44"/>
      <c r="C219" s="210" t="s">
        <v>166</v>
      </c>
      <c r="D219" s="210" t="s">
        <v>156</v>
      </c>
      <c r="E219" s="211" t="s">
        <v>1855</v>
      </c>
      <c r="F219" s="212" t="s">
        <v>1856</v>
      </c>
      <c r="G219" s="213" t="s">
        <v>1857</v>
      </c>
      <c r="H219" s="214">
        <v>40</v>
      </c>
      <c r="I219" s="215"/>
      <c r="J219" s="216">
        <f>ROUND(I219*H219,2)</f>
        <v>0</v>
      </c>
      <c r="K219" s="212" t="s">
        <v>21</v>
      </c>
      <c r="L219" s="70"/>
      <c r="M219" s="217" t="s">
        <v>21</v>
      </c>
      <c r="N219" s="218" t="s">
        <v>44</v>
      </c>
      <c r="O219" s="45"/>
      <c r="P219" s="219">
        <f>O219*H219</f>
        <v>0</v>
      </c>
      <c r="Q219" s="219">
        <v>0</v>
      </c>
      <c r="R219" s="219">
        <f>Q219*H219</f>
        <v>0</v>
      </c>
      <c r="S219" s="219">
        <v>0</v>
      </c>
      <c r="T219" s="220">
        <f>S219*H219</f>
        <v>0</v>
      </c>
      <c r="AR219" s="22" t="s">
        <v>183</v>
      </c>
      <c r="AT219" s="22" t="s">
        <v>156</v>
      </c>
      <c r="AU219" s="22" t="s">
        <v>83</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183</v>
      </c>
      <c r="BM219" s="22" t="s">
        <v>784</v>
      </c>
    </row>
    <row r="220" s="1" customFormat="1" ht="16.5" customHeight="1">
      <c r="B220" s="44"/>
      <c r="C220" s="210" t="s">
        <v>177</v>
      </c>
      <c r="D220" s="210" t="s">
        <v>156</v>
      </c>
      <c r="E220" s="211" t="s">
        <v>1858</v>
      </c>
      <c r="F220" s="212" t="s">
        <v>1859</v>
      </c>
      <c r="G220" s="213" t="s">
        <v>1623</v>
      </c>
      <c r="H220" s="214">
        <v>1</v>
      </c>
      <c r="I220" s="215"/>
      <c r="J220" s="216">
        <f>ROUND(I220*H220,2)</f>
        <v>0</v>
      </c>
      <c r="K220" s="212" t="s">
        <v>21</v>
      </c>
      <c r="L220" s="70"/>
      <c r="M220" s="217" t="s">
        <v>21</v>
      </c>
      <c r="N220" s="218" t="s">
        <v>44</v>
      </c>
      <c r="O220" s="45"/>
      <c r="P220" s="219">
        <f>O220*H220</f>
        <v>0</v>
      </c>
      <c r="Q220" s="219">
        <v>0</v>
      </c>
      <c r="R220" s="219">
        <f>Q220*H220</f>
        <v>0</v>
      </c>
      <c r="S220" s="219">
        <v>0</v>
      </c>
      <c r="T220" s="220">
        <f>S220*H220</f>
        <v>0</v>
      </c>
      <c r="AR220" s="22" t="s">
        <v>183</v>
      </c>
      <c r="AT220" s="22" t="s">
        <v>156</v>
      </c>
      <c r="AU220" s="22" t="s">
        <v>83</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183</v>
      </c>
      <c r="BM220" s="22" t="s">
        <v>786</v>
      </c>
    </row>
    <row r="221" s="1" customFormat="1" ht="16.5" customHeight="1">
      <c r="B221" s="44"/>
      <c r="C221" s="210" t="s">
        <v>169</v>
      </c>
      <c r="D221" s="210" t="s">
        <v>156</v>
      </c>
      <c r="E221" s="211" t="s">
        <v>1860</v>
      </c>
      <c r="F221" s="212" t="s">
        <v>1861</v>
      </c>
      <c r="G221" s="213" t="s">
        <v>1623</v>
      </c>
      <c r="H221" s="214">
        <v>1</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183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183</v>
      </c>
      <c r="BM221" s="22" t="s">
        <v>789</v>
      </c>
    </row>
    <row r="222" s="1" customFormat="1" ht="16.5" customHeight="1">
      <c r="B222" s="44"/>
      <c r="C222" s="210" t="s">
        <v>184</v>
      </c>
      <c r="D222" s="210" t="s">
        <v>156</v>
      </c>
      <c r="E222" s="211" t="s">
        <v>1652</v>
      </c>
      <c r="F222" s="212" t="s">
        <v>1653</v>
      </c>
      <c r="G222" s="213" t="s">
        <v>1623</v>
      </c>
      <c r="H222" s="214">
        <v>1</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183</v>
      </c>
      <c r="AT222" s="22" t="s">
        <v>156</v>
      </c>
      <c r="AU222" s="22" t="s">
        <v>83</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183</v>
      </c>
      <c r="BM222" s="22" t="s">
        <v>791</v>
      </c>
    </row>
    <row r="223" s="1" customFormat="1" ht="16.5" customHeight="1">
      <c r="B223" s="44"/>
      <c r="C223" s="210" t="s">
        <v>173</v>
      </c>
      <c r="D223" s="210" t="s">
        <v>156</v>
      </c>
      <c r="E223" s="211" t="s">
        <v>1654</v>
      </c>
      <c r="F223" s="212" t="s">
        <v>1655</v>
      </c>
      <c r="G223" s="213" t="s">
        <v>1623</v>
      </c>
      <c r="H223" s="214">
        <v>1</v>
      </c>
      <c r="I223" s="215"/>
      <c r="J223" s="216">
        <f>ROUND(I223*H223,2)</f>
        <v>0</v>
      </c>
      <c r="K223" s="212" t="s">
        <v>21</v>
      </c>
      <c r="L223" s="70"/>
      <c r="M223" s="217" t="s">
        <v>21</v>
      </c>
      <c r="N223" s="218" t="s">
        <v>44</v>
      </c>
      <c r="O223" s="45"/>
      <c r="P223" s="219">
        <f>O223*H223</f>
        <v>0</v>
      </c>
      <c r="Q223" s="219">
        <v>0</v>
      </c>
      <c r="R223" s="219">
        <f>Q223*H223</f>
        <v>0</v>
      </c>
      <c r="S223" s="219">
        <v>0</v>
      </c>
      <c r="T223" s="220">
        <f>S223*H223</f>
        <v>0</v>
      </c>
      <c r="AR223" s="22" t="s">
        <v>183</v>
      </c>
      <c r="AT223" s="22" t="s">
        <v>156</v>
      </c>
      <c r="AU223" s="22" t="s">
        <v>83</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183</v>
      </c>
      <c r="BM223" s="22" t="s">
        <v>794</v>
      </c>
    </row>
    <row r="224" s="1" customFormat="1" ht="16.5" customHeight="1">
      <c r="B224" s="44"/>
      <c r="C224" s="210" t="s">
        <v>191</v>
      </c>
      <c r="D224" s="210" t="s">
        <v>156</v>
      </c>
      <c r="E224" s="211" t="s">
        <v>1662</v>
      </c>
      <c r="F224" s="212" t="s">
        <v>1663</v>
      </c>
      <c r="G224" s="213" t="s">
        <v>301</v>
      </c>
      <c r="H224" s="214">
        <v>0.879</v>
      </c>
      <c r="I224" s="215"/>
      <c r="J224" s="216">
        <f>ROUND(I224*H224,2)</f>
        <v>0</v>
      </c>
      <c r="K224" s="212" t="s">
        <v>21</v>
      </c>
      <c r="L224" s="70"/>
      <c r="M224" s="217" t="s">
        <v>21</v>
      </c>
      <c r="N224" s="218" t="s">
        <v>44</v>
      </c>
      <c r="O224" s="45"/>
      <c r="P224" s="219">
        <f>O224*H224</f>
        <v>0</v>
      </c>
      <c r="Q224" s="219">
        <v>0</v>
      </c>
      <c r="R224" s="219">
        <f>Q224*H224</f>
        <v>0</v>
      </c>
      <c r="S224" s="219">
        <v>0</v>
      </c>
      <c r="T224" s="220">
        <f>S224*H224</f>
        <v>0</v>
      </c>
      <c r="AR224" s="22" t="s">
        <v>183</v>
      </c>
      <c r="AT224" s="22" t="s">
        <v>156</v>
      </c>
      <c r="AU224" s="22" t="s">
        <v>83</v>
      </c>
      <c r="AY224" s="22" t="s">
        <v>155</v>
      </c>
      <c r="BE224" s="221">
        <f>IF(N224="základní",J224,0)</f>
        <v>0</v>
      </c>
      <c r="BF224" s="221">
        <f>IF(N224="snížená",J224,0)</f>
        <v>0</v>
      </c>
      <c r="BG224" s="221">
        <f>IF(N224="zákl. přenesená",J224,0)</f>
        <v>0</v>
      </c>
      <c r="BH224" s="221">
        <f>IF(N224="sníž. přenesená",J224,0)</f>
        <v>0</v>
      </c>
      <c r="BI224" s="221">
        <f>IF(N224="nulová",J224,0)</f>
        <v>0</v>
      </c>
      <c r="BJ224" s="22" t="s">
        <v>81</v>
      </c>
      <c r="BK224" s="221">
        <f>ROUND(I224*H224,2)</f>
        <v>0</v>
      </c>
      <c r="BL224" s="22" t="s">
        <v>183</v>
      </c>
      <c r="BM224" s="22" t="s">
        <v>796</v>
      </c>
    </row>
    <row r="225" s="9" customFormat="1" ht="37.44" customHeight="1">
      <c r="B225" s="196"/>
      <c r="C225" s="197"/>
      <c r="D225" s="198" t="s">
        <v>72</v>
      </c>
      <c r="E225" s="199" t="s">
        <v>551</v>
      </c>
      <c r="F225" s="199" t="s">
        <v>1664</v>
      </c>
      <c r="G225" s="197"/>
      <c r="H225" s="197"/>
      <c r="I225" s="200"/>
      <c r="J225" s="201">
        <f>BK225</f>
        <v>0</v>
      </c>
      <c r="K225" s="197"/>
      <c r="L225" s="202"/>
      <c r="M225" s="203"/>
      <c r="N225" s="204"/>
      <c r="O225" s="204"/>
      <c r="P225" s="205">
        <f>P226</f>
        <v>0</v>
      </c>
      <c r="Q225" s="204"/>
      <c r="R225" s="205">
        <f>R226</f>
        <v>0</v>
      </c>
      <c r="S225" s="204"/>
      <c r="T225" s="206">
        <f>T226</f>
        <v>0</v>
      </c>
      <c r="AR225" s="207" t="s">
        <v>83</v>
      </c>
      <c r="AT225" s="208" t="s">
        <v>72</v>
      </c>
      <c r="AU225" s="208" t="s">
        <v>73</v>
      </c>
      <c r="AY225" s="207" t="s">
        <v>155</v>
      </c>
      <c r="BK225" s="209">
        <f>BK226</f>
        <v>0</v>
      </c>
    </row>
    <row r="226" s="9" customFormat="1" ht="19.92" customHeight="1">
      <c r="B226" s="196"/>
      <c r="C226" s="197"/>
      <c r="D226" s="198" t="s">
        <v>72</v>
      </c>
      <c r="E226" s="233" t="s">
        <v>153</v>
      </c>
      <c r="F226" s="233" t="s">
        <v>21</v>
      </c>
      <c r="G226" s="197"/>
      <c r="H226" s="197"/>
      <c r="I226" s="200"/>
      <c r="J226" s="234">
        <f>BK226</f>
        <v>0</v>
      </c>
      <c r="K226" s="197"/>
      <c r="L226" s="202"/>
      <c r="M226" s="203"/>
      <c r="N226" s="204"/>
      <c r="O226" s="204"/>
      <c r="P226" s="205">
        <f>SUM(P227:P229)</f>
        <v>0</v>
      </c>
      <c r="Q226" s="204"/>
      <c r="R226" s="205">
        <f>SUM(R227:R229)</f>
        <v>0</v>
      </c>
      <c r="S226" s="204"/>
      <c r="T226" s="206">
        <f>SUM(T227:T229)</f>
        <v>0</v>
      </c>
      <c r="AR226" s="207" t="s">
        <v>83</v>
      </c>
      <c r="AT226" s="208" t="s">
        <v>72</v>
      </c>
      <c r="AU226" s="208" t="s">
        <v>81</v>
      </c>
      <c r="AY226" s="207" t="s">
        <v>155</v>
      </c>
      <c r="BK226" s="209">
        <f>SUM(BK227:BK229)</f>
        <v>0</v>
      </c>
    </row>
    <row r="227" s="1" customFormat="1" ht="16.5" customHeight="1">
      <c r="B227" s="44"/>
      <c r="C227" s="210" t="s">
        <v>81</v>
      </c>
      <c r="D227" s="210" t="s">
        <v>156</v>
      </c>
      <c r="E227" s="211" t="s">
        <v>1862</v>
      </c>
      <c r="F227" s="212" t="s">
        <v>1863</v>
      </c>
      <c r="G227" s="213" t="s">
        <v>1667</v>
      </c>
      <c r="H227" s="214">
        <v>56</v>
      </c>
      <c r="I227" s="215"/>
      <c r="J227" s="216">
        <f>ROUND(I227*H227,2)</f>
        <v>0</v>
      </c>
      <c r="K227" s="212" t="s">
        <v>21</v>
      </c>
      <c r="L227" s="70"/>
      <c r="M227" s="217" t="s">
        <v>21</v>
      </c>
      <c r="N227" s="218" t="s">
        <v>44</v>
      </c>
      <c r="O227" s="45"/>
      <c r="P227" s="219">
        <f>O227*H227</f>
        <v>0</v>
      </c>
      <c r="Q227" s="219">
        <v>0</v>
      </c>
      <c r="R227" s="219">
        <f>Q227*H227</f>
        <v>0</v>
      </c>
      <c r="S227" s="219">
        <v>0</v>
      </c>
      <c r="T227" s="220">
        <f>S227*H227</f>
        <v>0</v>
      </c>
      <c r="AR227" s="22" t="s">
        <v>183</v>
      </c>
      <c r="AT227" s="22" t="s">
        <v>156</v>
      </c>
      <c r="AU227" s="22" t="s">
        <v>83</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183</v>
      </c>
      <c r="BM227" s="22" t="s">
        <v>799</v>
      </c>
    </row>
    <row r="228" s="1" customFormat="1" ht="16.5" customHeight="1">
      <c r="B228" s="44"/>
      <c r="C228" s="210" t="s">
        <v>83</v>
      </c>
      <c r="D228" s="210" t="s">
        <v>156</v>
      </c>
      <c r="E228" s="211" t="s">
        <v>1864</v>
      </c>
      <c r="F228" s="212" t="s">
        <v>1865</v>
      </c>
      <c r="G228" s="213" t="s">
        <v>1667</v>
      </c>
      <c r="H228" s="214">
        <v>56</v>
      </c>
      <c r="I228" s="215"/>
      <c r="J228" s="216">
        <f>ROUND(I228*H228,2)</f>
        <v>0</v>
      </c>
      <c r="K228" s="212" t="s">
        <v>21</v>
      </c>
      <c r="L228" s="70"/>
      <c r="M228" s="217" t="s">
        <v>21</v>
      </c>
      <c r="N228" s="218" t="s">
        <v>44</v>
      </c>
      <c r="O228" s="45"/>
      <c r="P228" s="219">
        <f>O228*H228</f>
        <v>0</v>
      </c>
      <c r="Q228" s="219">
        <v>0</v>
      </c>
      <c r="R228" s="219">
        <f>Q228*H228</f>
        <v>0</v>
      </c>
      <c r="S228" s="219">
        <v>0</v>
      </c>
      <c r="T228" s="220">
        <f>S228*H228</f>
        <v>0</v>
      </c>
      <c r="AR228" s="22" t="s">
        <v>183</v>
      </c>
      <c r="AT228" s="22" t="s">
        <v>156</v>
      </c>
      <c r="AU228" s="22" t="s">
        <v>83</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183</v>
      </c>
      <c r="BM228" s="22" t="s">
        <v>801</v>
      </c>
    </row>
    <row r="229" s="1" customFormat="1" ht="16.5" customHeight="1">
      <c r="B229" s="44"/>
      <c r="C229" s="210" t="s">
        <v>154</v>
      </c>
      <c r="D229" s="210" t="s">
        <v>156</v>
      </c>
      <c r="E229" s="211" t="s">
        <v>1726</v>
      </c>
      <c r="F229" s="212" t="s">
        <v>1727</v>
      </c>
      <c r="G229" s="213" t="s">
        <v>301</v>
      </c>
      <c r="H229" s="214">
        <v>0.13</v>
      </c>
      <c r="I229" s="215"/>
      <c r="J229" s="216">
        <f>ROUND(I229*H229,2)</f>
        <v>0</v>
      </c>
      <c r="K229" s="212" t="s">
        <v>21</v>
      </c>
      <c r="L229" s="70"/>
      <c r="M229" s="217" t="s">
        <v>21</v>
      </c>
      <c r="N229" s="218" t="s">
        <v>44</v>
      </c>
      <c r="O229" s="45"/>
      <c r="P229" s="219">
        <f>O229*H229</f>
        <v>0</v>
      </c>
      <c r="Q229" s="219">
        <v>0</v>
      </c>
      <c r="R229" s="219">
        <f>Q229*H229</f>
        <v>0</v>
      </c>
      <c r="S229" s="219">
        <v>0</v>
      </c>
      <c r="T229" s="220">
        <f>S229*H229</f>
        <v>0</v>
      </c>
      <c r="AR229" s="22" t="s">
        <v>183</v>
      </c>
      <c r="AT229" s="22" t="s">
        <v>156</v>
      </c>
      <c r="AU229" s="22" t="s">
        <v>83</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183</v>
      </c>
      <c r="BM229" s="22" t="s">
        <v>804</v>
      </c>
    </row>
    <row r="230" s="9" customFormat="1" ht="37.44" customHeight="1">
      <c r="B230" s="196"/>
      <c r="C230" s="197"/>
      <c r="D230" s="198" t="s">
        <v>72</v>
      </c>
      <c r="E230" s="199" t="s">
        <v>608</v>
      </c>
      <c r="F230" s="199" t="s">
        <v>1728</v>
      </c>
      <c r="G230" s="197"/>
      <c r="H230" s="197"/>
      <c r="I230" s="200"/>
      <c r="J230" s="201">
        <f>BK230</f>
        <v>0</v>
      </c>
      <c r="K230" s="197"/>
      <c r="L230" s="202"/>
      <c r="M230" s="203"/>
      <c r="N230" s="204"/>
      <c r="O230" s="204"/>
      <c r="P230" s="205">
        <f>P231</f>
        <v>0</v>
      </c>
      <c r="Q230" s="204"/>
      <c r="R230" s="205">
        <f>R231</f>
        <v>0</v>
      </c>
      <c r="S230" s="204"/>
      <c r="T230" s="206">
        <f>T231</f>
        <v>0</v>
      </c>
      <c r="AR230" s="207" t="s">
        <v>83</v>
      </c>
      <c r="AT230" s="208" t="s">
        <v>72</v>
      </c>
      <c r="AU230" s="208" t="s">
        <v>73</v>
      </c>
      <c r="AY230" s="207" t="s">
        <v>155</v>
      </c>
      <c r="BK230" s="209">
        <f>BK231</f>
        <v>0</v>
      </c>
    </row>
    <row r="231" s="9" customFormat="1" ht="19.92" customHeight="1">
      <c r="B231" s="196"/>
      <c r="C231" s="197"/>
      <c r="D231" s="198" t="s">
        <v>72</v>
      </c>
      <c r="E231" s="233" t="s">
        <v>153</v>
      </c>
      <c r="F231" s="233" t="s">
        <v>21</v>
      </c>
      <c r="G231" s="197"/>
      <c r="H231" s="197"/>
      <c r="I231" s="200"/>
      <c r="J231" s="234">
        <f>BK231</f>
        <v>0</v>
      </c>
      <c r="K231" s="197"/>
      <c r="L231" s="202"/>
      <c r="M231" s="203"/>
      <c r="N231" s="204"/>
      <c r="O231" s="204"/>
      <c r="P231" s="205">
        <f>SUM(P232:P238)</f>
        <v>0</v>
      </c>
      <c r="Q231" s="204"/>
      <c r="R231" s="205">
        <f>SUM(R232:R238)</f>
        <v>0</v>
      </c>
      <c r="S231" s="204"/>
      <c r="T231" s="206">
        <f>SUM(T232:T238)</f>
        <v>0</v>
      </c>
      <c r="AR231" s="207" t="s">
        <v>83</v>
      </c>
      <c r="AT231" s="208" t="s">
        <v>72</v>
      </c>
      <c r="AU231" s="208" t="s">
        <v>81</v>
      </c>
      <c r="AY231" s="207" t="s">
        <v>155</v>
      </c>
      <c r="BK231" s="209">
        <f>SUM(BK232:BK238)</f>
        <v>0</v>
      </c>
    </row>
    <row r="232" s="1" customFormat="1" ht="16.5" customHeight="1">
      <c r="B232" s="44"/>
      <c r="C232" s="210" t="s">
        <v>81</v>
      </c>
      <c r="D232" s="210" t="s">
        <v>156</v>
      </c>
      <c r="E232" s="211" t="s">
        <v>1866</v>
      </c>
      <c r="F232" s="212" t="s">
        <v>1867</v>
      </c>
      <c r="G232" s="213" t="s">
        <v>1623</v>
      </c>
      <c r="H232" s="214">
        <v>1</v>
      </c>
      <c r="I232" s="215"/>
      <c r="J232" s="216">
        <f>ROUND(I232*H232,2)</f>
        <v>0</v>
      </c>
      <c r="K232" s="212" t="s">
        <v>21</v>
      </c>
      <c r="L232" s="70"/>
      <c r="M232" s="217" t="s">
        <v>21</v>
      </c>
      <c r="N232" s="218" t="s">
        <v>44</v>
      </c>
      <c r="O232" s="45"/>
      <c r="P232" s="219">
        <f>O232*H232</f>
        <v>0</v>
      </c>
      <c r="Q232" s="219">
        <v>0</v>
      </c>
      <c r="R232" s="219">
        <f>Q232*H232</f>
        <v>0</v>
      </c>
      <c r="S232" s="219">
        <v>0</v>
      </c>
      <c r="T232" s="220">
        <f>S232*H232</f>
        <v>0</v>
      </c>
      <c r="AR232" s="22" t="s">
        <v>183</v>
      </c>
      <c r="AT232" s="22" t="s">
        <v>156</v>
      </c>
      <c r="AU232" s="22" t="s">
        <v>83</v>
      </c>
      <c r="AY232" s="22" t="s">
        <v>155</v>
      </c>
      <c r="BE232" s="221">
        <f>IF(N232="základní",J232,0)</f>
        <v>0</v>
      </c>
      <c r="BF232" s="221">
        <f>IF(N232="snížená",J232,0)</f>
        <v>0</v>
      </c>
      <c r="BG232" s="221">
        <f>IF(N232="zákl. přenesená",J232,0)</f>
        <v>0</v>
      </c>
      <c r="BH232" s="221">
        <f>IF(N232="sníž. přenesená",J232,0)</f>
        <v>0</v>
      </c>
      <c r="BI232" s="221">
        <f>IF(N232="nulová",J232,0)</f>
        <v>0</v>
      </c>
      <c r="BJ232" s="22" t="s">
        <v>81</v>
      </c>
      <c r="BK232" s="221">
        <f>ROUND(I232*H232,2)</f>
        <v>0</v>
      </c>
      <c r="BL232" s="22" t="s">
        <v>183</v>
      </c>
      <c r="BM232" s="22" t="s">
        <v>806</v>
      </c>
    </row>
    <row r="233" s="1" customFormat="1" ht="16.5" customHeight="1">
      <c r="B233" s="44"/>
      <c r="C233" s="210" t="s">
        <v>83</v>
      </c>
      <c r="D233" s="210" t="s">
        <v>156</v>
      </c>
      <c r="E233" s="211" t="s">
        <v>1739</v>
      </c>
      <c r="F233" s="212" t="s">
        <v>1740</v>
      </c>
      <c r="G233" s="213" t="s">
        <v>1641</v>
      </c>
      <c r="H233" s="214">
        <v>5</v>
      </c>
      <c r="I233" s="215"/>
      <c r="J233" s="216">
        <f>ROUND(I233*H233,2)</f>
        <v>0</v>
      </c>
      <c r="K233" s="212" t="s">
        <v>21</v>
      </c>
      <c r="L233" s="70"/>
      <c r="M233" s="217" t="s">
        <v>21</v>
      </c>
      <c r="N233" s="218" t="s">
        <v>44</v>
      </c>
      <c r="O233" s="45"/>
      <c r="P233" s="219">
        <f>O233*H233</f>
        <v>0</v>
      </c>
      <c r="Q233" s="219">
        <v>0</v>
      </c>
      <c r="R233" s="219">
        <f>Q233*H233</f>
        <v>0</v>
      </c>
      <c r="S233" s="219">
        <v>0</v>
      </c>
      <c r="T233" s="220">
        <f>S233*H233</f>
        <v>0</v>
      </c>
      <c r="AR233" s="22" t="s">
        <v>183</v>
      </c>
      <c r="AT233" s="22" t="s">
        <v>156</v>
      </c>
      <c r="AU233" s="22" t="s">
        <v>83</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183</v>
      </c>
      <c r="BM233" s="22" t="s">
        <v>809</v>
      </c>
    </row>
    <row r="234" s="1" customFormat="1" ht="16.5" customHeight="1">
      <c r="B234" s="44"/>
      <c r="C234" s="210" t="s">
        <v>154</v>
      </c>
      <c r="D234" s="210" t="s">
        <v>156</v>
      </c>
      <c r="E234" s="211" t="s">
        <v>1868</v>
      </c>
      <c r="F234" s="212" t="s">
        <v>1869</v>
      </c>
      <c r="G234" s="213" t="s">
        <v>1641</v>
      </c>
      <c r="H234" s="214">
        <v>1</v>
      </c>
      <c r="I234" s="215"/>
      <c r="J234" s="216">
        <f>ROUND(I234*H234,2)</f>
        <v>0</v>
      </c>
      <c r="K234" s="212" t="s">
        <v>21</v>
      </c>
      <c r="L234" s="70"/>
      <c r="M234" s="217" t="s">
        <v>21</v>
      </c>
      <c r="N234" s="218" t="s">
        <v>44</v>
      </c>
      <c r="O234" s="45"/>
      <c r="P234" s="219">
        <f>O234*H234</f>
        <v>0</v>
      </c>
      <c r="Q234" s="219">
        <v>0</v>
      </c>
      <c r="R234" s="219">
        <f>Q234*H234</f>
        <v>0</v>
      </c>
      <c r="S234" s="219">
        <v>0</v>
      </c>
      <c r="T234" s="220">
        <f>S234*H234</f>
        <v>0</v>
      </c>
      <c r="AR234" s="22" t="s">
        <v>183</v>
      </c>
      <c r="AT234" s="22" t="s">
        <v>156</v>
      </c>
      <c r="AU234" s="22" t="s">
        <v>83</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183</v>
      </c>
      <c r="BM234" s="22" t="s">
        <v>811</v>
      </c>
    </row>
    <row r="235" s="1" customFormat="1" ht="16.5" customHeight="1">
      <c r="B235" s="44"/>
      <c r="C235" s="210" t="s">
        <v>163</v>
      </c>
      <c r="D235" s="210" t="s">
        <v>156</v>
      </c>
      <c r="E235" s="211" t="s">
        <v>1870</v>
      </c>
      <c r="F235" s="212" t="s">
        <v>1871</v>
      </c>
      <c r="G235" s="213" t="s">
        <v>1641</v>
      </c>
      <c r="H235" s="214">
        <v>4</v>
      </c>
      <c r="I235" s="215"/>
      <c r="J235" s="216">
        <f>ROUND(I235*H235,2)</f>
        <v>0</v>
      </c>
      <c r="K235" s="212" t="s">
        <v>21</v>
      </c>
      <c r="L235" s="70"/>
      <c r="M235" s="217" t="s">
        <v>21</v>
      </c>
      <c r="N235" s="218" t="s">
        <v>44</v>
      </c>
      <c r="O235" s="45"/>
      <c r="P235" s="219">
        <f>O235*H235</f>
        <v>0</v>
      </c>
      <c r="Q235" s="219">
        <v>0</v>
      </c>
      <c r="R235" s="219">
        <f>Q235*H235</f>
        <v>0</v>
      </c>
      <c r="S235" s="219">
        <v>0</v>
      </c>
      <c r="T235" s="220">
        <f>S235*H235</f>
        <v>0</v>
      </c>
      <c r="AR235" s="22" t="s">
        <v>183</v>
      </c>
      <c r="AT235" s="22" t="s">
        <v>156</v>
      </c>
      <c r="AU235" s="22" t="s">
        <v>83</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183</v>
      </c>
      <c r="BM235" s="22" t="s">
        <v>814</v>
      </c>
    </row>
    <row r="236" s="1" customFormat="1" ht="16.5" customHeight="1">
      <c r="B236" s="44"/>
      <c r="C236" s="210" t="s">
        <v>170</v>
      </c>
      <c r="D236" s="210" t="s">
        <v>156</v>
      </c>
      <c r="E236" s="211" t="s">
        <v>1799</v>
      </c>
      <c r="F236" s="212" t="s">
        <v>1800</v>
      </c>
      <c r="G236" s="213" t="s">
        <v>1641</v>
      </c>
      <c r="H236" s="214">
        <v>2</v>
      </c>
      <c r="I236" s="215"/>
      <c r="J236" s="216">
        <f>ROUND(I236*H236,2)</f>
        <v>0</v>
      </c>
      <c r="K236" s="212" t="s">
        <v>21</v>
      </c>
      <c r="L236" s="70"/>
      <c r="M236" s="217" t="s">
        <v>21</v>
      </c>
      <c r="N236" s="218" t="s">
        <v>44</v>
      </c>
      <c r="O236" s="45"/>
      <c r="P236" s="219">
        <f>O236*H236</f>
        <v>0</v>
      </c>
      <c r="Q236" s="219">
        <v>0</v>
      </c>
      <c r="R236" s="219">
        <f>Q236*H236</f>
        <v>0</v>
      </c>
      <c r="S236" s="219">
        <v>0</v>
      </c>
      <c r="T236" s="220">
        <f>S236*H236</f>
        <v>0</v>
      </c>
      <c r="AR236" s="22" t="s">
        <v>183</v>
      </c>
      <c r="AT236" s="22" t="s">
        <v>156</v>
      </c>
      <c r="AU236" s="22" t="s">
        <v>83</v>
      </c>
      <c r="AY236" s="22" t="s">
        <v>155</v>
      </c>
      <c r="BE236" s="221">
        <f>IF(N236="základní",J236,0)</f>
        <v>0</v>
      </c>
      <c r="BF236" s="221">
        <f>IF(N236="snížená",J236,0)</f>
        <v>0</v>
      </c>
      <c r="BG236" s="221">
        <f>IF(N236="zákl. přenesená",J236,0)</f>
        <v>0</v>
      </c>
      <c r="BH236" s="221">
        <f>IF(N236="sníž. přenesená",J236,0)</f>
        <v>0</v>
      </c>
      <c r="BI236" s="221">
        <f>IF(N236="nulová",J236,0)</f>
        <v>0</v>
      </c>
      <c r="BJ236" s="22" t="s">
        <v>81</v>
      </c>
      <c r="BK236" s="221">
        <f>ROUND(I236*H236,2)</f>
        <v>0</v>
      </c>
      <c r="BL236" s="22" t="s">
        <v>183</v>
      </c>
      <c r="BM236" s="22" t="s">
        <v>816</v>
      </c>
    </row>
    <row r="237" s="1" customFormat="1" ht="16.5" customHeight="1">
      <c r="B237" s="44"/>
      <c r="C237" s="210" t="s">
        <v>166</v>
      </c>
      <c r="D237" s="210" t="s">
        <v>156</v>
      </c>
      <c r="E237" s="211" t="s">
        <v>1872</v>
      </c>
      <c r="F237" s="212" t="s">
        <v>1873</v>
      </c>
      <c r="G237" s="213" t="s">
        <v>1641</v>
      </c>
      <c r="H237" s="214">
        <v>1</v>
      </c>
      <c r="I237" s="215"/>
      <c r="J237" s="216">
        <f>ROUND(I237*H237,2)</f>
        <v>0</v>
      </c>
      <c r="K237" s="212" t="s">
        <v>21</v>
      </c>
      <c r="L237" s="70"/>
      <c r="M237" s="217" t="s">
        <v>21</v>
      </c>
      <c r="N237" s="218" t="s">
        <v>44</v>
      </c>
      <c r="O237" s="45"/>
      <c r="P237" s="219">
        <f>O237*H237</f>
        <v>0</v>
      </c>
      <c r="Q237" s="219">
        <v>0</v>
      </c>
      <c r="R237" s="219">
        <f>Q237*H237</f>
        <v>0</v>
      </c>
      <c r="S237" s="219">
        <v>0</v>
      </c>
      <c r="T237" s="220">
        <f>S237*H237</f>
        <v>0</v>
      </c>
      <c r="AR237" s="22" t="s">
        <v>183</v>
      </c>
      <c r="AT237" s="22" t="s">
        <v>156</v>
      </c>
      <c r="AU237" s="22" t="s">
        <v>83</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183</v>
      </c>
      <c r="BM237" s="22" t="s">
        <v>819</v>
      </c>
    </row>
    <row r="238" s="1" customFormat="1" ht="16.5" customHeight="1">
      <c r="B238" s="44"/>
      <c r="C238" s="210" t="s">
        <v>177</v>
      </c>
      <c r="D238" s="210" t="s">
        <v>156</v>
      </c>
      <c r="E238" s="211" t="s">
        <v>1801</v>
      </c>
      <c r="F238" s="212" t="s">
        <v>1802</v>
      </c>
      <c r="G238" s="213" t="s">
        <v>301</v>
      </c>
      <c r="H238" s="214">
        <v>0.156</v>
      </c>
      <c r="I238" s="215"/>
      <c r="J238" s="216">
        <f>ROUND(I238*H238,2)</f>
        <v>0</v>
      </c>
      <c r="K238" s="212" t="s">
        <v>21</v>
      </c>
      <c r="L238" s="70"/>
      <c r="M238" s="217" t="s">
        <v>21</v>
      </c>
      <c r="N238" s="270" t="s">
        <v>44</v>
      </c>
      <c r="O238" s="271"/>
      <c r="P238" s="272">
        <f>O238*H238</f>
        <v>0</v>
      </c>
      <c r="Q238" s="272">
        <v>0</v>
      </c>
      <c r="R238" s="272">
        <f>Q238*H238</f>
        <v>0</v>
      </c>
      <c r="S238" s="272">
        <v>0</v>
      </c>
      <c r="T238" s="273">
        <f>S238*H238</f>
        <v>0</v>
      </c>
      <c r="AR238" s="22" t="s">
        <v>183</v>
      </c>
      <c r="AT238" s="22" t="s">
        <v>156</v>
      </c>
      <c r="AU238" s="22" t="s">
        <v>83</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183</v>
      </c>
      <c r="BM238" s="22" t="s">
        <v>538</v>
      </c>
    </row>
    <row r="239" s="1" customFormat="1" ht="6.96" customHeight="1">
      <c r="B239" s="65"/>
      <c r="C239" s="66"/>
      <c r="D239" s="66"/>
      <c r="E239" s="66"/>
      <c r="F239" s="66"/>
      <c r="G239" s="66"/>
      <c r="H239" s="66"/>
      <c r="I239" s="164"/>
      <c r="J239" s="66"/>
      <c r="K239" s="66"/>
      <c r="L239" s="70"/>
    </row>
  </sheetData>
  <sheetProtection sheet="1" autoFilter="0" formatColumns="0" formatRows="0" objects="1" scenarios="1" spinCount="100000" saltValue="bdjzXL37Z94DuM1tpNwKbNbeRGI8tyhj378Cle7ZTNp0aDTNxw2ThnJIp8DK3AYB1+Do7s8Bf5ZJ5q+ymNcwjw==" hashValue="cykXmcKBBolT/jUfvh1lJQ3kj94YeLjfhzPJzfbTdFBoySrlnhtSfkeF1uCFBONfXukkxD0/pQz12Mqcx2qH2w==" algorithmName="SHA-512" password="CC35"/>
  <autoFilter ref="C92:K238"/>
  <mergeCells count="10">
    <mergeCell ref="E7:H7"/>
    <mergeCell ref="E9:H9"/>
    <mergeCell ref="E24:H24"/>
    <mergeCell ref="E45:H45"/>
    <mergeCell ref="E47:H47"/>
    <mergeCell ref="J51:J52"/>
    <mergeCell ref="E83:H83"/>
    <mergeCell ref="E85:H85"/>
    <mergeCell ref="G1:H1"/>
    <mergeCell ref="L2:V2"/>
  </mergeCells>
  <hyperlinks>
    <hyperlink ref="F1:G1" location="C2" display="1) Krycí list soupisu"/>
    <hyperlink ref="G1:H1" location="C54" display="2) Rekapitulace"/>
    <hyperlink ref="J1" location="C92"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98</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1874</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ROUND(J86,2)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ROUND(SUM(BE86:BE223), 2)</f>
        <v>0</v>
      </c>
      <c r="G30" s="45"/>
      <c r="H30" s="45"/>
      <c r="I30" s="156">
        <v>0.20999999999999999</v>
      </c>
      <c r="J30" s="155">
        <f>ROUND(ROUND((SUM(BE86:BE223)), 2)*I30, 2)</f>
        <v>0</v>
      </c>
      <c r="K30" s="49"/>
    </row>
    <row r="31" s="1" customFormat="1" ht="14.4" customHeight="1">
      <c r="B31" s="44"/>
      <c r="C31" s="45"/>
      <c r="D31" s="45"/>
      <c r="E31" s="53" t="s">
        <v>45</v>
      </c>
      <c r="F31" s="155">
        <f>ROUND(SUM(BF86:BF223), 2)</f>
        <v>0</v>
      </c>
      <c r="G31" s="45"/>
      <c r="H31" s="45"/>
      <c r="I31" s="156">
        <v>0.14999999999999999</v>
      </c>
      <c r="J31" s="155">
        <f>ROUND(ROUND((SUM(BF86:BF223)), 2)*I31, 2)</f>
        <v>0</v>
      </c>
      <c r="K31" s="49"/>
    </row>
    <row r="32" hidden="1" s="1" customFormat="1" ht="14.4" customHeight="1">
      <c r="B32" s="44"/>
      <c r="C32" s="45"/>
      <c r="D32" s="45"/>
      <c r="E32" s="53" t="s">
        <v>46</v>
      </c>
      <c r="F32" s="155">
        <f>ROUND(SUM(BG86:BG223), 2)</f>
        <v>0</v>
      </c>
      <c r="G32" s="45"/>
      <c r="H32" s="45"/>
      <c r="I32" s="156">
        <v>0.20999999999999999</v>
      </c>
      <c r="J32" s="155">
        <v>0</v>
      </c>
      <c r="K32" s="49"/>
    </row>
    <row r="33" hidden="1" s="1" customFormat="1" ht="14.4" customHeight="1">
      <c r="B33" s="44"/>
      <c r="C33" s="45"/>
      <c r="D33" s="45"/>
      <c r="E33" s="53" t="s">
        <v>47</v>
      </c>
      <c r="F33" s="155">
        <f>ROUND(SUM(BH86:BH223), 2)</f>
        <v>0</v>
      </c>
      <c r="G33" s="45"/>
      <c r="H33" s="45"/>
      <c r="I33" s="156">
        <v>0.14999999999999999</v>
      </c>
      <c r="J33" s="155">
        <v>0</v>
      </c>
      <c r="K33" s="49"/>
    </row>
    <row r="34" hidden="1" s="1" customFormat="1" ht="14.4" customHeight="1">
      <c r="B34" s="44"/>
      <c r="C34" s="45"/>
      <c r="D34" s="45"/>
      <c r="E34" s="53" t="s">
        <v>48</v>
      </c>
      <c r="F34" s="155">
        <f>ROUND(SUM(BI86:BI223),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01 - 3-OBJEKT HZ - ZDRAVOTECHNIKA</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J86</f>
        <v>0</v>
      </c>
      <c r="K56" s="49"/>
      <c r="AU56" s="22" t="s">
        <v>136</v>
      </c>
    </row>
    <row r="57" s="7" customFormat="1" ht="24.96" customHeight="1">
      <c r="B57" s="175"/>
      <c r="C57" s="176"/>
      <c r="D57" s="177" t="s">
        <v>1875</v>
      </c>
      <c r="E57" s="178"/>
      <c r="F57" s="178"/>
      <c r="G57" s="178"/>
      <c r="H57" s="178"/>
      <c r="I57" s="179"/>
      <c r="J57" s="180">
        <f>J87</f>
        <v>0</v>
      </c>
      <c r="K57" s="181"/>
    </row>
    <row r="58" s="10" customFormat="1" ht="19.92" customHeight="1">
      <c r="B58" s="226"/>
      <c r="C58" s="227"/>
      <c r="D58" s="228" t="s">
        <v>1613</v>
      </c>
      <c r="E58" s="229"/>
      <c r="F58" s="229"/>
      <c r="G58" s="229"/>
      <c r="H58" s="229"/>
      <c r="I58" s="230"/>
      <c r="J58" s="231">
        <f>J88</f>
        <v>0</v>
      </c>
      <c r="K58" s="232"/>
    </row>
    <row r="59" s="7" customFormat="1" ht="24.96" customHeight="1">
      <c r="B59" s="175"/>
      <c r="C59" s="176"/>
      <c r="D59" s="177" t="s">
        <v>1876</v>
      </c>
      <c r="E59" s="178"/>
      <c r="F59" s="178"/>
      <c r="G59" s="178"/>
      <c r="H59" s="178"/>
      <c r="I59" s="179"/>
      <c r="J59" s="180">
        <f>J118</f>
        <v>0</v>
      </c>
      <c r="K59" s="181"/>
    </row>
    <row r="60" s="10" customFormat="1" ht="19.92" customHeight="1">
      <c r="B60" s="226"/>
      <c r="C60" s="227"/>
      <c r="D60" s="228" t="s">
        <v>1613</v>
      </c>
      <c r="E60" s="229"/>
      <c r="F60" s="229"/>
      <c r="G60" s="229"/>
      <c r="H60" s="229"/>
      <c r="I60" s="230"/>
      <c r="J60" s="231">
        <f>J119</f>
        <v>0</v>
      </c>
      <c r="K60" s="232"/>
    </row>
    <row r="61" s="7" customFormat="1" ht="24.96" customHeight="1">
      <c r="B61" s="175"/>
      <c r="C61" s="176"/>
      <c r="D61" s="177" t="s">
        <v>1877</v>
      </c>
      <c r="E61" s="178"/>
      <c r="F61" s="178"/>
      <c r="G61" s="178"/>
      <c r="H61" s="178"/>
      <c r="I61" s="179"/>
      <c r="J61" s="180">
        <f>J151</f>
        <v>0</v>
      </c>
      <c r="K61" s="181"/>
    </row>
    <row r="62" s="10" customFormat="1" ht="19.92" customHeight="1">
      <c r="B62" s="226"/>
      <c r="C62" s="227"/>
      <c r="D62" s="228" t="s">
        <v>1613</v>
      </c>
      <c r="E62" s="229"/>
      <c r="F62" s="229"/>
      <c r="G62" s="229"/>
      <c r="H62" s="229"/>
      <c r="I62" s="230"/>
      <c r="J62" s="231">
        <f>J152</f>
        <v>0</v>
      </c>
      <c r="K62" s="232"/>
    </row>
    <row r="63" s="7" customFormat="1" ht="24.96" customHeight="1">
      <c r="B63" s="175"/>
      <c r="C63" s="176"/>
      <c r="D63" s="177" t="s">
        <v>1878</v>
      </c>
      <c r="E63" s="178"/>
      <c r="F63" s="178"/>
      <c r="G63" s="178"/>
      <c r="H63" s="178"/>
      <c r="I63" s="179"/>
      <c r="J63" s="180">
        <f>J168</f>
        <v>0</v>
      </c>
      <c r="K63" s="181"/>
    </row>
    <row r="64" s="10" customFormat="1" ht="19.92" customHeight="1">
      <c r="B64" s="226"/>
      <c r="C64" s="227"/>
      <c r="D64" s="228" t="s">
        <v>1613</v>
      </c>
      <c r="E64" s="229"/>
      <c r="F64" s="229"/>
      <c r="G64" s="229"/>
      <c r="H64" s="229"/>
      <c r="I64" s="230"/>
      <c r="J64" s="231">
        <f>J169</f>
        <v>0</v>
      </c>
      <c r="K64" s="232"/>
    </row>
    <row r="65" s="7" customFormat="1" ht="24.96" customHeight="1">
      <c r="B65" s="175"/>
      <c r="C65" s="176"/>
      <c r="D65" s="177" t="s">
        <v>1879</v>
      </c>
      <c r="E65" s="178"/>
      <c r="F65" s="178"/>
      <c r="G65" s="178"/>
      <c r="H65" s="178"/>
      <c r="I65" s="179"/>
      <c r="J65" s="180">
        <f>J182</f>
        <v>0</v>
      </c>
      <c r="K65" s="181"/>
    </row>
    <row r="66" s="10" customFormat="1" ht="19.92" customHeight="1">
      <c r="B66" s="226"/>
      <c r="C66" s="227"/>
      <c r="D66" s="228" t="s">
        <v>1613</v>
      </c>
      <c r="E66" s="229"/>
      <c r="F66" s="229"/>
      <c r="G66" s="229"/>
      <c r="H66" s="229"/>
      <c r="I66" s="230"/>
      <c r="J66" s="231">
        <f>J183</f>
        <v>0</v>
      </c>
      <c r="K66" s="232"/>
    </row>
    <row r="67" s="1" customFormat="1" ht="21.84" customHeight="1">
      <c r="B67" s="44"/>
      <c r="C67" s="45"/>
      <c r="D67" s="45"/>
      <c r="E67" s="45"/>
      <c r="F67" s="45"/>
      <c r="G67" s="45"/>
      <c r="H67" s="45"/>
      <c r="I67" s="142"/>
      <c r="J67" s="45"/>
      <c r="K67" s="49"/>
    </row>
    <row r="68" s="1" customFormat="1" ht="6.96" customHeight="1">
      <c r="B68" s="65"/>
      <c r="C68" s="66"/>
      <c r="D68" s="66"/>
      <c r="E68" s="66"/>
      <c r="F68" s="66"/>
      <c r="G68" s="66"/>
      <c r="H68" s="66"/>
      <c r="I68" s="164"/>
      <c r="J68" s="66"/>
      <c r="K68" s="67"/>
    </row>
    <row r="72" s="1" customFormat="1" ht="6.96" customHeight="1">
      <c r="B72" s="68"/>
      <c r="C72" s="69"/>
      <c r="D72" s="69"/>
      <c r="E72" s="69"/>
      <c r="F72" s="69"/>
      <c r="G72" s="69"/>
      <c r="H72" s="69"/>
      <c r="I72" s="167"/>
      <c r="J72" s="69"/>
      <c r="K72" s="69"/>
      <c r="L72" s="70"/>
    </row>
    <row r="73" s="1" customFormat="1" ht="36.96" customHeight="1">
      <c r="B73" s="44"/>
      <c r="C73" s="71" t="s">
        <v>139</v>
      </c>
      <c r="D73" s="72"/>
      <c r="E73" s="72"/>
      <c r="F73" s="72"/>
      <c r="G73" s="72"/>
      <c r="H73" s="72"/>
      <c r="I73" s="182"/>
      <c r="J73" s="72"/>
      <c r="K73" s="72"/>
      <c r="L73" s="70"/>
    </row>
    <row r="74" s="1" customFormat="1" ht="6.96" customHeight="1">
      <c r="B74" s="44"/>
      <c r="C74" s="72"/>
      <c r="D74" s="72"/>
      <c r="E74" s="72"/>
      <c r="F74" s="72"/>
      <c r="G74" s="72"/>
      <c r="H74" s="72"/>
      <c r="I74" s="182"/>
      <c r="J74" s="72"/>
      <c r="K74" s="72"/>
      <c r="L74" s="70"/>
    </row>
    <row r="75" s="1" customFormat="1" ht="14.4" customHeight="1">
      <c r="B75" s="44"/>
      <c r="C75" s="74" t="s">
        <v>18</v>
      </c>
      <c r="D75" s="72"/>
      <c r="E75" s="72"/>
      <c r="F75" s="72"/>
      <c r="G75" s="72"/>
      <c r="H75" s="72"/>
      <c r="I75" s="182"/>
      <c r="J75" s="72"/>
      <c r="K75" s="72"/>
      <c r="L75" s="70"/>
    </row>
    <row r="76" s="1" customFormat="1" ht="16.5" customHeight="1">
      <c r="B76" s="44"/>
      <c r="C76" s="72"/>
      <c r="D76" s="72"/>
      <c r="E76" s="183" t="str">
        <f>E7</f>
        <v>STAVEBNÍ ÚPRAVY HASIČSKÉ ZBROJNICE HEŘMANICE - SLEZSKÁ OSTRAVA</v>
      </c>
      <c r="F76" s="74"/>
      <c r="G76" s="74"/>
      <c r="H76" s="74"/>
      <c r="I76" s="182"/>
      <c r="J76" s="72"/>
      <c r="K76" s="72"/>
      <c r="L76" s="70"/>
    </row>
    <row r="77" s="1" customFormat="1" ht="14.4" customHeight="1">
      <c r="B77" s="44"/>
      <c r="C77" s="74" t="s">
        <v>129</v>
      </c>
      <c r="D77" s="72"/>
      <c r="E77" s="72"/>
      <c r="F77" s="72"/>
      <c r="G77" s="72"/>
      <c r="H77" s="72"/>
      <c r="I77" s="182"/>
      <c r="J77" s="72"/>
      <c r="K77" s="72"/>
      <c r="L77" s="70"/>
    </row>
    <row r="78" s="1" customFormat="1" ht="17.25" customHeight="1">
      <c r="B78" s="44"/>
      <c r="C78" s="72"/>
      <c r="D78" s="72"/>
      <c r="E78" s="80" t="str">
        <f>E9</f>
        <v>SO 01 - 3-OBJEKT HZ - ZDRAVOTECHNIKA</v>
      </c>
      <c r="F78" s="72"/>
      <c r="G78" s="72"/>
      <c r="H78" s="72"/>
      <c r="I78" s="182"/>
      <c r="J78" s="72"/>
      <c r="K78" s="72"/>
      <c r="L78" s="70"/>
    </row>
    <row r="79" s="1" customFormat="1" ht="6.96" customHeight="1">
      <c r="B79" s="44"/>
      <c r="C79" s="72"/>
      <c r="D79" s="72"/>
      <c r="E79" s="72"/>
      <c r="F79" s="72"/>
      <c r="G79" s="72"/>
      <c r="H79" s="72"/>
      <c r="I79" s="182"/>
      <c r="J79" s="72"/>
      <c r="K79" s="72"/>
      <c r="L79" s="70"/>
    </row>
    <row r="80" s="1" customFormat="1" ht="18" customHeight="1">
      <c r="B80" s="44"/>
      <c r="C80" s="74" t="s">
        <v>23</v>
      </c>
      <c r="D80" s="72"/>
      <c r="E80" s="72"/>
      <c r="F80" s="184" t="str">
        <f>F12</f>
        <v>SLEZSKÁ OSTRAVA</v>
      </c>
      <c r="G80" s="72"/>
      <c r="H80" s="72"/>
      <c r="I80" s="185" t="s">
        <v>25</v>
      </c>
      <c r="J80" s="83" t="str">
        <f>IF(J12="","",J12)</f>
        <v>25. 2. 2023</v>
      </c>
      <c r="K80" s="72"/>
      <c r="L80" s="70"/>
    </row>
    <row r="81" s="1" customFormat="1" ht="6.96" customHeight="1">
      <c r="B81" s="44"/>
      <c r="C81" s="72"/>
      <c r="D81" s="72"/>
      <c r="E81" s="72"/>
      <c r="F81" s="72"/>
      <c r="G81" s="72"/>
      <c r="H81" s="72"/>
      <c r="I81" s="182"/>
      <c r="J81" s="72"/>
      <c r="K81" s="72"/>
      <c r="L81" s="70"/>
    </row>
    <row r="82" s="1" customFormat="1">
      <c r="B82" s="44"/>
      <c r="C82" s="74" t="s">
        <v>27</v>
      </c>
      <c r="D82" s="72"/>
      <c r="E82" s="72"/>
      <c r="F82" s="184" t="str">
        <f>E15</f>
        <v>SMO - SLEZSKÁ OSTRAVA</v>
      </c>
      <c r="G82" s="72"/>
      <c r="H82" s="72"/>
      <c r="I82" s="185" t="s">
        <v>33</v>
      </c>
      <c r="J82" s="184" t="str">
        <f>E21</f>
        <v>SPAN</v>
      </c>
      <c r="K82" s="72"/>
      <c r="L82" s="70"/>
    </row>
    <row r="83" s="1" customFormat="1" ht="14.4" customHeight="1">
      <c r="B83" s="44"/>
      <c r="C83" s="74" t="s">
        <v>31</v>
      </c>
      <c r="D83" s="72"/>
      <c r="E83" s="72"/>
      <c r="F83" s="184" t="str">
        <f>IF(E18="","",E18)</f>
        <v/>
      </c>
      <c r="G83" s="72"/>
      <c r="H83" s="72"/>
      <c r="I83" s="182"/>
      <c r="J83" s="72"/>
      <c r="K83" s="72"/>
      <c r="L83" s="70"/>
    </row>
    <row r="84" s="1" customFormat="1" ht="10.32" customHeight="1">
      <c r="B84" s="44"/>
      <c r="C84" s="72"/>
      <c r="D84" s="72"/>
      <c r="E84" s="72"/>
      <c r="F84" s="72"/>
      <c r="G84" s="72"/>
      <c r="H84" s="72"/>
      <c r="I84" s="182"/>
      <c r="J84" s="72"/>
      <c r="K84" s="72"/>
      <c r="L84" s="70"/>
    </row>
    <row r="85" s="8" customFormat="1" ht="29.28" customHeight="1">
      <c r="B85" s="186"/>
      <c r="C85" s="187" t="s">
        <v>140</v>
      </c>
      <c r="D85" s="188" t="s">
        <v>58</v>
      </c>
      <c r="E85" s="188" t="s">
        <v>54</v>
      </c>
      <c r="F85" s="188" t="s">
        <v>141</v>
      </c>
      <c r="G85" s="188" t="s">
        <v>142</v>
      </c>
      <c r="H85" s="188" t="s">
        <v>143</v>
      </c>
      <c r="I85" s="189" t="s">
        <v>144</v>
      </c>
      <c r="J85" s="188" t="s">
        <v>134</v>
      </c>
      <c r="K85" s="190" t="s">
        <v>145</v>
      </c>
      <c r="L85" s="191"/>
      <c r="M85" s="100" t="s">
        <v>146</v>
      </c>
      <c r="N85" s="101" t="s">
        <v>43</v>
      </c>
      <c r="O85" s="101" t="s">
        <v>147</v>
      </c>
      <c r="P85" s="101" t="s">
        <v>148</v>
      </c>
      <c r="Q85" s="101" t="s">
        <v>149</v>
      </c>
      <c r="R85" s="101" t="s">
        <v>150</v>
      </c>
      <c r="S85" s="101" t="s">
        <v>151</v>
      </c>
      <c r="T85" s="102" t="s">
        <v>152</v>
      </c>
    </row>
    <row r="86" s="1" customFormat="1" ht="29.28" customHeight="1">
      <c r="B86" s="44"/>
      <c r="C86" s="106" t="s">
        <v>135</v>
      </c>
      <c r="D86" s="72"/>
      <c r="E86" s="72"/>
      <c r="F86" s="72"/>
      <c r="G86" s="72"/>
      <c r="H86" s="72"/>
      <c r="I86" s="182"/>
      <c r="J86" s="192">
        <f>BK86</f>
        <v>0</v>
      </c>
      <c r="K86" s="72"/>
      <c r="L86" s="70"/>
      <c r="M86" s="103"/>
      <c r="N86" s="104"/>
      <c r="O86" s="104"/>
      <c r="P86" s="193">
        <f>P87+P118+P151+P168+P182</f>
        <v>0</v>
      </c>
      <c r="Q86" s="104"/>
      <c r="R86" s="193">
        <f>R87+R118+R151+R168+R182</f>
        <v>8.4218899999999994</v>
      </c>
      <c r="S86" s="104"/>
      <c r="T86" s="194">
        <f>T87+T118+T151+T168+T182</f>
        <v>0</v>
      </c>
      <c r="AT86" s="22" t="s">
        <v>72</v>
      </c>
      <c r="AU86" s="22" t="s">
        <v>136</v>
      </c>
      <c r="BK86" s="195">
        <f>BK87+BK118+BK151+BK168+BK182</f>
        <v>0</v>
      </c>
    </row>
    <row r="87" s="9" customFormat="1" ht="37.44" customHeight="1">
      <c r="B87" s="196"/>
      <c r="C87" s="197"/>
      <c r="D87" s="198" t="s">
        <v>72</v>
      </c>
      <c r="E87" s="199" t="s">
        <v>1619</v>
      </c>
      <c r="F87" s="199" t="s">
        <v>1880</v>
      </c>
      <c r="G87" s="197"/>
      <c r="H87" s="197"/>
      <c r="I87" s="200"/>
      <c r="J87" s="201">
        <f>BK87</f>
        <v>0</v>
      </c>
      <c r="K87" s="197"/>
      <c r="L87" s="202"/>
      <c r="M87" s="203"/>
      <c r="N87" s="204"/>
      <c r="O87" s="204"/>
      <c r="P87" s="205">
        <f>P88</f>
        <v>0</v>
      </c>
      <c r="Q87" s="204"/>
      <c r="R87" s="205">
        <f>R88</f>
        <v>6.172369999999999</v>
      </c>
      <c r="S87" s="204"/>
      <c r="T87" s="206">
        <f>T88</f>
        <v>0</v>
      </c>
      <c r="AR87" s="207" t="s">
        <v>83</v>
      </c>
      <c r="AT87" s="208" t="s">
        <v>72</v>
      </c>
      <c r="AU87" s="208" t="s">
        <v>73</v>
      </c>
      <c r="AY87" s="207" t="s">
        <v>155</v>
      </c>
      <c r="BK87" s="209">
        <f>BK88</f>
        <v>0</v>
      </c>
    </row>
    <row r="88" s="9" customFormat="1" ht="19.92" customHeight="1">
      <c r="B88" s="196"/>
      <c r="C88" s="197"/>
      <c r="D88" s="198" t="s">
        <v>72</v>
      </c>
      <c r="E88" s="233" t="s">
        <v>153</v>
      </c>
      <c r="F88" s="233" t="s">
        <v>21</v>
      </c>
      <c r="G88" s="197"/>
      <c r="H88" s="197"/>
      <c r="I88" s="200"/>
      <c r="J88" s="234">
        <f>BK88</f>
        <v>0</v>
      </c>
      <c r="K88" s="197"/>
      <c r="L88" s="202"/>
      <c r="M88" s="203"/>
      <c r="N88" s="204"/>
      <c r="O88" s="204"/>
      <c r="P88" s="205">
        <f>SUM(P89:P117)</f>
        <v>0</v>
      </c>
      <c r="Q88" s="204"/>
      <c r="R88" s="205">
        <f>SUM(R89:R117)</f>
        <v>6.172369999999999</v>
      </c>
      <c r="S88" s="204"/>
      <c r="T88" s="206">
        <f>SUM(T89:T117)</f>
        <v>0</v>
      </c>
      <c r="AR88" s="207" t="s">
        <v>83</v>
      </c>
      <c r="AT88" s="208" t="s">
        <v>72</v>
      </c>
      <c r="AU88" s="208" t="s">
        <v>81</v>
      </c>
      <c r="AY88" s="207" t="s">
        <v>155</v>
      </c>
      <c r="BK88" s="209">
        <f>SUM(BK89:BK117)</f>
        <v>0</v>
      </c>
    </row>
    <row r="89" s="1" customFormat="1" ht="16.5" customHeight="1">
      <c r="B89" s="44"/>
      <c r="C89" s="210" t="s">
        <v>81</v>
      </c>
      <c r="D89" s="210" t="s">
        <v>156</v>
      </c>
      <c r="E89" s="211" t="s">
        <v>1881</v>
      </c>
      <c r="F89" s="212" t="s">
        <v>1882</v>
      </c>
      <c r="G89" s="213" t="s">
        <v>1667</v>
      </c>
      <c r="H89" s="214">
        <v>7</v>
      </c>
      <c r="I89" s="215"/>
      <c r="J89" s="216">
        <f>ROUND(I89*H89,2)</f>
        <v>0</v>
      </c>
      <c r="K89" s="212" t="s">
        <v>21</v>
      </c>
      <c r="L89" s="70"/>
      <c r="M89" s="217" t="s">
        <v>21</v>
      </c>
      <c r="N89" s="218" t="s">
        <v>44</v>
      </c>
      <c r="O89" s="45"/>
      <c r="P89" s="219">
        <f>O89*H89</f>
        <v>0</v>
      </c>
      <c r="Q89" s="219">
        <v>0.018960000000000001</v>
      </c>
      <c r="R89" s="219">
        <f>Q89*H89</f>
        <v>0.13272000000000001</v>
      </c>
      <c r="S89" s="219">
        <v>0</v>
      </c>
      <c r="T89" s="220">
        <f>S89*H89</f>
        <v>0</v>
      </c>
      <c r="AR89" s="22" t="s">
        <v>183</v>
      </c>
      <c r="AT89" s="22" t="s">
        <v>156</v>
      </c>
      <c r="AU89" s="22" t="s">
        <v>83</v>
      </c>
      <c r="AY89" s="22" t="s">
        <v>155</v>
      </c>
      <c r="BE89" s="221">
        <f>IF(N89="základní",J89,0)</f>
        <v>0</v>
      </c>
      <c r="BF89" s="221">
        <f>IF(N89="snížená",J89,0)</f>
        <v>0</v>
      </c>
      <c r="BG89" s="221">
        <f>IF(N89="zákl. přenesená",J89,0)</f>
        <v>0</v>
      </c>
      <c r="BH89" s="221">
        <f>IF(N89="sníž. přenesená",J89,0)</f>
        <v>0</v>
      </c>
      <c r="BI89" s="221">
        <f>IF(N89="nulová",J89,0)</f>
        <v>0</v>
      </c>
      <c r="BJ89" s="22" t="s">
        <v>81</v>
      </c>
      <c r="BK89" s="221">
        <f>ROUND(I89*H89,2)</f>
        <v>0</v>
      </c>
      <c r="BL89" s="22" t="s">
        <v>183</v>
      </c>
      <c r="BM89" s="22" t="s">
        <v>83</v>
      </c>
    </row>
    <row r="90" s="1" customFormat="1" ht="16.5" customHeight="1">
      <c r="B90" s="44"/>
      <c r="C90" s="210" t="s">
        <v>83</v>
      </c>
      <c r="D90" s="210" t="s">
        <v>156</v>
      </c>
      <c r="E90" s="211" t="s">
        <v>1883</v>
      </c>
      <c r="F90" s="212" t="s">
        <v>1884</v>
      </c>
      <c r="G90" s="213" t="s">
        <v>1667</v>
      </c>
      <c r="H90" s="214">
        <v>8</v>
      </c>
      <c r="I90" s="215"/>
      <c r="J90" s="216">
        <f>ROUND(I90*H90,2)</f>
        <v>0</v>
      </c>
      <c r="K90" s="212" t="s">
        <v>21</v>
      </c>
      <c r="L90" s="70"/>
      <c r="M90" s="217" t="s">
        <v>21</v>
      </c>
      <c r="N90" s="218" t="s">
        <v>44</v>
      </c>
      <c r="O90" s="45"/>
      <c r="P90" s="219">
        <f>O90*H90</f>
        <v>0</v>
      </c>
      <c r="Q90" s="219">
        <v>0.023910000000000001</v>
      </c>
      <c r="R90" s="219">
        <f>Q90*H90</f>
        <v>0.19128000000000001</v>
      </c>
      <c r="S90" s="219">
        <v>0</v>
      </c>
      <c r="T90" s="220">
        <f>S90*H90</f>
        <v>0</v>
      </c>
      <c r="AR90" s="22" t="s">
        <v>183</v>
      </c>
      <c r="AT90" s="22" t="s">
        <v>156</v>
      </c>
      <c r="AU90" s="22" t="s">
        <v>83</v>
      </c>
      <c r="AY90" s="22" t="s">
        <v>155</v>
      </c>
      <c r="BE90" s="221">
        <f>IF(N90="základní",J90,0)</f>
        <v>0</v>
      </c>
      <c r="BF90" s="221">
        <f>IF(N90="snížená",J90,0)</f>
        <v>0</v>
      </c>
      <c r="BG90" s="221">
        <f>IF(N90="zákl. přenesená",J90,0)</f>
        <v>0</v>
      </c>
      <c r="BH90" s="221">
        <f>IF(N90="sníž. přenesená",J90,0)</f>
        <v>0</v>
      </c>
      <c r="BI90" s="221">
        <f>IF(N90="nulová",J90,0)</f>
        <v>0</v>
      </c>
      <c r="BJ90" s="22" t="s">
        <v>81</v>
      </c>
      <c r="BK90" s="221">
        <f>ROUND(I90*H90,2)</f>
        <v>0</v>
      </c>
      <c r="BL90" s="22" t="s">
        <v>183</v>
      </c>
      <c r="BM90" s="22" t="s">
        <v>163</v>
      </c>
    </row>
    <row r="91" s="1" customFormat="1" ht="16.5" customHeight="1">
      <c r="B91" s="44"/>
      <c r="C91" s="210" t="s">
        <v>154</v>
      </c>
      <c r="D91" s="210" t="s">
        <v>156</v>
      </c>
      <c r="E91" s="211" t="s">
        <v>1885</v>
      </c>
      <c r="F91" s="212" t="s">
        <v>1886</v>
      </c>
      <c r="G91" s="213" t="s">
        <v>1667</v>
      </c>
      <c r="H91" s="214">
        <v>244</v>
      </c>
      <c r="I91" s="215"/>
      <c r="J91" s="216">
        <f>ROUND(I91*H91,2)</f>
        <v>0</v>
      </c>
      <c r="K91" s="212" t="s">
        <v>21</v>
      </c>
      <c r="L91" s="70"/>
      <c r="M91" s="217" t="s">
        <v>21</v>
      </c>
      <c r="N91" s="218" t="s">
        <v>44</v>
      </c>
      <c r="O91" s="45"/>
      <c r="P91" s="219">
        <f>O91*H91</f>
        <v>0</v>
      </c>
      <c r="Q91" s="219">
        <v>0.014579999999999999</v>
      </c>
      <c r="R91" s="219">
        <f>Q91*H91</f>
        <v>3.5575199999999998</v>
      </c>
      <c r="S91" s="219">
        <v>0</v>
      </c>
      <c r="T91" s="220">
        <f>S91*H91</f>
        <v>0</v>
      </c>
      <c r="AR91" s="22" t="s">
        <v>183</v>
      </c>
      <c r="AT91" s="22" t="s">
        <v>156</v>
      </c>
      <c r="AU91" s="22" t="s">
        <v>83</v>
      </c>
      <c r="AY91" s="22" t="s">
        <v>155</v>
      </c>
      <c r="BE91" s="221">
        <f>IF(N91="základní",J91,0)</f>
        <v>0</v>
      </c>
      <c r="BF91" s="221">
        <f>IF(N91="snížená",J91,0)</f>
        <v>0</v>
      </c>
      <c r="BG91" s="221">
        <f>IF(N91="zákl. přenesená",J91,0)</f>
        <v>0</v>
      </c>
      <c r="BH91" s="221">
        <f>IF(N91="sníž. přenesená",J91,0)</f>
        <v>0</v>
      </c>
      <c r="BI91" s="221">
        <f>IF(N91="nulová",J91,0)</f>
        <v>0</v>
      </c>
      <c r="BJ91" s="22" t="s">
        <v>81</v>
      </c>
      <c r="BK91" s="221">
        <f>ROUND(I91*H91,2)</f>
        <v>0</v>
      </c>
      <c r="BL91" s="22" t="s">
        <v>183</v>
      </c>
      <c r="BM91" s="22" t="s">
        <v>166</v>
      </c>
    </row>
    <row r="92" s="1" customFormat="1" ht="16.5" customHeight="1">
      <c r="B92" s="44"/>
      <c r="C92" s="210" t="s">
        <v>163</v>
      </c>
      <c r="D92" s="210" t="s">
        <v>156</v>
      </c>
      <c r="E92" s="211" t="s">
        <v>1887</v>
      </c>
      <c r="F92" s="212" t="s">
        <v>1888</v>
      </c>
      <c r="G92" s="213" t="s">
        <v>1641</v>
      </c>
      <c r="H92" s="214">
        <v>4</v>
      </c>
      <c r="I92" s="215"/>
      <c r="J92" s="216">
        <f>ROUND(I92*H92,2)</f>
        <v>0</v>
      </c>
      <c r="K92" s="212" t="s">
        <v>21</v>
      </c>
      <c r="L92" s="70"/>
      <c r="M92" s="217" t="s">
        <v>21</v>
      </c>
      <c r="N92" s="218" t="s">
        <v>44</v>
      </c>
      <c r="O92" s="45"/>
      <c r="P92" s="219">
        <f>O92*H92</f>
        <v>0</v>
      </c>
      <c r="Q92" s="219">
        <v>0.00066</v>
      </c>
      <c r="R92" s="219">
        <f>Q92*H92</f>
        <v>0.00264</v>
      </c>
      <c r="S92" s="219">
        <v>0</v>
      </c>
      <c r="T92" s="220">
        <f>S92*H92</f>
        <v>0</v>
      </c>
      <c r="AR92" s="22" t="s">
        <v>183</v>
      </c>
      <c r="AT92" s="22" t="s">
        <v>156</v>
      </c>
      <c r="AU92" s="22" t="s">
        <v>83</v>
      </c>
      <c r="AY92" s="22" t="s">
        <v>155</v>
      </c>
      <c r="BE92" s="221">
        <f>IF(N92="základní",J92,0)</f>
        <v>0</v>
      </c>
      <c r="BF92" s="221">
        <f>IF(N92="snížená",J92,0)</f>
        <v>0</v>
      </c>
      <c r="BG92" s="221">
        <f>IF(N92="zákl. přenesená",J92,0)</f>
        <v>0</v>
      </c>
      <c r="BH92" s="221">
        <f>IF(N92="sníž. přenesená",J92,0)</f>
        <v>0</v>
      </c>
      <c r="BI92" s="221">
        <f>IF(N92="nulová",J92,0)</f>
        <v>0</v>
      </c>
      <c r="BJ92" s="22" t="s">
        <v>81</v>
      </c>
      <c r="BK92" s="221">
        <f>ROUND(I92*H92,2)</f>
        <v>0</v>
      </c>
      <c r="BL92" s="22" t="s">
        <v>183</v>
      </c>
      <c r="BM92" s="22" t="s">
        <v>169</v>
      </c>
    </row>
    <row r="93" s="1" customFormat="1" ht="16.5" customHeight="1">
      <c r="B93" s="44"/>
      <c r="C93" s="210" t="s">
        <v>170</v>
      </c>
      <c r="D93" s="210" t="s">
        <v>156</v>
      </c>
      <c r="E93" s="211" t="s">
        <v>1889</v>
      </c>
      <c r="F93" s="212" t="s">
        <v>1890</v>
      </c>
      <c r="G93" s="213" t="s">
        <v>1641</v>
      </c>
      <c r="H93" s="214">
        <v>4</v>
      </c>
      <c r="I93" s="215"/>
      <c r="J93" s="216">
        <f>ROUND(I93*H93,2)</f>
        <v>0</v>
      </c>
      <c r="K93" s="212" t="s">
        <v>21</v>
      </c>
      <c r="L93" s="70"/>
      <c r="M93" s="217" t="s">
        <v>21</v>
      </c>
      <c r="N93" s="218" t="s">
        <v>44</v>
      </c>
      <c r="O93" s="45"/>
      <c r="P93" s="219">
        <f>O93*H93</f>
        <v>0</v>
      </c>
      <c r="Q93" s="219">
        <v>0.00066</v>
      </c>
      <c r="R93" s="219">
        <f>Q93*H93</f>
        <v>0.00264</v>
      </c>
      <c r="S93" s="219">
        <v>0</v>
      </c>
      <c r="T93" s="220">
        <f>S93*H93</f>
        <v>0</v>
      </c>
      <c r="AR93" s="22" t="s">
        <v>183</v>
      </c>
      <c r="AT93" s="22" t="s">
        <v>156</v>
      </c>
      <c r="AU93" s="22" t="s">
        <v>83</v>
      </c>
      <c r="AY93" s="22" t="s">
        <v>155</v>
      </c>
      <c r="BE93" s="221">
        <f>IF(N93="základní",J93,0)</f>
        <v>0</v>
      </c>
      <c r="BF93" s="221">
        <f>IF(N93="snížená",J93,0)</f>
        <v>0</v>
      </c>
      <c r="BG93" s="221">
        <f>IF(N93="zákl. přenesená",J93,0)</f>
        <v>0</v>
      </c>
      <c r="BH93" s="221">
        <f>IF(N93="sníž. přenesená",J93,0)</f>
        <v>0</v>
      </c>
      <c r="BI93" s="221">
        <f>IF(N93="nulová",J93,0)</f>
        <v>0</v>
      </c>
      <c r="BJ93" s="22" t="s">
        <v>81</v>
      </c>
      <c r="BK93" s="221">
        <f>ROUND(I93*H93,2)</f>
        <v>0</v>
      </c>
      <c r="BL93" s="22" t="s">
        <v>183</v>
      </c>
      <c r="BM93" s="22" t="s">
        <v>173</v>
      </c>
    </row>
    <row r="94" s="1" customFormat="1" ht="16.5" customHeight="1">
      <c r="B94" s="44"/>
      <c r="C94" s="210" t="s">
        <v>166</v>
      </c>
      <c r="D94" s="210" t="s">
        <v>156</v>
      </c>
      <c r="E94" s="211" t="s">
        <v>1891</v>
      </c>
      <c r="F94" s="212" t="s">
        <v>1892</v>
      </c>
      <c r="G94" s="213" t="s">
        <v>1667</v>
      </c>
      <c r="H94" s="214">
        <v>50</v>
      </c>
      <c r="I94" s="215"/>
      <c r="J94" s="216">
        <f>ROUND(I94*H94,2)</f>
        <v>0</v>
      </c>
      <c r="K94" s="212" t="s">
        <v>21</v>
      </c>
      <c r="L94" s="70"/>
      <c r="M94" s="217" t="s">
        <v>21</v>
      </c>
      <c r="N94" s="218" t="s">
        <v>44</v>
      </c>
      <c r="O94" s="45"/>
      <c r="P94" s="219">
        <f>O94*H94</f>
        <v>0</v>
      </c>
      <c r="Q94" s="219">
        <v>0.0012600000000000001</v>
      </c>
      <c r="R94" s="219">
        <f>Q94*H94</f>
        <v>0.063</v>
      </c>
      <c r="S94" s="219">
        <v>0</v>
      </c>
      <c r="T94" s="220">
        <f>S94*H94</f>
        <v>0</v>
      </c>
      <c r="AR94" s="22" t="s">
        <v>183</v>
      </c>
      <c r="AT94" s="22" t="s">
        <v>156</v>
      </c>
      <c r="AU94" s="22" t="s">
        <v>83</v>
      </c>
      <c r="AY94" s="22" t="s">
        <v>155</v>
      </c>
      <c r="BE94" s="221">
        <f>IF(N94="základní",J94,0)</f>
        <v>0</v>
      </c>
      <c r="BF94" s="221">
        <f>IF(N94="snížená",J94,0)</f>
        <v>0</v>
      </c>
      <c r="BG94" s="221">
        <f>IF(N94="zákl. přenesená",J94,0)</f>
        <v>0</v>
      </c>
      <c r="BH94" s="221">
        <f>IF(N94="sníž. přenesená",J94,0)</f>
        <v>0</v>
      </c>
      <c r="BI94" s="221">
        <f>IF(N94="nulová",J94,0)</f>
        <v>0</v>
      </c>
      <c r="BJ94" s="22" t="s">
        <v>81</v>
      </c>
      <c r="BK94" s="221">
        <f>ROUND(I94*H94,2)</f>
        <v>0</v>
      </c>
      <c r="BL94" s="22" t="s">
        <v>183</v>
      </c>
      <c r="BM94" s="22" t="s">
        <v>176</v>
      </c>
    </row>
    <row r="95" s="1" customFormat="1" ht="16.5" customHeight="1">
      <c r="B95" s="44"/>
      <c r="C95" s="210" t="s">
        <v>177</v>
      </c>
      <c r="D95" s="210" t="s">
        <v>156</v>
      </c>
      <c r="E95" s="211" t="s">
        <v>1893</v>
      </c>
      <c r="F95" s="212" t="s">
        <v>1894</v>
      </c>
      <c r="G95" s="213" t="s">
        <v>1667</v>
      </c>
      <c r="H95" s="214">
        <v>91</v>
      </c>
      <c r="I95" s="215"/>
      <c r="J95" s="216">
        <f>ROUND(I95*H95,2)</f>
        <v>0</v>
      </c>
      <c r="K95" s="212" t="s">
        <v>21</v>
      </c>
      <c r="L95" s="70"/>
      <c r="M95" s="217" t="s">
        <v>21</v>
      </c>
      <c r="N95" s="218" t="s">
        <v>44</v>
      </c>
      <c r="O95" s="45"/>
      <c r="P95" s="219">
        <f>O95*H95</f>
        <v>0</v>
      </c>
      <c r="Q95" s="219">
        <v>0.0017700000000000001</v>
      </c>
      <c r="R95" s="219">
        <f>Q95*H95</f>
        <v>0.16107000000000002</v>
      </c>
      <c r="S95" s="219">
        <v>0</v>
      </c>
      <c r="T95" s="220">
        <f>S95*H95</f>
        <v>0</v>
      </c>
      <c r="AR95" s="22" t="s">
        <v>183</v>
      </c>
      <c r="AT95" s="22" t="s">
        <v>156</v>
      </c>
      <c r="AU95" s="22" t="s">
        <v>83</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183</v>
      </c>
      <c r="BM95" s="22" t="s">
        <v>180</v>
      </c>
    </row>
    <row r="96" s="1" customFormat="1" ht="16.5" customHeight="1">
      <c r="B96" s="44"/>
      <c r="C96" s="210" t="s">
        <v>169</v>
      </c>
      <c r="D96" s="210" t="s">
        <v>156</v>
      </c>
      <c r="E96" s="211" t="s">
        <v>1895</v>
      </c>
      <c r="F96" s="212" t="s">
        <v>1896</v>
      </c>
      <c r="G96" s="213" t="s">
        <v>1667</v>
      </c>
      <c r="H96" s="214">
        <v>103</v>
      </c>
      <c r="I96" s="215"/>
      <c r="J96" s="216">
        <f>ROUND(I96*H96,2)</f>
        <v>0</v>
      </c>
      <c r="K96" s="212" t="s">
        <v>21</v>
      </c>
      <c r="L96" s="70"/>
      <c r="M96" s="217" t="s">
        <v>21</v>
      </c>
      <c r="N96" s="218" t="s">
        <v>44</v>
      </c>
      <c r="O96" s="45"/>
      <c r="P96" s="219">
        <f>O96*H96</f>
        <v>0</v>
      </c>
      <c r="Q96" s="219">
        <v>0.0027499999999999998</v>
      </c>
      <c r="R96" s="219">
        <f>Q96*H96</f>
        <v>0.28325</v>
      </c>
      <c r="S96" s="219">
        <v>0</v>
      </c>
      <c r="T96" s="220">
        <f>S96*H96</f>
        <v>0</v>
      </c>
      <c r="AR96" s="22" t="s">
        <v>183</v>
      </c>
      <c r="AT96" s="22" t="s">
        <v>156</v>
      </c>
      <c r="AU96" s="22" t="s">
        <v>83</v>
      </c>
      <c r="AY96" s="22" t="s">
        <v>155</v>
      </c>
      <c r="BE96" s="221">
        <f>IF(N96="základní",J96,0)</f>
        <v>0</v>
      </c>
      <c r="BF96" s="221">
        <f>IF(N96="snížená",J96,0)</f>
        <v>0</v>
      </c>
      <c r="BG96" s="221">
        <f>IF(N96="zákl. přenesená",J96,0)</f>
        <v>0</v>
      </c>
      <c r="BH96" s="221">
        <f>IF(N96="sníž. přenesená",J96,0)</f>
        <v>0</v>
      </c>
      <c r="BI96" s="221">
        <f>IF(N96="nulová",J96,0)</f>
        <v>0</v>
      </c>
      <c r="BJ96" s="22" t="s">
        <v>81</v>
      </c>
      <c r="BK96" s="221">
        <f>ROUND(I96*H96,2)</f>
        <v>0</v>
      </c>
      <c r="BL96" s="22" t="s">
        <v>183</v>
      </c>
      <c r="BM96" s="22" t="s">
        <v>183</v>
      </c>
    </row>
    <row r="97" s="1" customFormat="1" ht="16.5" customHeight="1">
      <c r="B97" s="44"/>
      <c r="C97" s="210" t="s">
        <v>184</v>
      </c>
      <c r="D97" s="210" t="s">
        <v>156</v>
      </c>
      <c r="E97" s="211" t="s">
        <v>1897</v>
      </c>
      <c r="F97" s="212" t="s">
        <v>1898</v>
      </c>
      <c r="G97" s="213" t="s">
        <v>1667</v>
      </c>
      <c r="H97" s="214">
        <v>5</v>
      </c>
      <c r="I97" s="215"/>
      <c r="J97" s="216">
        <f>ROUND(I97*H97,2)</f>
        <v>0</v>
      </c>
      <c r="K97" s="212" t="s">
        <v>21</v>
      </c>
      <c r="L97" s="70"/>
      <c r="M97" s="217" t="s">
        <v>21</v>
      </c>
      <c r="N97" s="218" t="s">
        <v>44</v>
      </c>
      <c r="O97" s="45"/>
      <c r="P97" s="219">
        <f>O97*H97</f>
        <v>0</v>
      </c>
      <c r="Q97" s="219">
        <v>0.0065799999999999999</v>
      </c>
      <c r="R97" s="219">
        <f>Q97*H97</f>
        <v>0.032899999999999999</v>
      </c>
      <c r="S97" s="219">
        <v>0</v>
      </c>
      <c r="T97" s="220">
        <f>S97*H97</f>
        <v>0</v>
      </c>
      <c r="AR97" s="22" t="s">
        <v>183</v>
      </c>
      <c r="AT97" s="22" t="s">
        <v>156</v>
      </c>
      <c r="AU97" s="22" t="s">
        <v>83</v>
      </c>
      <c r="AY97" s="22" t="s">
        <v>155</v>
      </c>
      <c r="BE97" s="221">
        <f>IF(N97="základní",J97,0)</f>
        <v>0</v>
      </c>
      <c r="BF97" s="221">
        <f>IF(N97="snížená",J97,0)</f>
        <v>0</v>
      </c>
      <c r="BG97" s="221">
        <f>IF(N97="zákl. přenesená",J97,0)</f>
        <v>0</v>
      </c>
      <c r="BH97" s="221">
        <f>IF(N97="sníž. přenesená",J97,0)</f>
        <v>0</v>
      </c>
      <c r="BI97" s="221">
        <f>IF(N97="nulová",J97,0)</f>
        <v>0</v>
      </c>
      <c r="BJ97" s="22" t="s">
        <v>81</v>
      </c>
      <c r="BK97" s="221">
        <f>ROUND(I97*H97,2)</f>
        <v>0</v>
      </c>
      <c r="BL97" s="22" t="s">
        <v>183</v>
      </c>
      <c r="BM97" s="22" t="s">
        <v>187</v>
      </c>
    </row>
    <row r="98" s="1" customFormat="1" ht="16.5" customHeight="1">
      <c r="B98" s="44"/>
      <c r="C98" s="210" t="s">
        <v>173</v>
      </c>
      <c r="D98" s="210" t="s">
        <v>156</v>
      </c>
      <c r="E98" s="211" t="s">
        <v>1899</v>
      </c>
      <c r="F98" s="212" t="s">
        <v>1900</v>
      </c>
      <c r="G98" s="213" t="s">
        <v>1667</v>
      </c>
      <c r="H98" s="214">
        <v>25</v>
      </c>
      <c r="I98" s="215"/>
      <c r="J98" s="216">
        <f>ROUND(I98*H98,2)</f>
        <v>0</v>
      </c>
      <c r="K98" s="212" t="s">
        <v>21</v>
      </c>
      <c r="L98" s="70"/>
      <c r="M98" s="217" t="s">
        <v>21</v>
      </c>
      <c r="N98" s="218" t="s">
        <v>44</v>
      </c>
      <c r="O98" s="45"/>
      <c r="P98" s="219">
        <f>O98*H98</f>
        <v>0</v>
      </c>
      <c r="Q98" s="219">
        <v>0.0072899999999999996</v>
      </c>
      <c r="R98" s="219">
        <f>Q98*H98</f>
        <v>0.18225</v>
      </c>
      <c r="S98" s="219">
        <v>0</v>
      </c>
      <c r="T98" s="220">
        <f>S98*H98</f>
        <v>0</v>
      </c>
      <c r="AR98" s="22" t="s">
        <v>183</v>
      </c>
      <c r="AT98" s="22" t="s">
        <v>156</v>
      </c>
      <c r="AU98" s="22" t="s">
        <v>83</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183</v>
      </c>
      <c r="BM98" s="22" t="s">
        <v>190</v>
      </c>
    </row>
    <row r="99" s="1" customFormat="1" ht="16.5" customHeight="1">
      <c r="B99" s="44"/>
      <c r="C99" s="210" t="s">
        <v>191</v>
      </c>
      <c r="D99" s="210" t="s">
        <v>156</v>
      </c>
      <c r="E99" s="211" t="s">
        <v>1901</v>
      </c>
      <c r="F99" s="212" t="s">
        <v>1902</v>
      </c>
      <c r="G99" s="213" t="s">
        <v>1667</v>
      </c>
      <c r="H99" s="214">
        <v>45</v>
      </c>
      <c r="I99" s="215"/>
      <c r="J99" s="216">
        <f>ROUND(I99*H99,2)</f>
        <v>0</v>
      </c>
      <c r="K99" s="212" t="s">
        <v>21</v>
      </c>
      <c r="L99" s="70"/>
      <c r="M99" s="217" t="s">
        <v>21</v>
      </c>
      <c r="N99" s="218" t="s">
        <v>44</v>
      </c>
      <c r="O99" s="45"/>
      <c r="P99" s="219">
        <f>O99*H99</f>
        <v>0</v>
      </c>
      <c r="Q99" s="219">
        <v>0.0091000000000000004</v>
      </c>
      <c r="R99" s="219">
        <f>Q99*H99</f>
        <v>0.40950000000000003</v>
      </c>
      <c r="S99" s="219">
        <v>0</v>
      </c>
      <c r="T99" s="220">
        <f>S99*H99</f>
        <v>0</v>
      </c>
      <c r="AR99" s="22" t="s">
        <v>183</v>
      </c>
      <c r="AT99" s="22" t="s">
        <v>156</v>
      </c>
      <c r="AU99" s="22" t="s">
        <v>83</v>
      </c>
      <c r="AY99" s="22" t="s">
        <v>155</v>
      </c>
      <c r="BE99" s="221">
        <f>IF(N99="základní",J99,0)</f>
        <v>0</v>
      </c>
      <c r="BF99" s="221">
        <f>IF(N99="snížená",J99,0)</f>
        <v>0</v>
      </c>
      <c r="BG99" s="221">
        <f>IF(N99="zákl. přenesená",J99,0)</f>
        <v>0</v>
      </c>
      <c r="BH99" s="221">
        <f>IF(N99="sníž. přenesená",J99,0)</f>
        <v>0</v>
      </c>
      <c r="BI99" s="221">
        <f>IF(N99="nulová",J99,0)</f>
        <v>0</v>
      </c>
      <c r="BJ99" s="22" t="s">
        <v>81</v>
      </c>
      <c r="BK99" s="221">
        <f>ROUND(I99*H99,2)</f>
        <v>0</v>
      </c>
      <c r="BL99" s="22" t="s">
        <v>183</v>
      </c>
      <c r="BM99" s="22" t="s">
        <v>194</v>
      </c>
    </row>
    <row r="100" s="1" customFormat="1" ht="16.5" customHeight="1">
      <c r="B100" s="44"/>
      <c r="C100" s="210" t="s">
        <v>176</v>
      </c>
      <c r="D100" s="210" t="s">
        <v>156</v>
      </c>
      <c r="E100" s="211" t="s">
        <v>1903</v>
      </c>
      <c r="F100" s="212" t="s">
        <v>1904</v>
      </c>
      <c r="G100" s="213" t="s">
        <v>1667</v>
      </c>
      <c r="H100" s="214">
        <v>5</v>
      </c>
      <c r="I100" s="215"/>
      <c r="J100" s="216">
        <f>ROUND(I100*H100,2)</f>
        <v>0</v>
      </c>
      <c r="K100" s="212" t="s">
        <v>21</v>
      </c>
      <c r="L100" s="70"/>
      <c r="M100" s="217" t="s">
        <v>21</v>
      </c>
      <c r="N100" s="218" t="s">
        <v>44</v>
      </c>
      <c r="O100" s="45"/>
      <c r="P100" s="219">
        <f>O100*H100</f>
        <v>0</v>
      </c>
      <c r="Q100" s="219">
        <v>0.01106</v>
      </c>
      <c r="R100" s="219">
        <f>Q100*H100</f>
        <v>0.055300000000000002</v>
      </c>
      <c r="S100" s="219">
        <v>0</v>
      </c>
      <c r="T100" s="220">
        <f>S100*H100</f>
        <v>0</v>
      </c>
      <c r="AR100" s="22" t="s">
        <v>183</v>
      </c>
      <c r="AT100" s="22" t="s">
        <v>156</v>
      </c>
      <c r="AU100" s="22" t="s">
        <v>83</v>
      </c>
      <c r="AY100" s="22" t="s">
        <v>155</v>
      </c>
      <c r="BE100" s="221">
        <f>IF(N100="základní",J100,0)</f>
        <v>0</v>
      </c>
      <c r="BF100" s="221">
        <f>IF(N100="snížená",J100,0)</f>
        <v>0</v>
      </c>
      <c r="BG100" s="221">
        <f>IF(N100="zákl. přenesená",J100,0)</f>
        <v>0</v>
      </c>
      <c r="BH100" s="221">
        <f>IF(N100="sníž. přenesená",J100,0)</f>
        <v>0</v>
      </c>
      <c r="BI100" s="221">
        <f>IF(N100="nulová",J100,0)</f>
        <v>0</v>
      </c>
      <c r="BJ100" s="22" t="s">
        <v>81</v>
      </c>
      <c r="BK100" s="221">
        <f>ROUND(I100*H100,2)</f>
        <v>0</v>
      </c>
      <c r="BL100" s="22" t="s">
        <v>183</v>
      </c>
      <c r="BM100" s="22" t="s">
        <v>197</v>
      </c>
    </row>
    <row r="101" s="1" customFormat="1" ht="16.5" customHeight="1">
      <c r="B101" s="44"/>
      <c r="C101" s="210" t="s">
        <v>198</v>
      </c>
      <c r="D101" s="210" t="s">
        <v>156</v>
      </c>
      <c r="E101" s="211" t="s">
        <v>1905</v>
      </c>
      <c r="F101" s="212" t="s">
        <v>1906</v>
      </c>
      <c r="G101" s="213" t="s">
        <v>1667</v>
      </c>
      <c r="H101" s="214">
        <v>37</v>
      </c>
      <c r="I101" s="215"/>
      <c r="J101" s="216">
        <f>ROUND(I101*H101,2)</f>
        <v>0</v>
      </c>
      <c r="K101" s="212" t="s">
        <v>21</v>
      </c>
      <c r="L101" s="70"/>
      <c r="M101" s="217" t="s">
        <v>21</v>
      </c>
      <c r="N101" s="218" t="s">
        <v>44</v>
      </c>
      <c r="O101" s="45"/>
      <c r="P101" s="219">
        <f>O101*H101</f>
        <v>0</v>
      </c>
      <c r="Q101" s="219">
        <v>0.01281</v>
      </c>
      <c r="R101" s="219">
        <f>Q101*H101</f>
        <v>0.47397</v>
      </c>
      <c r="S101" s="219">
        <v>0</v>
      </c>
      <c r="T101" s="220">
        <f>S101*H101</f>
        <v>0</v>
      </c>
      <c r="AR101" s="22" t="s">
        <v>183</v>
      </c>
      <c r="AT101" s="22" t="s">
        <v>156</v>
      </c>
      <c r="AU101" s="22" t="s">
        <v>83</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183</v>
      </c>
      <c r="BM101" s="22" t="s">
        <v>201</v>
      </c>
    </row>
    <row r="102" s="1" customFormat="1" ht="16.5" customHeight="1">
      <c r="B102" s="44"/>
      <c r="C102" s="210" t="s">
        <v>180</v>
      </c>
      <c r="D102" s="210" t="s">
        <v>156</v>
      </c>
      <c r="E102" s="211" t="s">
        <v>1907</v>
      </c>
      <c r="F102" s="212" t="s">
        <v>1908</v>
      </c>
      <c r="G102" s="213" t="s">
        <v>1667</v>
      </c>
      <c r="H102" s="214">
        <v>30</v>
      </c>
      <c r="I102" s="215"/>
      <c r="J102" s="216">
        <f>ROUND(I102*H102,2)</f>
        <v>0</v>
      </c>
      <c r="K102" s="212" t="s">
        <v>21</v>
      </c>
      <c r="L102" s="70"/>
      <c r="M102" s="217" t="s">
        <v>21</v>
      </c>
      <c r="N102" s="218" t="s">
        <v>44</v>
      </c>
      <c r="O102" s="45"/>
      <c r="P102" s="219">
        <f>O102*H102</f>
        <v>0</v>
      </c>
      <c r="Q102" s="219">
        <v>0.0044799999999999996</v>
      </c>
      <c r="R102" s="219">
        <f>Q102*H102</f>
        <v>0.13439999999999999</v>
      </c>
      <c r="S102" s="219">
        <v>0</v>
      </c>
      <c r="T102" s="220">
        <f>S102*H102</f>
        <v>0</v>
      </c>
      <c r="AR102" s="22" t="s">
        <v>183</v>
      </c>
      <c r="AT102" s="22" t="s">
        <v>156</v>
      </c>
      <c r="AU102" s="22" t="s">
        <v>83</v>
      </c>
      <c r="AY102" s="22" t="s">
        <v>155</v>
      </c>
      <c r="BE102" s="221">
        <f>IF(N102="základní",J102,0)</f>
        <v>0</v>
      </c>
      <c r="BF102" s="221">
        <f>IF(N102="snížená",J102,0)</f>
        <v>0</v>
      </c>
      <c r="BG102" s="221">
        <f>IF(N102="zákl. přenesená",J102,0)</f>
        <v>0</v>
      </c>
      <c r="BH102" s="221">
        <f>IF(N102="sníž. přenesená",J102,0)</f>
        <v>0</v>
      </c>
      <c r="BI102" s="221">
        <f>IF(N102="nulová",J102,0)</f>
        <v>0</v>
      </c>
      <c r="BJ102" s="22" t="s">
        <v>81</v>
      </c>
      <c r="BK102" s="221">
        <f>ROUND(I102*H102,2)</f>
        <v>0</v>
      </c>
      <c r="BL102" s="22" t="s">
        <v>183</v>
      </c>
      <c r="BM102" s="22" t="s">
        <v>204</v>
      </c>
    </row>
    <row r="103" s="1" customFormat="1" ht="16.5" customHeight="1">
      <c r="B103" s="44"/>
      <c r="C103" s="210" t="s">
        <v>10</v>
      </c>
      <c r="D103" s="210" t="s">
        <v>156</v>
      </c>
      <c r="E103" s="211" t="s">
        <v>1909</v>
      </c>
      <c r="F103" s="212" t="s">
        <v>1910</v>
      </c>
      <c r="G103" s="213" t="s">
        <v>1667</v>
      </c>
      <c r="H103" s="214">
        <v>45</v>
      </c>
      <c r="I103" s="215"/>
      <c r="J103" s="216">
        <f>ROUND(I103*H103,2)</f>
        <v>0</v>
      </c>
      <c r="K103" s="212" t="s">
        <v>21</v>
      </c>
      <c r="L103" s="70"/>
      <c r="M103" s="217" t="s">
        <v>21</v>
      </c>
      <c r="N103" s="218" t="s">
        <v>44</v>
      </c>
      <c r="O103" s="45"/>
      <c r="P103" s="219">
        <f>O103*H103</f>
        <v>0</v>
      </c>
      <c r="Q103" s="219">
        <v>0.0044799999999999996</v>
      </c>
      <c r="R103" s="219">
        <f>Q103*H103</f>
        <v>0.20159999999999997</v>
      </c>
      <c r="S103" s="219">
        <v>0</v>
      </c>
      <c r="T103" s="220">
        <f>S103*H103</f>
        <v>0</v>
      </c>
      <c r="AR103" s="22" t="s">
        <v>183</v>
      </c>
      <c r="AT103" s="22" t="s">
        <v>156</v>
      </c>
      <c r="AU103" s="22" t="s">
        <v>83</v>
      </c>
      <c r="AY103" s="22" t="s">
        <v>155</v>
      </c>
      <c r="BE103" s="221">
        <f>IF(N103="základní",J103,0)</f>
        <v>0</v>
      </c>
      <c r="BF103" s="221">
        <f>IF(N103="snížená",J103,0)</f>
        <v>0</v>
      </c>
      <c r="BG103" s="221">
        <f>IF(N103="zákl. přenesená",J103,0)</f>
        <v>0</v>
      </c>
      <c r="BH103" s="221">
        <f>IF(N103="sníž. přenesená",J103,0)</f>
        <v>0</v>
      </c>
      <c r="BI103" s="221">
        <f>IF(N103="nulová",J103,0)</f>
        <v>0</v>
      </c>
      <c r="BJ103" s="22" t="s">
        <v>81</v>
      </c>
      <c r="BK103" s="221">
        <f>ROUND(I103*H103,2)</f>
        <v>0</v>
      </c>
      <c r="BL103" s="22" t="s">
        <v>183</v>
      </c>
      <c r="BM103" s="22" t="s">
        <v>207</v>
      </c>
    </row>
    <row r="104" s="1" customFormat="1" ht="16.5" customHeight="1">
      <c r="B104" s="44"/>
      <c r="C104" s="210" t="s">
        <v>183</v>
      </c>
      <c r="D104" s="210" t="s">
        <v>156</v>
      </c>
      <c r="E104" s="211" t="s">
        <v>1911</v>
      </c>
      <c r="F104" s="212" t="s">
        <v>1912</v>
      </c>
      <c r="G104" s="213" t="s">
        <v>1667</v>
      </c>
      <c r="H104" s="214">
        <v>5</v>
      </c>
      <c r="I104" s="215"/>
      <c r="J104" s="216">
        <f>ROUND(I104*H104,2)</f>
        <v>0</v>
      </c>
      <c r="K104" s="212" t="s">
        <v>21</v>
      </c>
      <c r="L104" s="70"/>
      <c r="M104" s="217" t="s">
        <v>21</v>
      </c>
      <c r="N104" s="218" t="s">
        <v>44</v>
      </c>
      <c r="O104" s="45"/>
      <c r="P104" s="219">
        <f>O104*H104</f>
        <v>0</v>
      </c>
      <c r="Q104" s="219">
        <v>0.0044799999999999996</v>
      </c>
      <c r="R104" s="219">
        <f>Q104*H104</f>
        <v>0.022399999999999996</v>
      </c>
      <c r="S104" s="219">
        <v>0</v>
      </c>
      <c r="T104" s="220">
        <f>S104*H104</f>
        <v>0</v>
      </c>
      <c r="AR104" s="22" t="s">
        <v>183</v>
      </c>
      <c r="AT104" s="22" t="s">
        <v>156</v>
      </c>
      <c r="AU104" s="22" t="s">
        <v>83</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183</v>
      </c>
      <c r="BM104" s="22" t="s">
        <v>210</v>
      </c>
    </row>
    <row r="105" s="1" customFormat="1" ht="16.5" customHeight="1">
      <c r="B105" s="44"/>
      <c r="C105" s="210" t="s">
        <v>211</v>
      </c>
      <c r="D105" s="210" t="s">
        <v>156</v>
      </c>
      <c r="E105" s="211" t="s">
        <v>1913</v>
      </c>
      <c r="F105" s="212" t="s">
        <v>1914</v>
      </c>
      <c r="G105" s="213" t="s">
        <v>1667</v>
      </c>
      <c r="H105" s="214">
        <v>37</v>
      </c>
      <c r="I105" s="215"/>
      <c r="J105" s="216">
        <f>ROUND(I105*H105,2)</f>
        <v>0</v>
      </c>
      <c r="K105" s="212" t="s">
        <v>21</v>
      </c>
      <c r="L105" s="70"/>
      <c r="M105" s="217" t="s">
        <v>21</v>
      </c>
      <c r="N105" s="218" t="s">
        <v>44</v>
      </c>
      <c r="O105" s="45"/>
      <c r="P105" s="219">
        <f>O105*H105</f>
        <v>0</v>
      </c>
      <c r="Q105" s="219">
        <v>0.0044799999999999996</v>
      </c>
      <c r="R105" s="219">
        <f>Q105*H105</f>
        <v>0.16575999999999999</v>
      </c>
      <c r="S105" s="219">
        <v>0</v>
      </c>
      <c r="T105" s="220">
        <f>S105*H105</f>
        <v>0</v>
      </c>
      <c r="AR105" s="22" t="s">
        <v>183</v>
      </c>
      <c r="AT105" s="22" t="s">
        <v>156</v>
      </c>
      <c r="AU105" s="22" t="s">
        <v>83</v>
      </c>
      <c r="AY105" s="22" t="s">
        <v>155</v>
      </c>
      <c r="BE105" s="221">
        <f>IF(N105="základní",J105,0)</f>
        <v>0</v>
      </c>
      <c r="BF105" s="221">
        <f>IF(N105="snížená",J105,0)</f>
        <v>0</v>
      </c>
      <c r="BG105" s="221">
        <f>IF(N105="zákl. přenesená",J105,0)</f>
        <v>0</v>
      </c>
      <c r="BH105" s="221">
        <f>IF(N105="sníž. přenesená",J105,0)</f>
        <v>0</v>
      </c>
      <c r="BI105" s="221">
        <f>IF(N105="nulová",J105,0)</f>
        <v>0</v>
      </c>
      <c r="BJ105" s="22" t="s">
        <v>81</v>
      </c>
      <c r="BK105" s="221">
        <f>ROUND(I105*H105,2)</f>
        <v>0</v>
      </c>
      <c r="BL105" s="22" t="s">
        <v>183</v>
      </c>
      <c r="BM105" s="22" t="s">
        <v>214</v>
      </c>
    </row>
    <row r="106" s="1" customFormat="1" ht="16.5" customHeight="1">
      <c r="B106" s="44"/>
      <c r="C106" s="210" t="s">
        <v>187</v>
      </c>
      <c r="D106" s="210" t="s">
        <v>156</v>
      </c>
      <c r="E106" s="211" t="s">
        <v>1915</v>
      </c>
      <c r="F106" s="212" t="s">
        <v>1916</v>
      </c>
      <c r="G106" s="213" t="s">
        <v>1641</v>
      </c>
      <c r="H106" s="214">
        <v>15</v>
      </c>
      <c r="I106" s="215"/>
      <c r="J106" s="216">
        <f>ROUND(I106*H106,2)</f>
        <v>0</v>
      </c>
      <c r="K106" s="212" t="s">
        <v>21</v>
      </c>
      <c r="L106" s="70"/>
      <c r="M106" s="217" t="s">
        <v>21</v>
      </c>
      <c r="N106" s="218" t="s">
        <v>44</v>
      </c>
      <c r="O106" s="45"/>
      <c r="P106" s="219">
        <f>O106*H106</f>
        <v>0</v>
      </c>
      <c r="Q106" s="219">
        <v>0</v>
      </c>
      <c r="R106" s="219">
        <f>Q106*H106</f>
        <v>0</v>
      </c>
      <c r="S106" s="219">
        <v>0</v>
      </c>
      <c r="T106" s="220">
        <f>S106*H106</f>
        <v>0</v>
      </c>
      <c r="AR106" s="22" t="s">
        <v>183</v>
      </c>
      <c r="AT106" s="22" t="s">
        <v>156</v>
      </c>
      <c r="AU106" s="22" t="s">
        <v>83</v>
      </c>
      <c r="AY106" s="22" t="s">
        <v>155</v>
      </c>
      <c r="BE106" s="221">
        <f>IF(N106="základní",J106,0)</f>
        <v>0</v>
      </c>
      <c r="BF106" s="221">
        <f>IF(N106="snížená",J106,0)</f>
        <v>0</v>
      </c>
      <c r="BG106" s="221">
        <f>IF(N106="zákl. přenesená",J106,0)</f>
        <v>0</v>
      </c>
      <c r="BH106" s="221">
        <f>IF(N106="sníž. přenesená",J106,0)</f>
        <v>0</v>
      </c>
      <c r="BI106" s="221">
        <f>IF(N106="nulová",J106,0)</f>
        <v>0</v>
      </c>
      <c r="BJ106" s="22" t="s">
        <v>81</v>
      </c>
      <c r="BK106" s="221">
        <f>ROUND(I106*H106,2)</f>
        <v>0</v>
      </c>
      <c r="BL106" s="22" t="s">
        <v>183</v>
      </c>
      <c r="BM106" s="22" t="s">
        <v>217</v>
      </c>
    </row>
    <row r="107" s="1" customFormat="1" ht="16.5" customHeight="1">
      <c r="B107" s="44"/>
      <c r="C107" s="210" t="s">
        <v>218</v>
      </c>
      <c r="D107" s="210" t="s">
        <v>156</v>
      </c>
      <c r="E107" s="211" t="s">
        <v>1917</v>
      </c>
      <c r="F107" s="212" t="s">
        <v>1918</v>
      </c>
      <c r="G107" s="213" t="s">
        <v>1641</v>
      </c>
      <c r="H107" s="214">
        <v>38</v>
      </c>
      <c r="I107" s="215"/>
      <c r="J107" s="216">
        <f>ROUND(I107*H107,2)</f>
        <v>0</v>
      </c>
      <c r="K107" s="212" t="s">
        <v>21</v>
      </c>
      <c r="L107" s="70"/>
      <c r="M107" s="217" t="s">
        <v>21</v>
      </c>
      <c r="N107" s="218" t="s">
        <v>44</v>
      </c>
      <c r="O107" s="45"/>
      <c r="P107" s="219">
        <f>O107*H107</f>
        <v>0</v>
      </c>
      <c r="Q107" s="219">
        <v>0</v>
      </c>
      <c r="R107" s="219">
        <f>Q107*H107</f>
        <v>0</v>
      </c>
      <c r="S107" s="219">
        <v>0</v>
      </c>
      <c r="T107" s="220">
        <f>S107*H107</f>
        <v>0</v>
      </c>
      <c r="AR107" s="22" t="s">
        <v>183</v>
      </c>
      <c r="AT107" s="22" t="s">
        <v>156</v>
      </c>
      <c r="AU107" s="22" t="s">
        <v>83</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183</v>
      </c>
      <c r="BM107" s="22" t="s">
        <v>221</v>
      </c>
    </row>
    <row r="108" s="1" customFormat="1" ht="16.5" customHeight="1">
      <c r="B108" s="44"/>
      <c r="C108" s="210" t="s">
        <v>190</v>
      </c>
      <c r="D108" s="210" t="s">
        <v>156</v>
      </c>
      <c r="E108" s="211" t="s">
        <v>1919</v>
      </c>
      <c r="F108" s="212" t="s">
        <v>1920</v>
      </c>
      <c r="G108" s="213" t="s">
        <v>1641</v>
      </c>
      <c r="H108" s="214">
        <v>50</v>
      </c>
      <c r="I108" s="215"/>
      <c r="J108" s="216">
        <f>ROUND(I108*H108,2)</f>
        <v>0</v>
      </c>
      <c r="K108" s="212" t="s">
        <v>21</v>
      </c>
      <c r="L108" s="70"/>
      <c r="M108" s="217" t="s">
        <v>21</v>
      </c>
      <c r="N108" s="218" t="s">
        <v>44</v>
      </c>
      <c r="O108" s="45"/>
      <c r="P108" s="219">
        <f>O108*H108</f>
        <v>0</v>
      </c>
      <c r="Q108" s="219">
        <v>0</v>
      </c>
      <c r="R108" s="219">
        <f>Q108*H108</f>
        <v>0</v>
      </c>
      <c r="S108" s="219">
        <v>0</v>
      </c>
      <c r="T108" s="220">
        <f>S108*H108</f>
        <v>0</v>
      </c>
      <c r="AR108" s="22" t="s">
        <v>183</v>
      </c>
      <c r="AT108" s="22" t="s">
        <v>156</v>
      </c>
      <c r="AU108" s="22" t="s">
        <v>83</v>
      </c>
      <c r="AY108" s="22" t="s">
        <v>155</v>
      </c>
      <c r="BE108" s="221">
        <f>IF(N108="základní",J108,0)</f>
        <v>0</v>
      </c>
      <c r="BF108" s="221">
        <f>IF(N108="snížená",J108,0)</f>
        <v>0</v>
      </c>
      <c r="BG108" s="221">
        <f>IF(N108="zákl. přenesená",J108,0)</f>
        <v>0</v>
      </c>
      <c r="BH108" s="221">
        <f>IF(N108="sníž. přenesená",J108,0)</f>
        <v>0</v>
      </c>
      <c r="BI108" s="221">
        <f>IF(N108="nulová",J108,0)</f>
        <v>0</v>
      </c>
      <c r="BJ108" s="22" t="s">
        <v>81</v>
      </c>
      <c r="BK108" s="221">
        <f>ROUND(I108*H108,2)</f>
        <v>0</v>
      </c>
      <c r="BL108" s="22" t="s">
        <v>183</v>
      </c>
      <c r="BM108" s="22" t="s">
        <v>224</v>
      </c>
    </row>
    <row r="109" s="1" customFormat="1" ht="16.5" customHeight="1">
      <c r="B109" s="44"/>
      <c r="C109" s="210" t="s">
        <v>9</v>
      </c>
      <c r="D109" s="210" t="s">
        <v>156</v>
      </c>
      <c r="E109" s="211" t="s">
        <v>1921</v>
      </c>
      <c r="F109" s="212" t="s">
        <v>1922</v>
      </c>
      <c r="G109" s="213" t="s">
        <v>1641</v>
      </c>
      <c r="H109" s="214">
        <v>14</v>
      </c>
      <c r="I109" s="215"/>
      <c r="J109" s="216">
        <f>ROUND(I109*H109,2)</f>
        <v>0</v>
      </c>
      <c r="K109" s="212" t="s">
        <v>21</v>
      </c>
      <c r="L109" s="70"/>
      <c r="M109" s="217" t="s">
        <v>21</v>
      </c>
      <c r="N109" s="218" t="s">
        <v>44</v>
      </c>
      <c r="O109" s="45"/>
      <c r="P109" s="219">
        <f>O109*H109</f>
        <v>0</v>
      </c>
      <c r="Q109" s="219">
        <v>0</v>
      </c>
      <c r="R109" s="219">
        <f>Q109*H109</f>
        <v>0</v>
      </c>
      <c r="S109" s="219">
        <v>0</v>
      </c>
      <c r="T109" s="220">
        <f>S109*H109</f>
        <v>0</v>
      </c>
      <c r="AR109" s="22" t="s">
        <v>183</v>
      </c>
      <c r="AT109" s="22" t="s">
        <v>156</v>
      </c>
      <c r="AU109" s="22" t="s">
        <v>83</v>
      </c>
      <c r="AY109" s="22" t="s">
        <v>155</v>
      </c>
      <c r="BE109" s="221">
        <f>IF(N109="základní",J109,0)</f>
        <v>0</v>
      </c>
      <c r="BF109" s="221">
        <f>IF(N109="snížená",J109,0)</f>
        <v>0</v>
      </c>
      <c r="BG109" s="221">
        <f>IF(N109="zákl. přenesená",J109,0)</f>
        <v>0</v>
      </c>
      <c r="BH109" s="221">
        <f>IF(N109="sníž. přenesená",J109,0)</f>
        <v>0</v>
      </c>
      <c r="BI109" s="221">
        <f>IF(N109="nulová",J109,0)</f>
        <v>0</v>
      </c>
      <c r="BJ109" s="22" t="s">
        <v>81</v>
      </c>
      <c r="BK109" s="221">
        <f>ROUND(I109*H109,2)</f>
        <v>0</v>
      </c>
      <c r="BL109" s="22" t="s">
        <v>183</v>
      </c>
      <c r="BM109" s="22" t="s">
        <v>227</v>
      </c>
    </row>
    <row r="110" s="1" customFormat="1" ht="16.5" customHeight="1">
      <c r="B110" s="44"/>
      <c r="C110" s="210" t="s">
        <v>194</v>
      </c>
      <c r="D110" s="210" t="s">
        <v>156</v>
      </c>
      <c r="E110" s="211" t="s">
        <v>1923</v>
      </c>
      <c r="F110" s="212" t="s">
        <v>1924</v>
      </c>
      <c r="G110" s="213" t="s">
        <v>1641</v>
      </c>
      <c r="H110" s="214">
        <v>38</v>
      </c>
      <c r="I110" s="215"/>
      <c r="J110" s="216">
        <f>ROUND(I110*H110,2)</f>
        <v>0</v>
      </c>
      <c r="K110" s="212" t="s">
        <v>21</v>
      </c>
      <c r="L110" s="70"/>
      <c r="M110" s="217" t="s">
        <v>21</v>
      </c>
      <c r="N110" s="218" t="s">
        <v>44</v>
      </c>
      <c r="O110" s="45"/>
      <c r="P110" s="219">
        <f>O110*H110</f>
        <v>0</v>
      </c>
      <c r="Q110" s="219">
        <v>0</v>
      </c>
      <c r="R110" s="219">
        <f>Q110*H110</f>
        <v>0</v>
      </c>
      <c r="S110" s="219">
        <v>0</v>
      </c>
      <c r="T110" s="220">
        <f>S110*H110</f>
        <v>0</v>
      </c>
      <c r="AR110" s="22" t="s">
        <v>183</v>
      </c>
      <c r="AT110" s="22" t="s">
        <v>156</v>
      </c>
      <c r="AU110" s="22" t="s">
        <v>83</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183</v>
      </c>
      <c r="BM110" s="22" t="s">
        <v>230</v>
      </c>
    </row>
    <row r="111" s="1" customFormat="1" ht="16.5" customHeight="1">
      <c r="B111" s="44"/>
      <c r="C111" s="210" t="s">
        <v>231</v>
      </c>
      <c r="D111" s="210" t="s">
        <v>156</v>
      </c>
      <c r="E111" s="211" t="s">
        <v>1925</v>
      </c>
      <c r="F111" s="212" t="s">
        <v>1839</v>
      </c>
      <c r="G111" s="213" t="s">
        <v>1641</v>
      </c>
      <c r="H111" s="214">
        <v>6</v>
      </c>
      <c r="I111" s="215"/>
      <c r="J111" s="216">
        <f>ROUND(I111*H111,2)</f>
        <v>0</v>
      </c>
      <c r="K111" s="212" t="s">
        <v>21</v>
      </c>
      <c r="L111" s="70"/>
      <c r="M111" s="217" t="s">
        <v>21</v>
      </c>
      <c r="N111" s="218" t="s">
        <v>44</v>
      </c>
      <c r="O111" s="45"/>
      <c r="P111" s="219">
        <f>O111*H111</f>
        <v>0</v>
      </c>
      <c r="Q111" s="219">
        <v>0.0029099999999999998</v>
      </c>
      <c r="R111" s="219">
        <f>Q111*H111</f>
        <v>0.01746</v>
      </c>
      <c r="S111" s="219">
        <v>0</v>
      </c>
      <c r="T111" s="220">
        <f>S111*H111</f>
        <v>0</v>
      </c>
      <c r="AR111" s="22" t="s">
        <v>183</v>
      </c>
      <c r="AT111" s="22" t="s">
        <v>156</v>
      </c>
      <c r="AU111" s="22" t="s">
        <v>83</v>
      </c>
      <c r="AY111" s="22" t="s">
        <v>155</v>
      </c>
      <c r="BE111" s="221">
        <f>IF(N111="základní",J111,0)</f>
        <v>0</v>
      </c>
      <c r="BF111" s="221">
        <f>IF(N111="snížená",J111,0)</f>
        <v>0</v>
      </c>
      <c r="BG111" s="221">
        <f>IF(N111="zákl. přenesená",J111,0)</f>
        <v>0</v>
      </c>
      <c r="BH111" s="221">
        <f>IF(N111="sníž. přenesená",J111,0)</f>
        <v>0</v>
      </c>
      <c r="BI111" s="221">
        <f>IF(N111="nulová",J111,0)</f>
        <v>0</v>
      </c>
      <c r="BJ111" s="22" t="s">
        <v>81</v>
      </c>
      <c r="BK111" s="221">
        <f>ROUND(I111*H111,2)</f>
        <v>0</v>
      </c>
      <c r="BL111" s="22" t="s">
        <v>183</v>
      </c>
      <c r="BM111" s="22" t="s">
        <v>234</v>
      </c>
    </row>
    <row r="112" s="1" customFormat="1" ht="16.5" customHeight="1">
      <c r="B112" s="44"/>
      <c r="C112" s="210" t="s">
        <v>197</v>
      </c>
      <c r="D112" s="210" t="s">
        <v>156</v>
      </c>
      <c r="E112" s="211" t="s">
        <v>1840</v>
      </c>
      <c r="F112" s="212" t="s">
        <v>1841</v>
      </c>
      <c r="G112" s="213" t="s">
        <v>1623</v>
      </c>
      <c r="H112" s="214">
        <v>1</v>
      </c>
      <c r="I112" s="215"/>
      <c r="J112" s="216">
        <f>ROUND(I112*H112,2)</f>
        <v>0</v>
      </c>
      <c r="K112" s="212" t="s">
        <v>21</v>
      </c>
      <c r="L112" s="70"/>
      <c r="M112" s="217" t="s">
        <v>21</v>
      </c>
      <c r="N112" s="218" t="s">
        <v>44</v>
      </c>
      <c r="O112" s="45"/>
      <c r="P112" s="219">
        <f>O112*H112</f>
        <v>0</v>
      </c>
      <c r="Q112" s="219">
        <v>0.0090200000000000002</v>
      </c>
      <c r="R112" s="219">
        <f>Q112*H112</f>
        <v>0.0090200000000000002</v>
      </c>
      <c r="S112" s="219">
        <v>0</v>
      </c>
      <c r="T112" s="220">
        <f>S112*H112</f>
        <v>0</v>
      </c>
      <c r="AR112" s="22" t="s">
        <v>183</v>
      </c>
      <c r="AT112" s="22" t="s">
        <v>156</v>
      </c>
      <c r="AU112" s="22" t="s">
        <v>83</v>
      </c>
      <c r="AY112" s="22" t="s">
        <v>155</v>
      </c>
      <c r="BE112" s="221">
        <f>IF(N112="základní",J112,0)</f>
        <v>0</v>
      </c>
      <c r="BF112" s="221">
        <f>IF(N112="snížená",J112,0)</f>
        <v>0</v>
      </c>
      <c r="BG112" s="221">
        <f>IF(N112="zákl. přenesená",J112,0)</f>
        <v>0</v>
      </c>
      <c r="BH112" s="221">
        <f>IF(N112="sníž. přenesená",J112,0)</f>
        <v>0</v>
      </c>
      <c r="BI112" s="221">
        <f>IF(N112="nulová",J112,0)</f>
        <v>0</v>
      </c>
      <c r="BJ112" s="22" t="s">
        <v>81</v>
      </c>
      <c r="BK112" s="221">
        <f>ROUND(I112*H112,2)</f>
        <v>0</v>
      </c>
      <c r="BL112" s="22" t="s">
        <v>183</v>
      </c>
      <c r="BM112" s="22" t="s">
        <v>237</v>
      </c>
    </row>
    <row r="113" s="1" customFormat="1" ht="16.5" customHeight="1">
      <c r="B113" s="44"/>
      <c r="C113" s="210" t="s">
        <v>238</v>
      </c>
      <c r="D113" s="210" t="s">
        <v>156</v>
      </c>
      <c r="E113" s="211" t="s">
        <v>1926</v>
      </c>
      <c r="F113" s="212" t="s">
        <v>1927</v>
      </c>
      <c r="G113" s="213" t="s">
        <v>1641</v>
      </c>
      <c r="H113" s="214">
        <v>8</v>
      </c>
      <c r="I113" s="215"/>
      <c r="J113" s="216">
        <f>ROUND(I113*H113,2)</f>
        <v>0</v>
      </c>
      <c r="K113" s="212" t="s">
        <v>21</v>
      </c>
      <c r="L113" s="70"/>
      <c r="M113" s="217" t="s">
        <v>21</v>
      </c>
      <c r="N113" s="218" t="s">
        <v>44</v>
      </c>
      <c r="O113" s="45"/>
      <c r="P113" s="219">
        <f>O113*H113</f>
        <v>0</v>
      </c>
      <c r="Q113" s="219">
        <v>0.0056499999999999996</v>
      </c>
      <c r="R113" s="219">
        <f>Q113*H113</f>
        <v>0.045199999999999997</v>
      </c>
      <c r="S113" s="219">
        <v>0</v>
      </c>
      <c r="T113" s="220">
        <f>S113*H113</f>
        <v>0</v>
      </c>
      <c r="AR113" s="22" t="s">
        <v>183</v>
      </c>
      <c r="AT113" s="22" t="s">
        <v>156</v>
      </c>
      <c r="AU113" s="22" t="s">
        <v>83</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183</v>
      </c>
      <c r="BM113" s="22" t="s">
        <v>241</v>
      </c>
    </row>
    <row r="114" s="1" customFormat="1" ht="16.5" customHeight="1">
      <c r="B114" s="44"/>
      <c r="C114" s="210" t="s">
        <v>201</v>
      </c>
      <c r="D114" s="210" t="s">
        <v>156</v>
      </c>
      <c r="E114" s="211" t="s">
        <v>1928</v>
      </c>
      <c r="F114" s="212" t="s">
        <v>1929</v>
      </c>
      <c r="G114" s="213" t="s">
        <v>1641</v>
      </c>
      <c r="H114" s="214">
        <v>2</v>
      </c>
      <c r="I114" s="215"/>
      <c r="J114" s="216">
        <f>ROUND(I114*H114,2)</f>
        <v>0</v>
      </c>
      <c r="K114" s="212" t="s">
        <v>21</v>
      </c>
      <c r="L114" s="70"/>
      <c r="M114" s="217" t="s">
        <v>21</v>
      </c>
      <c r="N114" s="218" t="s">
        <v>44</v>
      </c>
      <c r="O114" s="45"/>
      <c r="P114" s="219">
        <f>O114*H114</f>
        <v>0</v>
      </c>
      <c r="Q114" s="219">
        <v>0.0056499999999999996</v>
      </c>
      <c r="R114" s="219">
        <f>Q114*H114</f>
        <v>0.011299999999999999</v>
      </c>
      <c r="S114" s="219">
        <v>0</v>
      </c>
      <c r="T114" s="220">
        <f>S114*H114</f>
        <v>0</v>
      </c>
      <c r="AR114" s="22" t="s">
        <v>183</v>
      </c>
      <c r="AT114" s="22" t="s">
        <v>156</v>
      </c>
      <c r="AU114" s="22" t="s">
        <v>83</v>
      </c>
      <c r="AY114" s="22" t="s">
        <v>155</v>
      </c>
      <c r="BE114" s="221">
        <f>IF(N114="základní",J114,0)</f>
        <v>0</v>
      </c>
      <c r="BF114" s="221">
        <f>IF(N114="snížená",J114,0)</f>
        <v>0</v>
      </c>
      <c r="BG114" s="221">
        <f>IF(N114="zákl. přenesená",J114,0)</f>
        <v>0</v>
      </c>
      <c r="BH114" s="221">
        <f>IF(N114="sníž. přenesená",J114,0)</f>
        <v>0</v>
      </c>
      <c r="BI114" s="221">
        <f>IF(N114="nulová",J114,0)</f>
        <v>0</v>
      </c>
      <c r="BJ114" s="22" t="s">
        <v>81</v>
      </c>
      <c r="BK114" s="221">
        <f>ROUND(I114*H114,2)</f>
        <v>0</v>
      </c>
      <c r="BL114" s="22" t="s">
        <v>183</v>
      </c>
      <c r="BM114" s="22" t="s">
        <v>341</v>
      </c>
    </row>
    <row r="115" s="1" customFormat="1" ht="16.5" customHeight="1">
      <c r="B115" s="44"/>
      <c r="C115" s="210" t="s">
        <v>350</v>
      </c>
      <c r="D115" s="210" t="s">
        <v>156</v>
      </c>
      <c r="E115" s="211" t="s">
        <v>1930</v>
      </c>
      <c r="F115" s="212" t="s">
        <v>1931</v>
      </c>
      <c r="G115" s="213" t="s">
        <v>1641</v>
      </c>
      <c r="H115" s="214">
        <v>9</v>
      </c>
      <c r="I115" s="215"/>
      <c r="J115" s="216">
        <f>ROUND(I115*H115,2)</f>
        <v>0</v>
      </c>
      <c r="K115" s="212" t="s">
        <v>21</v>
      </c>
      <c r="L115" s="70"/>
      <c r="M115" s="217" t="s">
        <v>21</v>
      </c>
      <c r="N115" s="218" t="s">
        <v>44</v>
      </c>
      <c r="O115" s="45"/>
      <c r="P115" s="219">
        <f>O115*H115</f>
        <v>0</v>
      </c>
      <c r="Q115" s="219">
        <v>0.00191</v>
      </c>
      <c r="R115" s="219">
        <f>Q115*H115</f>
        <v>0.01719</v>
      </c>
      <c r="S115" s="219">
        <v>0</v>
      </c>
      <c r="T115" s="220">
        <f>S115*H115</f>
        <v>0</v>
      </c>
      <c r="AR115" s="22" t="s">
        <v>183</v>
      </c>
      <c r="AT115" s="22" t="s">
        <v>156</v>
      </c>
      <c r="AU115" s="22" t="s">
        <v>83</v>
      </c>
      <c r="AY115" s="22" t="s">
        <v>155</v>
      </c>
      <c r="BE115" s="221">
        <f>IF(N115="základní",J115,0)</f>
        <v>0</v>
      </c>
      <c r="BF115" s="221">
        <f>IF(N115="snížená",J115,0)</f>
        <v>0</v>
      </c>
      <c r="BG115" s="221">
        <f>IF(N115="zákl. přenesená",J115,0)</f>
        <v>0</v>
      </c>
      <c r="BH115" s="221">
        <f>IF(N115="sníž. přenesená",J115,0)</f>
        <v>0</v>
      </c>
      <c r="BI115" s="221">
        <f>IF(N115="nulová",J115,0)</f>
        <v>0</v>
      </c>
      <c r="BJ115" s="22" t="s">
        <v>81</v>
      </c>
      <c r="BK115" s="221">
        <f>ROUND(I115*H115,2)</f>
        <v>0</v>
      </c>
      <c r="BL115" s="22" t="s">
        <v>183</v>
      </c>
      <c r="BM115" s="22" t="s">
        <v>345</v>
      </c>
    </row>
    <row r="116" s="1" customFormat="1" ht="16.5" customHeight="1">
      <c r="B116" s="44"/>
      <c r="C116" s="210" t="s">
        <v>204</v>
      </c>
      <c r="D116" s="210" t="s">
        <v>156</v>
      </c>
      <c r="E116" s="211" t="s">
        <v>1932</v>
      </c>
      <c r="F116" s="212" t="s">
        <v>1933</v>
      </c>
      <c r="G116" s="213" t="s">
        <v>1667</v>
      </c>
      <c r="H116" s="214">
        <v>529</v>
      </c>
      <c r="I116" s="215"/>
      <c r="J116" s="216">
        <f>ROUND(I116*H116,2)</f>
        <v>0</v>
      </c>
      <c r="K116" s="212" t="s">
        <v>21</v>
      </c>
      <c r="L116" s="70"/>
      <c r="M116" s="217" t="s">
        <v>21</v>
      </c>
      <c r="N116" s="218" t="s">
        <v>44</v>
      </c>
      <c r="O116" s="45"/>
      <c r="P116" s="219">
        <f>O116*H116</f>
        <v>0</v>
      </c>
      <c r="Q116" s="219">
        <v>0</v>
      </c>
      <c r="R116" s="219">
        <f>Q116*H116</f>
        <v>0</v>
      </c>
      <c r="S116" s="219">
        <v>0</v>
      </c>
      <c r="T116" s="220">
        <f>S116*H116</f>
        <v>0</v>
      </c>
      <c r="AR116" s="22" t="s">
        <v>183</v>
      </c>
      <c r="AT116" s="22" t="s">
        <v>156</v>
      </c>
      <c r="AU116" s="22" t="s">
        <v>83</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183</v>
      </c>
      <c r="BM116" s="22" t="s">
        <v>348</v>
      </c>
    </row>
    <row r="117" s="1" customFormat="1" ht="16.5" customHeight="1">
      <c r="B117" s="44"/>
      <c r="C117" s="210" t="s">
        <v>362</v>
      </c>
      <c r="D117" s="210" t="s">
        <v>156</v>
      </c>
      <c r="E117" s="211" t="s">
        <v>1934</v>
      </c>
      <c r="F117" s="212" t="s">
        <v>1935</v>
      </c>
      <c r="G117" s="213" t="s">
        <v>1936</v>
      </c>
      <c r="H117" s="214">
        <v>6.1719999999999997</v>
      </c>
      <c r="I117" s="215"/>
      <c r="J117" s="216">
        <f>ROUND(I117*H117,2)</f>
        <v>0</v>
      </c>
      <c r="K117" s="212" t="s">
        <v>21</v>
      </c>
      <c r="L117" s="70"/>
      <c r="M117" s="217" t="s">
        <v>21</v>
      </c>
      <c r="N117" s="218" t="s">
        <v>44</v>
      </c>
      <c r="O117" s="45"/>
      <c r="P117" s="219">
        <f>O117*H117</f>
        <v>0</v>
      </c>
      <c r="Q117" s="219">
        <v>0</v>
      </c>
      <c r="R117" s="219">
        <f>Q117*H117</f>
        <v>0</v>
      </c>
      <c r="S117" s="219">
        <v>0</v>
      </c>
      <c r="T117" s="220">
        <f>S117*H117</f>
        <v>0</v>
      </c>
      <c r="AR117" s="22" t="s">
        <v>183</v>
      </c>
      <c r="AT117" s="22" t="s">
        <v>156</v>
      </c>
      <c r="AU117" s="22" t="s">
        <v>83</v>
      </c>
      <c r="AY117" s="22" t="s">
        <v>155</v>
      </c>
      <c r="BE117" s="221">
        <f>IF(N117="základní",J117,0)</f>
        <v>0</v>
      </c>
      <c r="BF117" s="221">
        <f>IF(N117="snížená",J117,0)</f>
        <v>0</v>
      </c>
      <c r="BG117" s="221">
        <f>IF(N117="zákl. přenesená",J117,0)</f>
        <v>0</v>
      </c>
      <c r="BH117" s="221">
        <f>IF(N117="sníž. přenesená",J117,0)</f>
        <v>0</v>
      </c>
      <c r="BI117" s="221">
        <f>IF(N117="nulová",J117,0)</f>
        <v>0</v>
      </c>
      <c r="BJ117" s="22" t="s">
        <v>81</v>
      </c>
      <c r="BK117" s="221">
        <f>ROUND(I117*H117,2)</f>
        <v>0</v>
      </c>
      <c r="BL117" s="22" t="s">
        <v>183</v>
      </c>
      <c r="BM117" s="22" t="s">
        <v>353</v>
      </c>
    </row>
    <row r="118" s="9" customFormat="1" ht="37.44" customHeight="1">
      <c r="B118" s="196"/>
      <c r="C118" s="197"/>
      <c r="D118" s="198" t="s">
        <v>72</v>
      </c>
      <c r="E118" s="199" t="s">
        <v>479</v>
      </c>
      <c r="F118" s="199" t="s">
        <v>1937</v>
      </c>
      <c r="G118" s="197"/>
      <c r="H118" s="197"/>
      <c r="I118" s="200"/>
      <c r="J118" s="201">
        <f>BK118</f>
        <v>0</v>
      </c>
      <c r="K118" s="197"/>
      <c r="L118" s="202"/>
      <c r="M118" s="203"/>
      <c r="N118" s="204"/>
      <c r="O118" s="204"/>
      <c r="P118" s="205">
        <f>P119</f>
        <v>0</v>
      </c>
      <c r="Q118" s="204"/>
      <c r="R118" s="205">
        <f>R119</f>
        <v>1.0741399999999999</v>
      </c>
      <c r="S118" s="204"/>
      <c r="T118" s="206">
        <f>T119</f>
        <v>0</v>
      </c>
      <c r="AR118" s="207" t="s">
        <v>83</v>
      </c>
      <c r="AT118" s="208" t="s">
        <v>72</v>
      </c>
      <c r="AU118" s="208" t="s">
        <v>73</v>
      </c>
      <c r="AY118" s="207" t="s">
        <v>155</v>
      </c>
      <c r="BK118" s="209">
        <f>BK119</f>
        <v>0</v>
      </c>
    </row>
    <row r="119" s="9" customFormat="1" ht="19.92" customHeight="1">
      <c r="B119" s="196"/>
      <c r="C119" s="197"/>
      <c r="D119" s="198" t="s">
        <v>72</v>
      </c>
      <c r="E119" s="233" t="s">
        <v>153</v>
      </c>
      <c r="F119" s="233" t="s">
        <v>21</v>
      </c>
      <c r="G119" s="197"/>
      <c r="H119" s="197"/>
      <c r="I119" s="200"/>
      <c r="J119" s="234">
        <f>BK119</f>
        <v>0</v>
      </c>
      <c r="K119" s="197"/>
      <c r="L119" s="202"/>
      <c r="M119" s="203"/>
      <c r="N119" s="204"/>
      <c r="O119" s="204"/>
      <c r="P119" s="205">
        <f>SUM(P120:P150)</f>
        <v>0</v>
      </c>
      <c r="Q119" s="204"/>
      <c r="R119" s="205">
        <f>SUM(R120:R150)</f>
        <v>1.0741399999999999</v>
      </c>
      <c r="S119" s="204"/>
      <c r="T119" s="206">
        <f>SUM(T120:T150)</f>
        <v>0</v>
      </c>
      <c r="AR119" s="207" t="s">
        <v>83</v>
      </c>
      <c r="AT119" s="208" t="s">
        <v>72</v>
      </c>
      <c r="AU119" s="208" t="s">
        <v>81</v>
      </c>
      <c r="AY119" s="207" t="s">
        <v>155</v>
      </c>
      <c r="BK119" s="209">
        <f>SUM(BK120:BK150)</f>
        <v>0</v>
      </c>
    </row>
    <row r="120" s="1" customFormat="1" ht="16.5" customHeight="1">
      <c r="B120" s="44"/>
      <c r="C120" s="210" t="s">
        <v>81</v>
      </c>
      <c r="D120" s="210" t="s">
        <v>156</v>
      </c>
      <c r="E120" s="211" t="s">
        <v>1938</v>
      </c>
      <c r="F120" s="212" t="s">
        <v>1939</v>
      </c>
      <c r="G120" s="213" t="s">
        <v>1667</v>
      </c>
      <c r="H120" s="214">
        <v>12</v>
      </c>
      <c r="I120" s="215"/>
      <c r="J120" s="216">
        <f>ROUND(I120*H120,2)</f>
        <v>0</v>
      </c>
      <c r="K120" s="212" t="s">
        <v>21</v>
      </c>
      <c r="L120" s="70"/>
      <c r="M120" s="217" t="s">
        <v>21</v>
      </c>
      <c r="N120" s="218" t="s">
        <v>44</v>
      </c>
      <c r="O120" s="45"/>
      <c r="P120" s="219">
        <f>O120*H120</f>
        <v>0</v>
      </c>
      <c r="Q120" s="219">
        <v>0.014579999999999999</v>
      </c>
      <c r="R120" s="219">
        <f>Q120*H120</f>
        <v>0.17496</v>
      </c>
      <c r="S120" s="219">
        <v>0</v>
      </c>
      <c r="T120" s="220">
        <f>S120*H120</f>
        <v>0</v>
      </c>
      <c r="AR120" s="22" t="s">
        <v>183</v>
      </c>
      <c r="AT120" s="22" t="s">
        <v>156</v>
      </c>
      <c r="AU120" s="22" t="s">
        <v>83</v>
      </c>
      <c r="AY120" s="22" t="s">
        <v>155</v>
      </c>
      <c r="BE120" s="221">
        <f>IF(N120="základní",J120,0)</f>
        <v>0</v>
      </c>
      <c r="BF120" s="221">
        <f>IF(N120="snížená",J120,0)</f>
        <v>0</v>
      </c>
      <c r="BG120" s="221">
        <f>IF(N120="zákl. přenesená",J120,0)</f>
        <v>0</v>
      </c>
      <c r="BH120" s="221">
        <f>IF(N120="sníž. přenesená",J120,0)</f>
        <v>0</v>
      </c>
      <c r="BI120" s="221">
        <f>IF(N120="nulová",J120,0)</f>
        <v>0</v>
      </c>
      <c r="BJ120" s="22" t="s">
        <v>81</v>
      </c>
      <c r="BK120" s="221">
        <f>ROUND(I120*H120,2)</f>
        <v>0</v>
      </c>
      <c r="BL120" s="22" t="s">
        <v>183</v>
      </c>
      <c r="BM120" s="22" t="s">
        <v>360</v>
      </c>
    </row>
    <row r="121" s="1" customFormat="1" ht="16.5" customHeight="1">
      <c r="B121" s="44"/>
      <c r="C121" s="210" t="s">
        <v>83</v>
      </c>
      <c r="D121" s="210" t="s">
        <v>156</v>
      </c>
      <c r="E121" s="211" t="s">
        <v>1940</v>
      </c>
      <c r="F121" s="212" t="s">
        <v>1941</v>
      </c>
      <c r="G121" s="213" t="s">
        <v>1667</v>
      </c>
      <c r="H121" s="214">
        <v>14</v>
      </c>
      <c r="I121" s="215"/>
      <c r="J121" s="216">
        <f>ROUND(I121*H121,2)</f>
        <v>0</v>
      </c>
      <c r="K121" s="212" t="s">
        <v>21</v>
      </c>
      <c r="L121" s="70"/>
      <c r="M121" s="217" t="s">
        <v>21</v>
      </c>
      <c r="N121" s="218" t="s">
        <v>44</v>
      </c>
      <c r="O121" s="45"/>
      <c r="P121" s="219">
        <f>O121*H121</f>
        <v>0</v>
      </c>
      <c r="Q121" s="219">
        <v>0.014579999999999999</v>
      </c>
      <c r="R121" s="219">
        <f>Q121*H121</f>
        <v>0.20412</v>
      </c>
      <c r="S121" s="219">
        <v>0</v>
      </c>
      <c r="T121" s="220">
        <f>S121*H121</f>
        <v>0</v>
      </c>
      <c r="AR121" s="22" t="s">
        <v>183</v>
      </c>
      <c r="AT121" s="22" t="s">
        <v>156</v>
      </c>
      <c r="AU121" s="22" t="s">
        <v>83</v>
      </c>
      <c r="AY121" s="22" t="s">
        <v>155</v>
      </c>
      <c r="BE121" s="221">
        <f>IF(N121="základní",J121,0)</f>
        <v>0</v>
      </c>
      <c r="BF121" s="221">
        <f>IF(N121="snížená",J121,0)</f>
        <v>0</v>
      </c>
      <c r="BG121" s="221">
        <f>IF(N121="zákl. přenesená",J121,0)</f>
        <v>0</v>
      </c>
      <c r="BH121" s="221">
        <f>IF(N121="sníž. přenesená",J121,0)</f>
        <v>0</v>
      </c>
      <c r="BI121" s="221">
        <f>IF(N121="nulová",J121,0)</f>
        <v>0</v>
      </c>
      <c r="BJ121" s="22" t="s">
        <v>81</v>
      </c>
      <c r="BK121" s="221">
        <f>ROUND(I121*H121,2)</f>
        <v>0</v>
      </c>
      <c r="BL121" s="22" t="s">
        <v>183</v>
      </c>
      <c r="BM121" s="22" t="s">
        <v>365</v>
      </c>
    </row>
    <row r="122" s="1" customFormat="1" ht="16.5" customHeight="1">
      <c r="B122" s="44"/>
      <c r="C122" s="210" t="s">
        <v>154</v>
      </c>
      <c r="D122" s="210" t="s">
        <v>156</v>
      </c>
      <c r="E122" s="211" t="s">
        <v>1942</v>
      </c>
      <c r="F122" s="212" t="s">
        <v>1943</v>
      </c>
      <c r="G122" s="213" t="s">
        <v>1667</v>
      </c>
      <c r="H122" s="214">
        <v>14</v>
      </c>
      <c r="I122" s="215"/>
      <c r="J122" s="216">
        <f>ROUND(I122*H122,2)</f>
        <v>0</v>
      </c>
      <c r="K122" s="212" t="s">
        <v>21</v>
      </c>
      <c r="L122" s="70"/>
      <c r="M122" s="217" t="s">
        <v>21</v>
      </c>
      <c r="N122" s="218" t="s">
        <v>44</v>
      </c>
      <c r="O122" s="45"/>
      <c r="P122" s="219">
        <f>O122*H122</f>
        <v>0</v>
      </c>
      <c r="Q122" s="219">
        <v>0.014579999999999999</v>
      </c>
      <c r="R122" s="219">
        <f>Q122*H122</f>
        <v>0.20412</v>
      </c>
      <c r="S122" s="219">
        <v>0</v>
      </c>
      <c r="T122" s="220">
        <f>S122*H122</f>
        <v>0</v>
      </c>
      <c r="AR122" s="22" t="s">
        <v>183</v>
      </c>
      <c r="AT122" s="22" t="s">
        <v>156</v>
      </c>
      <c r="AU122" s="22" t="s">
        <v>83</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183</v>
      </c>
      <c r="BM122" s="22" t="s">
        <v>160</v>
      </c>
    </row>
    <row r="123" s="1" customFormat="1" ht="16.5" customHeight="1">
      <c r="B123" s="44"/>
      <c r="C123" s="210" t="s">
        <v>163</v>
      </c>
      <c r="D123" s="210" t="s">
        <v>156</v>
      </c>
      <c r="E123" s="211" t="s">
        <v>1944</v>
      </c>
      <c r="F123" s="212" t="s">
        <v>1945</v>
      </c>
      <c r="G123" s="213" t="s">
        <v>1667</v>
      </c>
      <c r="H123" s="214">
        <v>227</v>
      </c>
      <c r="I123" s="215"/>
      <c r="J123" s="216">
        <f>ROUND(I123*H123,2)</f>
        <v>0</v>
      </c>
      <c r="K123" s="212" t="s">
        <v>21</v>
      </c>
      <c r="L123" s="70"/>
      <c r="M123" s="217" t="s">
        <v>21</v>
      </c>
      <c r="N123" s="218" t="s">
        <v>44</v>
      </c>
      <c r="O123" s="45"/>
      <c r="P123" s="219">
        <f>O123*H123</f>
        <v>0</v>
      </c>
      <c r="Q123" s="219">
        <v>0.00048999999999999998</v>
      </c>
      <c r="R123" s="219">
        <f>Q123*H123</f>
        <v>0.11123</v>
      </c>
      <c r="S123" s="219">
        <v>0</v>
      </c>
      <c r="T123" s="220">
        <f>S123*H123</f>
        <v>0</v>
      </c>
      <c r="AR123" s="22" t="s">
        <v>183</v>
      </c>
      <c r="AT123" s="22" t="s">
        <v>156</v>
      </c>
      <c r="AU123" s="22" t="s">
        <v>83</v>
      </c>
      <c r="AY123" s="22" t="s">
        <v>155</v>
      </c>
      <c r="BE123" s="221">
        <f>IF(N123="základní",J123,0)</f>
        <v>0</v>
      </c>
      <c r="BF123" s="221">
        <f>IF(N123="snížená",J123,0)</f>
        <v>0</v>
      </c>
      <c r="BG123" s="221">
        <f>IF(N123="zákl. přenesená",J123,0)</f>
        <v>0</v>
      </c>
      <c r="BH123" s="221">
        <f>IF(N123="sníž. přenesená",J123,0)</f>
        <v>0</v>
      </c>
      <c r="BI123" s="221">
        <f>IF(N123="nulová",J123,0)</f>
        <v>0</v>
      </c>
      <c r="BJ123" s="22" t="s">
        <v>81</v>
      </c>
      <c r="BK123" s="221">
        <f>ROUND(I123*H123,2)</f>
        <v>0</v>
      </c>
      <c r="BL123" s="22" t="s">
        <v>183</v>
      </c>
      <c r="BM123" s="22" t="s">
        <v>371</v>
      </c>
    </row>
    <row r="124" s="1" customFormat="1" ht="16.5" customHeight="1">
      <c r="B124" s="44"/>
      <c r="C124" s="210" t="s">
        <v>170</v>
      </c>
      <c r="D124" s="210" t="s">
        <v>156</v>
      </c>
      <c r="E124" s="211" t="s">
        <v>1946</v>
      </c>
      <c r="F124" s="212" t="s">
        <v>1947</v>
      </c>
      <c r="G124" s="213" t="s">
        <v>1667</v>
      </c>
      <c r="H124" s="214">
        <v>97</v>
      </c>
      <c r="I124" s="215"/>
      <c r="J124" s="216">
        <f>ROUND(I124*H124,2)</f>
        <v>0</v>
      </c>
      <c r="K124" s="212" t="s">
        <v>21</v>
      </c>
      <c r="L124" s="70"/>
      <c r="M124" s="217" t="s">
        <v>21</v>
      </c>
      <c r="N124" s="218" t="s">
        <v>44</v>
      </c>
      <c r="O124" s="45"/>
      <c r="P124" s="219">
        <f>O124*H124</f>
        <v>0</v>
      </c>
      <c r="Q124" s="219">
        <v>0.00059999999999999995</v>
      </c>
      <c r="R124" s="219">
        <f>Q124*H124</f>
        <v>0.058199999999999995</v>
      </c>
      <c r="S124" s="219">
        <v>0</v>
      </c>
      <c r="T124" s="220">
        <f>S124*H124</f>
        <v>0</v>
      </c>
      <c r="AR124" s="22" t="s">
        <v>183</v>
      </c>
      <c r="AT124" s="22" t="s">
        <v>156</v>
      </c>
      <c r="AU124" s="22" t="s">
        <v>83</v>
      </c>
      <c r="AY124" s="22" t="s">
        <v>155</v>
      </c>
      <c r="BE124" s="221">
        <f>IF(N124="základní",J124,0)</f>
        <v>0</v>
      </c>
      <c r="BF124" s="221">
        <f>IF(N124="snížená",J124,0)</f>
        <v>0</v>
      </c>
      <c r="BG124" s="221">
        <f>IF(N124="zákl. přenesená",J124,0)</f>
        <v>0</v>
      </c>
      <c r="BH124" s="221">
        <f>IF(N124="sníž. přenesená",J124,0)</f>
        <v>0</v>
      </c>
      <c r="BI124" s="221">
        <f>IF(N124="nulová",J124,0)</f>
        <v>0</v>
      </c>
      <c r="BJ124" s="22" t="s">
        <v>81</v>
      </c>
      <c r="BK124" s="221">
        <f>ROUND(I124*H124,2)</f>
        <v>0</v>
      </c>
      <c r="BL124" s="22" t="s">
        <v>183</v>
      </c>
      <c r="BM124" s="22" t="s">
        <v>374</v>
      </c>
    </row>
    <row r="125" s="1" customFormat="1" ht="16.5" customHeight="1">
      <c r="B125" s="44"/>
      <c r="C125" s="210" t="s">
        <v>166</v>
      </c>
      <c r="D125" s="210" t="s">
        <v>156</v>
      </c>
      <c r="E125" s="211" t="s">
        <v>1948</v>
      </c>
      <c r="F125" s="212" t="s">
        <v>1949</v>
      </c>
      <c r="G125" s="213" t="s">
        <v>1667</v>
      </c>
      <c r="H125" s="214">
        <v>37</v>
      </c>
      <c r="I125" s="215"/>
      <c r="J125" s="216">
        <f>ROUND(I125*H125,2)</f>
        <v>0</v>
      </c>
      <c r="K125" s="212" t="s">
        <v>21</v>
      </c>
      <c r="L125" s="70"/>
      <c r="M125" s="217" t="s">
        <v>21</v>
      </c>
      <c r="N125" s="218" t="s">
        <v>44</v>
      </c>
      <c r="O125" s="45"/>
      <c r="P125" s="219">
        <f>O125*H125</f>
        <v>0</v>
      </c>
      <c r="Q125" s="219">
        <v>0.00079000000000000001</v>
      </c>
      <c r="R125" s="219">
        <f>Q125*H125</f>
        <v>0.029229999999999999</v>
      </c>
      <c r="S125" s="219">
        <v>0</v>
      </c>
      <c r="T125" s="220">
        <f>S125*H125</f>
        <v>0</v>
      </c>
      <c r="AR125" s="22" t="s">
        <v>183</v>
      </c>
      <c r="AT125" s="22" t="s">
        <v>156</v>
      </c>
      <c r="AU125" s="22" t="s">
        <v>83</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183</v>
      </c>
      <c r="BM125" s="22" t="s">
        <v>378</v>
      </c>
    </row>
    <row r="126" s="1" customFormat="1" ht="16.5" customHeight="1">
      <c r="B126" s="44"/>
      <c r="C126" s="210" t="s">
        <v>177</v>
      </c>
      <c r="D126" s="210" t="s">
        <v>156</v>
      </c>
      <c r="E126" s="211" t="s">
        <v>1950</v>
      </c>
      <c r="F126" s="212" t="s">
        <v>1951</v>
      </c>
      <c r="G126" s="213" t="s">
        <v>1667</v>
      </c>
      <c r="H126" s="214">
        <v>102</v>
      </c>
      <c r="I126" s="215"/>
      <c r="J126" s="216">
        <f>ROUND(I126*H126,2)</f>
        <v>0</v>
      </c>
      <c r="K126" s="212" t="s">
        <v>21</v>
      </c>
      <c r="L126" s="70"/>
      <c r="M126" s="217" t="s">
        <v>21</v>
      </c>
      <c r="N126" s="218" t="s">
        <v>44</v>
      </c>
      <c r="O126" s="45"/>
      <c r="P126" s="219">
        <f>O126*H126</f>
        <v>0</v>
      </c>
      <c r="Q126" s="219">
        <v>0.0011000000000000001</v>
      </c>
      <c r="R126" s="219">
        <f>Q126*H126</f>
        <v>0.11220000000000001</v>
      </c>
      <c r="S126" s="219">
        <v>0</v>
      </c>
      <c r="T126" s="220">
        <f>S126*H126</f>
        <v>0</v>
      </c>
      <c r="AR126" s="22" t="s">
        <v>183</v>
      </c>
      <c r="AT126" s="22" t="s">
        <v>156</v>
      </c>
      <c r="AU126" s="22" t="s">
        <v>83</v>
      </c>
      <c r="AY126" s="22" t="s">
        <v>155</v>
      </c>
      <c r="BE126" s="221">
        <f>IF(N126="základní",J126,0)</f>
        <v>0</v>
      </c>
      <c r="BF126" s="221">
        <f>IF(N126="snížená",J126,0)</f>
        <v>0</v>
      </c>
      <c r="BG126" s="221">
        <f>IF(N126="zákl. přenesená",J126,0)</f>
        <v>0</v>
      </c>
      <c r="BH126" s="221">
        <f>IF(N126="sníž. přenesená",J126,0)</f>
        <v>0</v>
      </c>
      <c r="BI126" s="221">
        <f>IF(N126="nulová",J126,0)</f>
        <v>0</v>
      </c>
      <c r="BJ126" s="22" t="s">
        <v>81</v>
      </c>
      <c r="BK126" s="221">
        <f>ROUND(I126*H126,2)</f>
        <v>0</v>
      </c>
      <c r="BL126" s="22" t="s">
        <v>183</v>
      </c>
      <c r="BM126" s="22" t="s">
        <v>381</v>
      </c>
    </row>
    <row r="127" s="1" customFormat="1" ht="16.5" customHeight="1">
      <c r="B127" s="44"/>
      <c r="C127" s="210" t="s">
        <v>169</v>
      </c>
      <c r="D127" s="210" t="s">
        <v>156</v>
      </c>
      <c r="E127" s="211" t="s">
        <v>1952</v>
      </c>
      <c r="F127" s="212" t="s">
        <v>1953</v>
      </c>
      <c r="G127" s="213" t="s">
        <v>1667</v>
      </c>
      <c r="H127" s="214">
        <v>12</v>
      </c>
      <c r="I127" s="215"/>
      <c r="J127" s="216">
        <f>ROUND(I127*H127,2)</f>
        <v>0</v>
      </c>
      <c r="K127" s="212" t="s">
        <v>21</v>
      </c>
      <c r="L127" s="70"/>
      <c r="M127" s="217" t="s">
        <v>21</v>
      </c>
      <c r="N127" s="218" t="s">
        <v>44</v>
      </c>
      <c r="O127" s="45"/>
      <c r="P127" s="219">
        <f>O127*H127</f>
        <v>0</v>
      </c>
      <c r="Q127" s="219">
        <v>0.0019300000000000001</v>
      </c>
      <c r="R127" s="219">
        <f>Q127*H127</f>
        <v>0.02316</v>
      </c>
      <c r="S127" s="219">
        <v>0</v>
      </c>
      <c r="T127" s="220">
        <f>S127*H127</f>
        <v>0</v>
      </c>
      <c r="AR127" s="22" t="s">
        <v>183</v>
      </c>
      <c r="AT127" s="22" t="s">
        <v>156</v>
      </c>
      <c r="AU127" s="22" t="s">
        <v>83</v>
      </c>
      <c r="AY127" s="22" t="s">
        <v>155</v>
      </c>
      <c r="BE127" s="221">
        <f>IF(N127="základní",J127,0)</f>
        <v>0</v>
      </c>
      <c r="BF127" s="221">
        <f>IF(N127="snížená",J127,0)</f>
        <v>0</v>
      </c>
      <c r="BG127" s="221">
        <f>IF(N127="zákl. přenesená",J127,0)</f>
        <v>0</v>
      </c>
      <c r="BH127" s="221">
        <f>IF(N127="sníž. přenesená",J127,0)</f>
        <v>0</v>
      </c>
      <c r="BI127" s="221">
        <f>IF(N127="nulová",J127,0)</f>
        <v>0</v>
      </c>
      <c r="BJ127" s="22" t="s">
        <v>81</v>
      </c>
      <c r="BK127" s="221">
        <f>ROUND(I127*H127,2)</f>
        <v>0</v>
      </c>
      <c r="BL127" s="22" t="s">
        <v>183</v>
      </c>
      <c r="BM127" s="22" t="s">
        <v>385</v>
      </c>
    </row>
    <row r="128" s="1" customFormat="1" ht="16.5" customHeight="1">
      <c r="B128" s="44"/>
      <c r="C128" s="210" t="s">
        <v>184</v>
      </c>
      <c r="D128" s="210" t="s">
        <v>156</v>
      </c>
      <c r="E128" s="211" t="s">
        <v>1954</v>
      </c>
      <c r="F128" s="212" t="s">
        <v>1955</v>
      </c>
      <c r="G128" s="213" t="s">
        <v>1667</v>
      </c>
      <c r="H128" s="214">
        <v>12</v>
      </c>
      <c r="I128" s="215"/>
      <c r="J128" s="216">
        <f>ROUND(I128*H128,2)</f>
        <v>0</v>
      </c>
      <c r="K128" s="212" t="s">
        <v>21</v>
      </c>
      <c r="L128" s="70"/>
      <c r="M128" s="217" t="s">
        <v>21</v>
      </c>
      <c r="N128" s="218" t="s">
        <v>44</v>
      </c>
      <c r="O128" s="45"/>
      <c r="P128" s="219">
        <f>O128*H128</f>
        <v>0</v>
      </c>
      <c r="Q128" s="219">
        <v>0.0019300000000000001</v>
      </c>
      <c r="R128" s="219">
        <f>Q128*H128</f>
        <v>0.02316</v>
      </c>
      <c r="S128" s="219">
        <v>0</v>
      </c>
      <c r="T128" s="220">
        <f>S128*H128</f>
        <v>0</v>
      </c>
      <c r="AR128" s="22" t="s">
        <v>183</v>
      </c>
      <c r="AT128" s="22" t="s">
        <v>156</v>
      </c>
      <c r="AU128" s="22" t="s">
        <v>83</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183</v>
      </c>
      <c r="BM128" s="22" t="s">
        <v>388</v>
      </c>
    </row>
    <row r="129" s="1" customFormat="1" ht="16.5" customHeight="1">
      <c r="B129" s="44"/>
      <c r="C129" s="210" t="s">
        <v>173</v>
      </c>
      <c r="D129" s="210" t="s">
        <v>156</v>
      </c>
      <c r="E129" s="211" t="s">
        <v>1956</v>
      </c>
      <c r="F129" s="212" t="s">
        <v>1957</v>
      </c>
      <c r="G129" s="213" t="s">
        <v>1667</v>
      </c>
      <c r="H129" s="214">
        <v>227</v>
      </c>
      <c r="I129" s="215"/>
      <c r="J129" s="216">
        <f>ROUND(I129*H129,2)</f>
        <v>0</v>
      </c>
      <c r="K129" s="212" t="s">
        <v>21</v>
      </c>
      <c r="L129" s="70"/>
      <c r="M129" s="217" t="s">
        <v>21</v>
      </c>
      <c r="N129" s="218" t="s">
        <v>44</v>
      </c>
      <c r="O129" s="45"/>
      <c r="P129" s="219">
        <f>O129*H129</f>
        <v>0</v>
      </c>
      <c r="Q129" s="219">
        <v>4.0000000000000003E-05</v>
      </c>
      <c r="R129" s="219">
        <f>Q129*H129</f>
        <v>0.0090800000000000013</v>
      </c>
      <c r="S129" s="219">
        <v>0</v>
      </c>
      <c r="T129" s="220">
        <f>S129*H129</f>
        <v>0</v>
      </c>
      <c r="AR129" s="22" t="s">
        <v>183</v>
      </c>
      <c r="AT129" s="22" t="s">
        <v>156</v>
      </c>
      <c r="AU129" s="22" t="s">
        <v>83</v>
      </c>
      <c r="AY129" s="22" t="s">
        <v>155</v>
      </c>
      <c r="BE129" s="221">
        <f>IF(N129="základní",J129,0)</f>
        <v>0</v>
      </c>
      <c r="BF129" s="221">
        <f>IF(N129="snížená",J129,0)</f>
        <v>0</v>
      </c>
      <c r="BG129" s="221">
        <f>IF(N129="zákl. přenesená",J129,0)</f>
        <v>0</v>
      </c>
      <c r="BH129" s="221">
        <f>IF(N129="sníž. přenesená",J129,0)</f>
        <v>0</v>
      </c>
      <c r="BI129" s="221">
        <f>IF(N129="nulová",J129,0)</f>
        <v>0</v>
      </c>
      <c r="BJ129" s="22" t="s">
        <v>81</v>
      </c>
      <c r="BK129" s="221">
        <f>ROUND(I129*H129,2)</f>
        <v>0</v>
      </c>
      <c r="BL129" s="22" t="s">
        <v>183</v>
      </c>
      <c r="BM129" s="22" t="s">
        <v>392</v>
      </c>
    </row>
    <row r="130" s="1" customFormat="1" ht="16.5" customHeight="1">
      <c r="B130" s="44"/>
      <c r="C130" s="210" t="s">
        <v>191</v>
      </c>
      <c r="D130" s="210" t="s">
        <v>156</v>
      </c>
      <c r="E130" s="211" t="s">
        <v>1958</v>
      </c>
      <c r="F130" s="212" t="s">
        <v>1959</v>
      </c>
      <c r="G130" s="213" t="s">
        <v>1667</v>
      </c>
      <c r="H130" s="214">
        <v>97</v>
      </c>
      <c r="I130" s="215"/>
      <c r="J130" s="216">
        <f>ROUND(I130*H130,2)</f>
        <v>0</v>
      </c>
      <c r="K130" s="212" t="s">
        <v>21</v>
      </c>
      <c r="L130" s="70"/>
      <c r="M130" s="217" t="s">
        <v>21</v>
      </c>
      <c r="N130" s="218" t="s">
        <v>44</v>
      </c>
      <c r="O130" s="45"/>
      <c r="P130" s="219">
        <f>O130*H130</f>
        <v>0</v>
      </c>
      <c r="Q130" s="219">
        <v>5.0000000000000002E-05</v>
      </c>
      <c r="R130" s="219">
        <f>Q130*H130</f>
        <v>0.0048500000000000001</v>
      </c>
      <c r="S130" s="219">
        <v>0</v>
      </c>
      <c r="T130" s="220">
        <f>S130*H130</f>
        <v>0</v>
      </c>
      <c r="AR130" s="22" t="s">
        <v>183</v>
      </c>
      <c r="AT130" s="22" t="s">
        <v>156</v>
      </c>
      <c r="AU130" s="22" t="s">
        <v>83</v>
      </c>
      <c r="AY130" s="22" t="s">
        <v>155</v>
      </c>
      <c r="BE130" s="221">
        <f>IF(N130="základní",J130,0)</f>
        <v>0</v>
      </c>
      <c r="BF130" s="221">
        <f>IF(N130="snížená",J130,0)</f>
        <v>0</v>
      </c>
      <c r="BG130" s="221">
        <f>IF(N130="zákl. přenesená",J130,0)</f>
        <v>0</v>
      </c>
      <c r="BH130" s="221">
        <f>IF(N130="sníž. přenesená",J130,0)</f>
        <v>0</v>
      </c>
      <c r="BI130" s="221">
        <f>IF(N130="nulová",J130,0)</f>
        <v>0</v>
      </c>
      <c r="BJ130" s="22" t="s">
        <v>81</v>
      </c>
      <c r="BK130" s="221">
        <f>ROUND(I130*H130,2)</f>
        <v>0</v>
      </c>
      <c r="BL130" s="22" t="s">
        <v>183</v>
      </c>
      <c r="BM130" s="22" t="s">
        <v>396</v>
      </c>
    </row>
    <row r="131" s="1" customFormat="1" ht="16.5" customHeight="1">
      <c r="B131" s="44"/>
      <c r="C131" s="210" t="s">
        <v>176</v>
      </c>
      <c r="D131" s="210" t="s">
        <v>156</v>
      </c>
      <c r="E131" s="211" t="s">
        <v>1960</v>
      </c>
      <c r="F131" s="212" t="s">
        <v>1961</v>
      </c>
      <c r="G131" s="213" t="s">
        <v>1667</v>
      </c>
      <c r="H131" s="214">
        <v>37</v>
      </c>
      <c r="I131" s="215"/>
      <c r="J131" s="216">
        <f>ROUND(I131*H131,2)</f>
        <v>0</v>
      </c>
      <c r="K131" s="212" t="s">
        <v>21</v>
      </c>
      <c r="L131" s="70"/>
      <c r="M131" s="217" t="s">
        <v>21</v>
      </c>
      <c r="N131" s="218" t="s">
        <v>44</v>
      </c>
      <c r="O131" s="45"/>
      <c r="P131" s="219">
        <f>O131*H131</f>
        <v>0</v>
      </c>
      <c r="Q131" s="219">
        <v>5.0000000000000002E-05</v>
      </c>
      <c r="R131" s="219">
        <f>Q131*H131</f>
        <v>0.0018500000000000001</v>
      </c>
      <c r="S131" s="219">
        <v>0</v>
      </c>
      <c r="T131" s="220">
        <f>S131*H131</f>
        <v>0</v>
      </c>
      <c r="AR131" s="22" t="s">
        <v>183</v>
      </c>
      <c r="AT131" s="22" t="s">
        <v>156</v>
      </c>
      <c r="AU131" s="22" t="s">
        <v>83</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183</v>
      </c>
      <c r="BM131" s="22" t="s">
        <v>401</v>
      </c>
    </row>
    <row r="132" s="1" customFormat="1" ht="16.5" customHeight="1">
      <c r="B132" s="44"/>
      <c r="C132" s="210" t="s">
        <v>198</v>
      </c>
      <c r="D132" s="210" t="s">
        <v>156</v>
      </c>
      <c r="E132" s="211" t="s">
        <v>1962</v>
      </c>
      <c r="F132" s="212" t="s">
        <v>1963</v>
      </c>
      <c r="G132" s="213" t="s">
        <v>1667</v>
      </c>
      <c r="H132" s="214">
        <v>102</v>
      </c>
      <c r="I132" s="215"/>
      <c r="J132" s="216">
        <f>ROUND(I132*H132,2)</f>
        <v>0</v>
      </c>
      <c r="K132" s="212" t="s">
        <v>21</v>
      </c>
      <c r="L132" s="70"/>
      <c r="M132" s="217" t="s">
        <v>21</v>
      </c>
      <c r="N132" s="218" t="s">
        <v>44</v>
      </c>
      <c r="O132" s="45"/>
      <c r="P132" s="219">
        <f>O132*H132</f>
        <v>0</v>
      </c>
      <c r="Q132" s="219">
        <v>9.0000000000000006E-05</v>
      </c>
      <c r="R132" s="219">
        <f>Q132*H132</f>
        <v>0.0091800000000000007</v>
      </c>
      <c r="S132" s="219">
        <v>0</v>
      </c>
      <c r="T132" s="220">
        <f>S132*H132</f>
        <v>0</v>
      </c>
      <c r="AR132" s="22" t="s">
        <v>183</v>
      </c>
      <c r="AT132" s="22" t="s">
        <v>156</v>
      </c>
      <c r="AU132" s="22" t="s">
        <v>83</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183</v>
      </c>
      <c r="BM132" s="22" t="s">
        <v>405</v>
      </c>
    </row>
    <row r="133" s="1" customFormat="1" ht="16.5" customHeight="1">
      <c r="B133" s="44"/>
      <c r="C133" s="210" t="s">
        <v>180</v>
      </c>
      <c r="D133" s="210" t="s">
        <v>156</v>
      </c>
      <c r="E133" s="211" t="s">
        <v>1964</v>
      </c>
      <c r="F133" s="212" t="s">
        <v>1965</v>
      </c>
      <c r="G133" s="213" t="s">
        <v>1641</v>
      </c>
      <c r="H133" s="214">
        <v>55</v>
      </c>
      <c r="I133" s="215"/>
      <c r="J133" s="216">
        <f>ROUND(I133*H133,2)</f>
        <v>0</v>
      </c>
      <c r="K133" s="212" t="s">
        <v>21</v>
      </c>
      <c r="L133" s="70"/>
      <c r="M133" s="217" t="s">
        <v>21</v>
      </c>
      <c r="N133" s="218" t="s">
        <v>44</v>
      </c>
      <c r="O133" s="45"/>
      <c r="P133" s="219">
        <f>O133*H133</f>
        <v>0</v>
      </c>
      <c r="Q133" s="219">
        <v>0</v>
      </c>
      <c r="R133" s="219">
        <f>Q133*H133</f>
        <v>0</v>
      </c>
      <c r="S133" s="219">
        <v>0</v>
      </c>
      <c r="T133" s="220">
        <f>S133*H133</f>
        <v>0</v>
      </c>
      <c r="AR133" s="22" t="s">
        <v>183</v>
      </c>
      <c r="AT133" s="22" t="s">
        <v>156</v>
      </c>
      <c r="AU133" s="22" t="s">
        <v>83</v>
      </c>
      <c r="AY133" s="22" t="s">
        <v>155</v>
      </c>
      <c r="BE133" s="221">
        <f>IF(N133="základní",J133,0)</f>
        <v>0</v>
      </c>
      <c r="BF133" s="221">
        <f>IF(N133="snížená",J133,0)</f>
        <v>0</v>
      </c>
      <c r="BG133" s="221">
        <f>IF(N133="zákl. přenesená",J133,0)</f>
        <v>0</v>
      </c>
      <c r="BH133" s="221">
        <f>IF(N133="sníž. přenesená",J133,0)</f>
        <v>0</v>
      </c>
      <c r="BI133" s="221">
        <f>IF(N133="nulová",J133,0)</f>
        <v>0</v>
      </c>
      <c r="BJ133" s="22" t="s">
        <v>81</v>
      </c>
      <c r="BK133" s="221">
        <f>ROUND(I133*H133,2)</f>
        <v>0</v>
      </c>
      <c r="BL133" s="22" t="s">
        <v>183</v>
      </c>
      <c r="BM133" s="22" t="s">
        <v>408</v>
      </c>
    </row>
    <row r="134" s="1" customFormat="1" ht="16.5" customHeight="1">
      <c r="B134" s="44"/>
      <c r="C134" s="210" t="s">
        <v>10</v>
      </c>
      <c r="D134" s="210" t="s">
        <v>156</v>
      </c>
      <c r="E134" s="211" t="s">
        <v>1966</v>
      </c>
      <c r="F134" s="212" t="s">
        <v>1967</v>
      </c>
      <c r="G134" s="213" t="s">
        <v>1641</v>
      </c>
      <c r="H134" s="214">
        <v>55</v>
      </c>
      <c r="I134" s="215"/>
      <c r="J134" s="216">
        <f>ROUND(I134*H134,2)</f>
        <v>0</v>
      </c>
      <c r="K134" s="212" t="s">
        <v>21</v>
      </c>
      <c r="L134" s="70"/>
      <c r="M134" s="217" t="s">
        <v>21</v>
      </c>
      <c r="N134" s="218" t="s">
        <v>44</v>
      </c>
      <c r="O134" s="45"/>
      <c r="P134" s="219">
        <f>O134*H134</f>
        <v>0</v>
      </c>
      <c r="Q134" s="219">
        <v>0.00023000000000000001</v>
      </c>
      <c r="R134" s="219">
        <f>Q134*H134</f>
        <v>0.01265</v>
      </c>
      <c r="S134" s="219">
        <v>0</v>
      </c>
      <c r="T134" s="220">
        <f>S134*H134</f>
        <v>0</v>
      </c>
      <c r="AR134" s="22" t="s">
        <v>183</v>
      </c>
      <c r="AT134" s="22" t="s">
        <v>156</v>
      </c>
      <c r="AU134" s="22" t="s">
        <v>83</v>
      </c>
      <c r="AY134" s="22" t="s">
        <v>155</v>
      </c>
      <c r="BE134" s="221">
        <f>IF(N134="základní",J134,0)</f>
        <v>0</v>
      </c>
      <c r="BF134" s="221">
        <f>IF(N134="snížená",J134,0)</f>
        <v>0</v>
      </c>
      <c r="BG134" s="221">
        <f>IF(N134="zákl. přenesená",J134,0)</f>
        <v>0</v>
      </c>
      <c r="BH134" s="221">
        <f>IF(N134="sníž. přenesená",J134,0)</f>
        <v>0</v>
      </c>
      <c r="BI134" s="221">
        <f>IF(N134="nulová",J134,0)</f>
        <v>0</v>
      </c>
      <c r="BJ134" s="22" t="s">
        <v>81</v>
      </c>
      <c r="BK134" s="221">
        <f>ROUND(I134*H134,2)</f>
        <v>0</v>
      </c>
      <c r="BL134" s="22" t="s">
        <v>183</v>
      </c>
      <c r="BM134" s="22" t="s">
        <v>412</v>
      </c>
    </row>
    <row r="135" s="1" customFormat="1" ht="16.5" customHeight="1">
      <c r="B135" s="44"/>
      <c r="C135" s="210" t="s">
        <v>183</v>
      </c>
      <c r="D135" s="210" t="s">
        <v>156</v>
      </c>
      <c r="E135" s="211" t="s">
        <v>1968</v>
      </c>
      <c r="F135" s="212" t="s">
        <v>1969</v>
      </c>
      <c r="G135" s="213" t="s">
        <v>1641</v>
      </c>
      <c r="H135" s="214">
        <v>1</v>
      </c>
      <c r="I135" s="215"/>
      <c r="J135" s="216">
        <f>ROUND(I135*H135,2)</f>
        <v>0</v>
      </c>
      <c r="K135" s="212" t="s">
        <v>21</v>
      </c>
      <c r="L135" s="70"/>
      <c r="M135" s="217" t="s">
        <v>21</v>
      </c>
      <c r="N135" s="218" t="s">
        <v>44</v>
      </c>
      <c r="O135" s="45"/>
      <c r="P135" s="219">
        <f>O135*H135</f>
        <v>0</v>
      </c>
      <c r="Q135" s="219">
        <v>0.00040999999999999999</v>
      </c>
      <c r="R135" s="219">
        <f>Q135*H135</f>
        <v>0.00040999999999999999</v>
      </c>
      <c r="S135" s="219">
        <v>0</v>
      </c>
      <c r="T135" s="220">
        <f>S135*H135</f>
        <v>0</v>
      </c>
      <c r="AR135" s="22" t="s">
        <v>183</v>
      </c>
      <c r="AT135" s="22" t="s">
        <v>156</v>
      </c>
      <c r="AU135" s="22" t="s">
        <v>83</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183</v>
      </c>
      <c r="BM135" s="22" t="s">
        <v>415</v>
      </c>
    </row>
    <row r="136" s="1" customFormat="1" ht="16.5" customHeight="1">
      <c r="B136" s="44"/>
      <c r="C136" s="210" t="s">
        <v>211</v>
      </c>
      <c r="D136" s="210" t="s">
        <v>156</v>
      </c>
      <c r="E136" s="211" t="s">
        <v>1970</v>
      </c>
      <c r="F136" s="212" t="s">
        <v>1971</v>
      </c>
      <c r="G136" s="213" t="s">
        <v>1641</v>
      </c>
      <c r="H136" s="214">
        <v>1</v>
      </c>
      <c r="I136" s="215"/>
      <c r="J136" s="216">
        <f>ROUND(I136*H136,2)</f>
        <v>0</v>
      </c>
      <c r="K136" s="212" t="s">
        <v>21</v>
      </c>
      <c r="L136" s="70"/>
      <c r="M136" s="217" t="s">
        <v>21</v>
      </c>
      <c r="N136" s="218" t="s">
        <v>44</v>
      </c>
      <c r="O136" s="45"/>
      <c r="P136" s="219">
        <f>O136*H136</f>
        <v>0</v>
      </c>
      <c r="Q136" s="219">
        <v>0.00027</v>
      </c>
      <c r="R136" s="219">
        <f>Q136*H136</f>
        <v>0.00027</v>
      </c>
      <c r="S136" s="219">
        <v>0</v>
      </c>
      <c r="T136" s="220">
        <f>S136*H136</f>
        <v>0</v>
      </c>
      <c r="AR136" s="22" t="s">
        <v>183</v>
      </c>
      <c r="AT136" s="22" t="s">
        <v>156</v>
      </c>
      <c r="AU136" s="22" t="s">
        <v>83</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183</v>
      </c>
      <c r="BM136" s="22" t="s">
        <v>423</v>
      </c>
    </row>
    <row r="137" s="1" customFormat="1" ht="16.5" customHeight="1">
      <c r="B137" s="44"/>
      <c r="C137" s="210" t="s">
        <v>187</v>
      </c>
      <c r="D137" s="210" t="s">
        <v>156</v>
      </c>
      <c r="E137" s="211" t="s">
        <v>1972</v>
      </c>
      <c r="F137" s="212" t="s">
        <v>1973</v>
      </c>
      <c r="G137" s="213" t="s">
        <v>1641</v>
      </c>
      <c r="H137" s="214">
        <v>1</v>
      </c>
      <c r="I137" s="215"/>
      <c r="J137" s="216">
        <f>ROUND(I137*H137,2)</f>
        <v>0</v>
      </c>
      <c r="K137" s="212" t="s">
        <v>21</v>
      </c>
      <c r="L137" s="70"/>
      <c r="M137" s="217" t="s">
        <v>21</v>
      </c>
      <c r="N137" s="218" t="s">
        <v>44</v>
      </c>
      <c r="O137" s="45"/>
      <c r="P137" s="219">
        <f>O137*H137</f>
        <v>0</v>
      </c>
      <c r="Q137" s="219">
        <v>0.001</v>
      </c>
      <c r="R137" s="219">
        <f>Q137*H137</f>
        <v>0.001</v>
      </c>
      <c r="S137" s="219">
        <v>0</v>
      </c>
      <c r="T137" s="220">
        <f>S137*H137</f>
        <v>0</v>
      </c>
      <c r="AR137" s="22" t="s">
        <v>183</v>
      </c>
      <c r="AT137" s="22" t="s">
        <v>156</v>
      </c>
      <c r="AU137" s="22" t="s">
        <v>83</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183</v>
      </c>
      <c r="BM137" s="22" t="s">
        <v>426</v>
      </c>
    </row>
    <row r="138" s="1" customFormat="1" ht="16.5" customHeight="1">
      <c r="B138" s="44"/>
      <c r="C138" s="210" t="s">
        <v>218</v>
      </c>
      <c r="D138" s="210" t="s">
        <v>156</v>
      </c>
      <c r="E138" s="211" t="s">
        <v>1974</v>
      </c>
      <c r="F138" s="212" t="s">
        <v>1975</v>
      </c>
      <c r="G138" s="213" t="s">
        <v>1641</v>
      </c>
      <c r="H138" s="214">
        <v>3</v>
      </c>
      <c r="I138" s="215"/>
      <c r="J138" s="216">
        <f>ROUND(I138*H138,2)</f>
        <v>0</v>
      </c>
      <c r="K138" s="212" t="s">
        <v>21</v>
      </c>
      <c r="L138" s="70"/>
      <c r="M138" s="217" t="s">
        <v>21</v>
      </c>
      <c r="N138" s="218" t="s">
        <v>44</v>
      </c>
      <c r="O138" s="45"/>
      <c r="P138" s="219">
        <f>O138*H138</f>
        <v>0</v>
      </c>
      <c r="Q138" s="219">
        <v>0.00027</v>
      </c>
      <c r="R138" s="219">
        <f>Q138*H138</f>
        <v>0.00080999999999999996</v>
      </c>
      <c r="S138" s="219">
        <v>0</v>
      </c>
      <c r="T138" s="220">
        <f>S138*H138</f>
        <v>0</v>
      </c>
      <c r="AR138" s="22" t="s">
        <v>183</v>
      </c>
      <c r="AT138" s="22" t="s">
        <v>156</v>
      </c>
      <c r="AU138" s="22" t="s">
        <v>83</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183</v>
      </c>
      <c r="BM138" s="22" t="s">
        <v>429</v>
      </c>
    </row>
    <row r="139" s="1" customFormat="1" ht="16.5" customHeight="1">
      <c r="B139" s="44"/>
      <c r="C139" s="210" t="s">
        <v>190</v>
      </c>
      <c r="D139" s="210" t="s">
        <v>156</v>
      </c>
      <c r="E139" s="211" t="s">
        <v>1976</v>
      </c>
      <c r="F139" s="212" t="s">
        <v>1977</v>
      </c>
      <c r="G139" s="213" t="s">
        <v>1641</v>
      </c>
      <c r="H139" s="214">
        <v>1</v>
      </c>
      <c r="I139" s="215"/>
      <c r="J139" s="216">
        <f>ROUND(I139*H139,2)</f>
        <v>0</v>
      </c>
      <c r="K139" s="212" t="s">
        <v>21</v>
      </c>
      <c r="L139" s="70"/>
      <c r="M139" s="217" t="s">
        <v>21</v>
      </c>
      <c r="N139" s="218" t="s">
        <v>44</v>
      </c>
      <c r="O139" s="45"/>
      <c r="P139" s="219">
        <f>O139*H139</f>
        <v>0</v>
      </c>
      <c r="Q139" s="219">
        <v>0.00040000000000000002</v>
      </c>
      <c r="R139" s="219">
        <f>Q139*H139</f>
        <v>0.00040000000000000002</v>
      </c>
      <c r="S139" s="219">
        <v>0</v>
      </c>
      <c r="T139" s="220">
        <f>S139*H139</f>
        <v>0</v>
      </c>
      <c r="AR139" s="22" t="s">
        <v>183</v>
      </c>
      <c r="AT139" s="22" t="s">
        <v>156</v>
      </c>
      <c r="AU139" s="22" t="s">
        <v>83</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183</v>
      </c>
      <c r="BM139" s="22" t="s">
        <v>433</v>
      </c>
    </row>
    <row r="140" s="1" customFormat="1" ht="16.5" customHeight="1">
      <c r="B140" s="44"/>
      <c r="C140" s="210" t="s">
        <v>9</v>
      </c>
      <c r="D140" s="210" t="s">
        <v>156</v>
      </c>
      <c r="E140" s="211" t="s">
        <v>1978</v>
      </c>
      <c r="F140" s="212" t="s">
        <v>1979</v>
      </c>
      <c r="G140" s="213" t="s">
        <v>1641</v>
      </c>
      <c r="H140" s="214">
        <v>3</v>
      </c>
      <c r="I140" s="215"/>
      <c r="J140" s="216">
        <f>ROUND(I140*H140,2)</f>
        <v>0</v>
      </c>
      <c r="K140" s="212" t="s">
        <v>21</v>
      </c>
      <c r="L140" s="70"/>
      <c r="M140" s="217" t="s">
        <v>21</v>
      </c>
      <c r="N140" s="218" t="s">
        <v>44</v>
      </c>
      <c r="O140" s="45"/>
      <c r="P140" s="219">
        <f>O140*H140</f>
        <v>0</v>
      </c>
      <c r="Q140" s="219">
        <v>0.00080000000000000004</v>
      </c>
      <c r="R140" s="219">
        <f>Q140*H140</f>
        <v>0.0024000000000000002</v>
      </c>
      <c r="S140" s="219">
        <v>0</v>
      </c>
      <c r="T140" s="220">
        <f>S140*H140</f>
        <v>0</v>
      </c>
      <c r="AR140" s="22" t="s">
        <v>183</v>
      </c>
      <c r="AT140" s="22" t="s">
        <v>156</v>
      </c>
      <c r="AU140" s="22" t="s">
        <v>83</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183</v>
      </c>
      <c r="BM140" s="22" t="s">
        <v>436</v>
      </c>
    </row>
    <row r="141" s="1" customFormat="1" ht="16.5" customHeight="1">
      <c r="B141" s="44"/>
      <c r="C141" s="210" t="s">
        <v>194</v>
      </c>
      <c r="D141" s="210" t="s">
        <v>156</v>
      </c>
      <c r="E141" s="211" t="s">
        <v>1980</v>
      </c>
      <c r="F141" s="212" t="s">
        <v>1981</v>
      </c>
      <c r="G141" s="213" t="s">
        <v>1641</v>
      </c>
      <c r="H141" s="214">
        <v>1</v>
      </c>
      <c r="I141" s="215"/>
      <c r="J141" s="216">
        <f>ROUND(I141*H141,2)</f>
        <v>0</v>
      </c>
      <c r="K141" s="212" t="s">
        <v>21</v>
      </c>
      <c r="L141" s="70"/>
      <c r="M141" s="217" t="s">
        <v>21</v>
      </c>
      <c r="N141" s="218" t="s">
        <v>44</v>
      </c>
      <c r="O141" s="45"/>
      <c r="P141" s="219">
        <f>O141*H141</f>
        <v>0</v>
      </c>
      <c r="Q141" s="219">
        <v>0.00197</v>
      </c>
      <c r="R141" s="219">
        <f>Q141*H141</f>
        <v>0.00197</v>
      </c>
      <c r="S141" s="219">
        <v>0</v>
      </c>
      <c r="T141" s="220">
        <f>S141*H141</f>
        <v>0</v>
      </c>
      <c r="AR141" s="22" t="s">
        <v>183</v>
      </c>
      <c r="AT141" s="22" t="s">
        <v>156</v>
      </c>
      <c r="AU141" s="22" t="s">
        <v>83</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183</v>
      </c>
      <c r="BM141" s="22" t="s">
        <v>440</v>
      </c>
    </row>
    <row r="142" s="1" customFormat="1" ht="16.5" customHeight="1">
      <c r="B142" s="44"/>
      <c r="C142" s="210" t="s">
        <v>231</v>
      </c>
      <c r="D142" s="210" t="s">
        <v>156</v>
      </c>
      <c r="E142" s="211" t="s">
        <v>1982</v>
      </c>
      <c r="F142" s="212" t="s">
        <v>1983</v>
      </c>
      <c r="G142" s="213" t="s">
        <v>1641</v>
      </c>
      <c r="H142" s="214">
        <v>4</v>
      </c>
      <c r="I142" s="215"/>
      <c r="J142" s="216">
        <f>ROUND(I142*H142,2)</f>
        <v>0</v>
      </c>
      <c r="K142" s="212" t="s">
        <v>21</v>
      </c>
      <c r="L142" s="70"/>
      <c r="M142" s="217" t="s">
        <v>21</v>
      </c>
      <c r="N142" s="218" t="s">
        <v>44</v>
      </c>
      <c r="O142" s="45"/>
      <c r="P142" s="219">
        <f>O142*H142</f>
        <v>0</v>
      </c>
      <c r="Q142" s="219">
        <v>2.0000000000000002E-05</v>
      </c>
      <c r="R142" s="219">
        <f>Q142*H142</f>
        <v>8.0000000000000007E-05</v>
      </c>
      <c r="S142" s="219">
        <v>0</v>
      </c>
      <c r="T142" s="220">
        <f>S142*H142</f>
        <v>0</v>
      </c>
      <c r="AR142" s="22" t="s">
        <v>183</v>
      </c>
      <c r="AT142" s="22" t="s">
        <v>156</v>
      </c>
      <c r="AU142" s="22" t="s">
        <v>83</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183</v>
      </c>
      <c r="BM142" s="22" t="s">
        <v>443</v>
      </c>
    </row>
    <row r="143" s="1" customFormat="1" ht="16.5" customHeight="1">
      <c r="B143" s="44"/>
      <c r="C143" s="210" t="s">
        <v>197</v>
      </c>
      <c r="D143" s="210" t="s">
        <v>156</v>
      </c>
      <c r="E143" s="211" t="s">
        <v>1984</v>
      </c>
      <c r="F143" s="212" t="s">
        <v>1985</v>
      </c>
      <c r="G143" s="213" t="s">
        <v>1641</v>
      </c>
      <c r="H143" s="214">
        <v>1</v>
      </c>
      <c r="I143" s="215"/>
      <c r="J143" s="216">
        <f>ROUND(I143*H143,2)</f>
        <v>0</v>
      </c>
      <c r="K143" s="212" t="s">
        <v>21</v>
      </c>
      <c r="L143" s="70"/>
      <c r="M143" s="217" t="s">
        <v>21</v>
      </c>
      <c r="N143" s="218" t="s">
        <v>44</v>
      </c>
      <c r="O143" s="45"/>
      <c r="P143" s="219">
        <f>O143*H143</f>
        <v>0</v>
      </c>
      <c r="Q143" s="219">
        <v>2.0000000000000002E-05</v>
      </c>
      <c r="R143" s="219">
        <f>Q143*H143</f>
        <v>2.0000000000000002E-05</v>
      </c>
      <c r="S143" s="219">
        <v>0</v>
      </c>
      <c r="T143" s="220">
        <f>S143*H143</f>
        <v>0</v>
      </c>
      <c r="AR143" s="22" t="s">
        <v>183</v>
      </c>
      <c r="AT143" s="22" t="s">
        <v>156</v>
      </c>
      <c r="AU143" s="22" t="s">
        <v>83</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183</v>
      </c>
      <c r="BM143" s="22" t="s">
        <v>447</v>
      </c>
    </row>
    <row r="144" s="1" customFormat="1" ht="16.5" customHeight="1">
      <c r="B144" s="44"/>
      <c r="C144" s="210" t="s">
        <v>238</v>
      </c>
      <c r="D144" s="210" t="s">
        <v>156</v>
      </c>
      <c r="E144" s="211" t="s">
        <v>1986</v>
      </c>
      <c r="F144" s="212" t="s">
        <v>1987</v>
      </c>
      <c r="G144" s="213" t="s">
        <v>1641</v>
      </c>
      <c r="H144" s="214">
        <v>2</v>
      </c>
      <c r="I144" s="215"/>
      <c r="J144" s="216">
        <f>ROUND(I144*H144,2)</f>
        <v>0</v>
      </c>
      <c r="K144" s="212" t="s">
        <v>21</v>
      </c>
      <c r="L144" s="70"/>
      <c r="M144" s="217" t="s">
        <v>21</v>
      </c>
      <c r="N144" s="218" t="s">
        <v>44</v>
      </c>
      <c r="O144" s="45"/>
      <c r="P144" s="219">
        <f>O144*H144</f>
        <v>0</v>
      </c>
      <c r="Q144" s="219">
        <v>2.0000000000000002E-05</v>
      </c>
      <c r="R144" s="219">
        <f>Q144*H144</f>
        <v>4.0000000000000003E-05</v>
      </c>
      <c r="S144" s="219">
        <v>0</v>
      </c>
      <c r="T144" s="220">
        <f>S144*H144</f>
        <v>0</v>
      </c>
      <c r="AR144" s="22" t="s">
        <v>183</v>
      </c>
      <c r="AT144" s="22" t="s">
        <v>156</v>
      </c>
      <c r="AU144" s="22" t="s">
        <v>83</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183</v>
      </c>
      <c r="BM144" s="22" t="s">
        <v>450</v>
      </c>
    </row>
    <row r="145" s="1" customFormat="1" ht="16.5" customHeight="1">
      <c r="B145" s="44"/>
      <c r="C145" s="210" t="s">
        <v>201</v>
      </c>
      <c r="D145" s="210" t="s">
        <v>156</v>
      </c>
      <c r="E145" s="211" t="s">
        <v>1988</v>
      </c>
      <c r="F145" s="212" t="s">
        <v>1989</v>
      </c>
      <c r="G145" s="213" t="s">
        <v>1641</v>
      </c>
      <c r="H145" s="214">
        <v>1</v>
      </c>
      <c r="I145" s="215"/>
      <c r="J145" s="216">
        <f>ROUND(I145*H145,2)</f>
        <v>0</v>
      </c>
      <c r="K145" s="212" t="s">
        <v>21</v>
      </c>
      <c r="L145" s="70"/>
      <c r="M145" s="217" t="s">
        <v>21</v>
      </c>
      <c r="N145" s="218" t="s">
        <v>44</v>
      </c>
      <c r="O145" s="45"/>
      <c r="P145" s="219">
        <f>O145*H145</f>
        <v>0</v>
      </c>
      <c r="Q145" s="219">
        <v>0.0019</v>
      </c>
      <c r="R145" s="219">
        <f>Q145*H145</f>
        <v>0.0019</v>
      </c>
      <c r="S145" s="219">
        <v>0</v>
      </c>
      <c r="T145" s="220">
        <f>S145*H145</f>
        <v>0</v>
      </c>
      <c r="AR145" s="22" t="s">
        <v>183</v>
      </c>
      <c r="AT145" s="22" t="s">
        <v>156</v>
      </c>
      <c r="AU145" s="22" t="s">
        <v>83</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183</v>
      </c>
      <c r="BM145" s="22" t="s">
        <v>455</v>
      </c>
    </row>
    <row r="146" s="1" customFormat="1" ht="16.5" customHeight="1">
      <c r="B146" s="44"/>
      <c r="C146" s="210" t="s">
        <v>350</v>
      </c>
      <c r="D146" s="210" t="s">
        <v>156</v>
      </c>
      <c r="E146" s="211" t="s">
        <v>1990</v>
      </c>
      <c r="F146" s="212" t="s">
        <v>1991</v>
      </c>
      <c r="G146" s="213" t="s">
        <v>1641</v>
      </c>
      <c r="H146" s="214">
        <v>1</v>
      </c>
      <c r="I146" s="215"/>
      <c r="J146" s="216">
        <f>ROUND(I146*H146,2)</f>
        <v>0</v>
      </c>
      <c r="K146" s="212" t="s">
        <v>21</v>
      </c>
      <c r="L146" s="70"/>
      <c r="M146" s="217" t="s">
        <v>21</v>
      </c>
      <c r="N146" s="218" t="s">
        <v>44</v>
      </c>
      <c r="O146" s="45"/>
      <c r="P146" s="219">
        <f>O146*H146</f>
        <v>0</v>
      </c>
      <c r="Q146" s="219">
        <v>0.0030000000000000001</v>
      </c>
      <c r="R146" s="219">
        <f>Q146*H146</f>
        <v>0.0030000000000000001</v>
      </c>
      <c r="S146" s="219">
        <v>0</v>
      </c>
      <c r="T146" s="220">
        <f>S146*H146</f>
        <v>0</v>
      </c>
      <c r="AR146" s="22" t="s">
        <v>183</v>
      </c>
      <c r="AT146" s="22" t="s">
        <v>156</v>
      </c>
      <c r="AU146" s="22" t="s">
        <v>83</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183</v>
      </c>
      <c r="BM146" s="22" t="s">
        <v>459</v>
      </c>
    </row>
    <row r="147" s="1" customFormat="1" ht="16.5" customHeight="1">
      <c r="B147" s="44"/>
      <c r="C147" s="210" t="s">
        <v>204</v>
      </c>
      <c r="D147" s="210" t="s">
        <v>156</v>
      </c>
      <c r="E147" s="211" t="s">
        <v>1992</v>
      </c>
      <c r="F147" s="212" t="s">
        <v>1993</v>
      </c>
      <c r="G147" s="213" t="s">
        <v>1641</v>
      </c>
      <c r="H147" s="214">
        <v>1</v>
      </c>
      <c r="I147" s="215"/>
      <c r="J147" s="216">
        <f>ROUND(I147*H147,2)</f>
        <v>0</v>
      </c>
      <c r="K147" s="212" t="s">
        <v>21</v>
      </c>
      <c r="L147" s="70"/>
      <c r="M147" s="217" t="s">
        <v>21</v>
      </c>
      <c r="N147" s="218" t="s">
        <v>44</v>
      </c>
      <c r="O147" s="45"/>
      <c r="P147" s="219">
        <f>O147*H147</f>
        <v>0</v>
      </c>
      <c r="Q147" s="219">
        <v>0.00050000000000000001</v>
      </c>
      <c r="R147" s="219">
        <f>Q147*H147</f>
        <v>0.00050000000000000001</v>
      </c>
      <c r="S147" s="219">
        <v>0</v>
      </c>
      <c r="T147" s="220">
        <f>S147*H147</f>
        <v>0</v>
      </c>
      <c r="AR147" s="22" t="s">
        <v>183</v>
      </c>
      <c r="AT147" s="22" t="s">
        <v>156</v>
      </c>
      <c r="AU147" s="22" t="s">
        <v>83</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183</v>
      </c>
      <c r="BM147" s="22" t="s">
        <v>463</v>
      </c>
    </row>
    <row r="148" s="1" customFormat="1" ht="16.5" customHeight="1">
      <c r="B148" s="44"/>
      <c r="C148" s="210" t="s">
        <v>362</v>
      </c>
      <c r="D148" s="210" t="s">
        <v>156</v>
      </c>
      <c r="E148" s="211" t="s">
        <v>1994</v>
      </c>
      <c r="F148" s="212" t="s">
        <v>1995</v>
      </c>
      <c r="G148" s="213" t="s">
        <v>1667</v>
      </c>
      <c r="H148" s="214">
        <v>463</v>
      </c>
      <c r="I148" s="215"/>
      <c r="J148" s="216">
        <f>ROUND(I148*H148,2)</f>
        <v>0</v>
      </c>
      <c r="K148" s="212" t="s">
        <v>21</v>
      </c>
      <c r="L148" s="70"/>
      <c r="M148" s="217" t="s">
        <v>21</v>
      </c>
      <c r="N148" s="218" t="s">
        <v>44</v>
      </c>
      <c r="O148" s="45"/>
      <c r="P148" s="219">
        <f>O148*H148</f>
        <v>0</v>
      </c>
      <c r="Q148" s="219">
        <v>0.00018000000000000001</v>
      </c>
      <c r="R148" s="219">
        <f>Q148*H148</f>
        <v>0.083340000000000011</v>
      </c>
      <c r="S148" s="219">
        <v>0</v>
      </c>
      <c r="T148" s="220">
        <f>S148*H148</f>
        <v>0</v>
      </c>
      <c r="AR148" s="22" t="s">
        <v>183</v>
      </c>
      <c r="AT148" s="22" t="s">
        <v>156</v>
      </c>
      <c r="AU148" s="22" t="s">
        <v>83</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183</v>
      </c>
      <c r="BM148" s="22" t="s">
        <v>469</v>
      </c>
    </row>
    <row r="149" s="1" customFormat="1" ht="16.5" customHeight="1">
      <c r="B149" s="44"/>
      <c r="C149" s="210" t="s">
        <v>207</v>
      </c>
      <c r="D149" s="210" t="s">
        <v>156</v>
      </c>
      <c r="E149" s="211" t="s">
        <v>1996</v>
      </c>
      <c r="F149" s="212" t="s">
        <v>1997</v>
      </c>
      <c r="G149" s="213" t="s">
        <v>1998</v>
      </c>
      <c r="H149" s="214">
        <v>1</v>
      </c>
      <c r="I149" s="215"/>
      <c r="J149" s="216">
        <f>ROUND(I149*H149,2)</f>
        <v>0</v>
      </c>
      <c r="K149" s="212" t="s">
        <v>21</v>
      </c>
      <c r="L149" s="70"/>
      <c r="M149" s="217" t="s">
        <v>21</v>
      </c>
      <c r="N149" s="218" t="s">
        <v>44</v>
      </c>
      <c r="O149" s="45"/>
      <c r="P149" s="219">
        <f>O149*H149</f>
        <v>0</v>
      </c>
      <c r="Q149" s="219">
        <v>1.0000000000000001E-05</v>
      </c>
      <c r="R149" s="219">
        <f>Q149*H149</f>
        <v>1.0000000000000001E-05</v>
      </c>
      <c r="S149" s="219">
        <v>0</v>
      </c>
      <c r="T149" s="220">
        <f>S149*H149</f>
        <v>0</v>
      </c>
      <c r="AR149" s="22" t="s">
        <v>183</v>
      </c>
      <c r="AT149" s="22" t="s">
        <v>156</v>
      </c>
      <c r="AU149" s="22" t="s">
        <v>83</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183</v>
      </c>
      <c r="BM149" s="22" t="s">
        <v>472</v>
      </c>
    </row>
    <row r="150" s="1" customFormat="1" ht="16.5" customHeight="1">
      <c r="B150" s="44"/>
      <c r="C150" s="210" t="s">
        <v>368</v>
      </c>
      <c r="D150" s="210" t="s">
        <v>156</v>
      </c>
      <c r="E150" s="211" t="s">
        <v>1999</v>
      </c>
      <c r="F150" s="212" t="s">
        <v>2000</v>
      </c>
      <c r="G150" s="213" t="s">
        <v>1936</v>
      </c>
      <c r="H150" s="214">
        <v>1.0740000000000001</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183</v>
      </c>
      <c r="AT150" s="22" t="s">
        <v>156</v>
      </c>
      <c r="AU150" s="22" t="s">
        <v>83</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183</v>
      </c>
      <c r="BM150" s="22" t="s">
        <v>476</v>
      </c>
    </row>
    <row r="151" s="9" customFormat="1" ht="37.44" customHeight="1">
      <c r="B151" s="196"/>
      <c r="C151" s="197"/>
      <c r="D151" s="198" t="s">
        <v>72</v>
      </c>
      <c r="E151" s="199" t="s">
        <v>551</v>
      </c>
      <c r="F151" s="199" t="s">
        <v>2001</v>
      </c>
      <c r="G151" s="197"/>
      <c r="H151" s="197"/>
      <c r="I151" s="200"/>
      <c r="J151" s="201">
        <f>BK151</f>
        <v>0</v>
      </c>
      <c r="K151" s="197"/>
      <c r="L151" s="202"/>
      <c r="M151" s="203"/>
      <c r="N151" s="204"/>
      <c r="O151" s="204"/>
      <c r="P151" s="205">
        <f>P152</f>
        <v>0</v>
      </c>
      <c r="Q151" s="204"/>
      <c r="R151" s="205">
        <f>R152</f>
        <v>0.097500000000000017</v>
      </c>
      <c r="S151" s="204"/>
      <c r="T151" s="206">
        <f>T152</f>
        <v>0</v>
      </c>
      <c r="AR151" s="207" t="s">
        <v>83</v>
      </c>
      <c r="AT151" s="208" t="s">
        <v>72</v>
      </c>
      <c r="AU151" s="208" t="s">
        <v>73</v>
      </c>
      <c r="AY151" s="207" t="s">
        <v>155</v>
      </c>
      <c r="BK151" s="209">
        <f>BK152</f>
        <v>0</v>
      </c>
    </row>
    <row r="152" s="9" customFormat="1" ht="19.92" customHeight="1">
      <c r="B152" s="196"/>
      <c r="C152" s="197"/>
      <c r="D152" s="198" t="s">
        <v>72</v>
      </c>
      <c r="E152" s="233" t="s">
        <v>153</v>
      </c>
      <c r="F152" s="233" t="s">
        <v>21</v>
      </c>
      <c r="G152" s="197"/>
      <c r="H152" s="197"/>
      <c r="I152" s="200"/>
      <c r="J152" s="234">
        <f>BK152</f>
        <v>0</v>
      </c>
      <c r="K152" s="197"/>
      <c r="L152" s="202"/>
      <c r="M152" s="203"/>
      <c r="N152" s="204"/>
      <c r="O152" s="204"/>
      <c r="P152" s="205">
        <f>SUM(P153:P167)</f>
        <v>0</v>
      </c>
      <c r="Q152" s="204"/>
      <c r="R152" s="205">
        <f>SUM(R153:R167)</f>
        <v>0.097500000000000017</v>
      </c>
      <c r="S152" s="204"/>
      <c r="T152" s="206">
        <f>SUM(T153:T167)</f>
        <v>0</v>
      </c>
      <c r="AR152" s="207" t="s">
        <v>83</v>
      </c>
      <c r="AT152" s="208" t="s">
        <v>72</v>
      </c>
      <c r="AU152" s="208" t="s">
        <v>81</v>
      </c>
      <c r="AY152" s="207" t="s">
        <v>155</v>
      </c>
      <c r="BK152" s="209">
        <f>SUM(BK153:BK167)</f>
        <v>0</v>
      </c>
    </row>
    <row r="153" s="1" customFormat="1" ht="16.5" customHeight="1">
      <c r="B153" s="44"/>
      <c r="C153" s="210" t="s">
        <v>81</v>
      </c>
      <c r="D153" s="210" t="s">
        <v>156</v>
      </c>
      <c r="E153" s="211" t="s">
        <v>2002</v>
      </c>
      <c r="F153" s="212" t="s">
        <v>2003</v>
      </c>
      <c r="G153" s="213" t="s">
        <v>1667</v>
      </c>
      <c r="H153" s="214">
        <v>1</v>
      </c>
      <c r="I153" s="215"/>
      <c r="J153" s="216">
        <f>ROUND(I153*H153,2)</f>
        <v>0</v>
      </c>
      <c r="K153" s="212" t="s">
        <v>21</v>
      </c>
      <c r="L153" s="70"/>
      <c r="M153" s="217" t="s">
        <v>21</v>
      </c>
      <c r="N153" s="218" t="s">
        <v>44</v>
      </c>
      <c r="O153" s="45"/>
      <c r="P153" s="219">
        <f>O153*H153</f>
        <v>0</v>
      </c>
      <c r="Q153" s="219">
        <v>0.0112</v>
      </c>
      <c r="R153" s="219">
        <f>Q153*H153</f>
        <v>0.0112</v>
      </c>
      <c r="S153" s="219">
        <v>0</v>
      </c>
      <c r="T153" s="220">
        <f>S153*H153</f>
        <v>0</v>
      </c>
      <c r="AR153" s="22" t="s">
        <v>183</v>
      </c>
      <c r="AT153" s="22" t="s">
        <v>156</v>
      </c>
      <c r="AU153" s="22" t="s">
        <v>83</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183</v>
      </c>
      <c r="BM153" s="22" t="s">
        <v>485</v>
      </c>
    </row>
    <row r="154" s="1" customFormat="1" ht="16.5" customHeight="1">
      <c r="B154" s="44"/>
      <c r="C154" s="210" t="s">
        <v>83</v>
      </c>
      <c r="D154" s="210" t="s">
        <v>156</v>
      </c>
      <c r="E154" s="211" t="s">
        <v>2004</v>
      </c>
      <c r="F154" s="212" t="s">
        <v>2005</v>
      </c>
      <c r="G154" s="213" t="s">
        <v>1667</v>
      </c>
      <c r="H154" s="214">
        <v>5</v>
      </c>
      <c r="I154" s="215"/>
      <c r="J154" s="216">
        <f>ROUND(I154*H154,2)</f>
        <v>0</v>
      </c>
      <c r="K154" s="212" t="s">
        <v>21</v>
      </c>
      <c r="L154" s="70"/>
      <c r="M154" s="217" t="s">
        <v>21</v>
      </c>
      <c r="N154" s="218" t="s">
        <v>44</v>
      </c>
      <c r="O154" s="45"/>
      <c r="P154" s="219">
        <f>O154*H154</f>
        <v>0</v>
      </c>
      <c r="Q154" s="219">
        <v>0.0033700000000000002</v>
      </c>
      <c r="R154" s="219">
        <f>Q154*H154</f>
        <v>0.01685</v>
      </c>
      <c r="S154" s="219">
        <v>0</v>
      </c>
      <c r="T154" s="220">
        <f>S154*H154</f>
        <v>0</v>
      </c>
      <c r="AR154" s="22" t="s">
        <v>183</v>
      </c>
      <c r="AT154" s="22" t="s">
        <v>156</v>
      </c>
      <c r="AU154" s="22" t="s">
        <v>83</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183</v>
      </c>
      <c r="BM154" s="22" t="s">
        <v>490</v>
      </c>
    </row>
    <row r="155" s="1" customFormat="1" ht="16.5" customHeight="1">
      <c r="B155" s="44"/>
      <c r="C155" s="210" t="s">
        <v>154</v>
      </c>
      <c r="D155" s="210" t="s">
        <v>156</v>
      </c>
      <c r="E155" s="211" t="s">
        <v>2006</v>
      </c>
      <c r="F155" s="212" t="s">
        <v>2007</v>
      </c>
      <c r="G155" s="213" t="s">
        <v>1667</v>
      </c>
      <c r="H155" s="214">
        <v>13</v>
      </c>
      <c r="I155" s="215"/>
      <c r="J155" s="216">
        <f>ROUND(I155*H155,2)</f>
        <v>0</v>
      </c>
      <c r="K155" s="212" t="s">
        <v>21</v>
      </c>
      <c r="L155" s="70"/>
      <c r="M155" s="217" t="s">
        <v>21</v>
      </c>
      <c r="N155" s="218" t="s">
        <v>44</v>
      </c>
      <c r="O155" s="45"/>
      <c r="P155" s="219">
        <f>O155*H155</f>
        <v>0</v>
      </c>
      <c r="Q155" s="219">
        <v>0.0010100000000000001</v>
      </c>
      <c r="R155" s="219">
        <f>Q155*H155</f>
        <v>0.013130000000000001</v>
      </c>
      <c r="S155" s="219">
        <v>0</v>
      </c>
      <c r="T155" s="220">
        <f>S155*H155</f>
        <v>0</v>
      </c>
      <c r="AR155" s="22" t="s">
        <v>183</v>
      </c>
      <c r="AT155" s="22" t="s">
        <v>156</v>
      </c>
      <c r="AU155" s="22" t="s">
        <v>83</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183</v>
      </c>
      <c r="BM155" s="22" t="s">
        <v>493</v>
      </c>
    </row>
    <row r="156" s="1" customFormat="1" ht="16.5" customHeight="1">
      <c r="B156" s="44"/>
      <c r="C156" s="210" t="s">
        <v>163</v>
      </c>
      <c r="D156" s="210" t="s">
        <v>156</v>
      </c>
      <c r="E156" s="211" t="s">
        <v>2008</v>
      </c>
      <c r="F156" s="212" t="s">
        <v>2009</v>
      </c>
      <c r="G156" s="213" t="s">
        <v>1623</v>
      </c>
      <c r="H156" s="214">
        <v>1</v>
      </c>
      <c r="I156" s="215"/>
      <c r="J156" s="216">
        <f>ROUND(I156*H156,2)</f>
        <v>0</v>
      </c>
      <c r="K156" s="212" t="s">
        <v>21</v>
      </c>
      <c r="L156" s="70"/>
      <c r="M156" s="217" t="s">
        <v>21</v>
      </c>
      <c r="N156" s="218" t="s">
        <v>44</v>
      </c>
      <c r="O156" s="45"/>
      <c r="P156" s="219">
        <f>O156*H156</f>
        <v>0</v>
      </c>
      <c r="Q156" s="219">
        <v>0.0068100000000000001</v>
      </c>
      <c r="R156" s="219">
        <f>Q156*H156</f>
        <v>0.0068100000000000001</v>
      </c>
      <c r="S156" s="219">
        <v>0</v>
      </c>
      <c r="T156" s="220">
        <f>S156*H156</f>
        <v>0</v>
      </c>
      <c r="AR156" s="22" t="s">
        <v>183</v>
      </c>
      <c r="AT156" s="22" t="s">
        <v>156</v>
      </c>
      <c r="AU156" s="22" t="s">
        <v>83</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183</v>
      </c>
      <c r="BM156" s="22" t="s">
        <v>498</v>
      </c>
    </row>
    <row r="157" s="1" customFormat="1" ht="16.5" customHeight="1">
      <c r="B157" s="44"/>
      <c r="C157" s="210" t="s">
        <v>170</v>
      </c>
      <c r="D157" s="210" t="s">
        <v>156</v>
      </c>
      <c r="E157" s="211" t="s">
        <v>2010</v>
      </c>
      <c r="F157" s="212" t="s">
        <v>2011</v>
      </c>
      <c r="G157" s="213" t="s">
        <v>1641</v>
      </c>
      <c r="H157" s="214">
        <v>1</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183</v>
      </c>
      <c r="AT157" s="22" t="s">
        <v>156</v>
      </c>
      <c r="AU157" s="22" t="s">
        <v>83</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183</v>
      </c>
      <c r="BM157" s="22" t="s">
        <v>502</v>
      </c>
    </row>
    <row r="158" s="1" customFormat="1" ht="16.5" customHeight="1">
      <c r="B158" s="44"/>
      <c r="C158" s="210" t="s">
        <v>166</v>
      </c>
      <c r="D158" s="210" t="s">
        <v>156</v>
      </c>
      <c r="E158" s="211" t="s">
        <v>2012</v>
      </c>
      <c r="F158" s="212" t="s">
        <v>2013</v>
      </c>
      <c r="G158" s="213" t="s">
        <v>1641</v>
      </c>
      <c r="H158" s="214">
        <v>1</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183</v>
      </c>
      <c r="AT158" s="22" t="s">
        <v>156</v>
      </c>
      <c r="AU158" s="22" t="s">
        <v>83</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183</v>
      </c>
      <c r="BM158" s="22" t="s">
        <v>655</v>
      </c>
    </row>
    <row r="159" s="1" customFormat="1" ht="16.5" customHeight="1">
      <c r="B159" s="44"/>
      <c r="C159" s="210" t="s">
        <v>177</v>
      </c>
      <c r="D159" s="210" t="s">
        <v>156</v>
      </c>
      <c r="E159" s="211" t="s">
        <v>2014</v>
      </c>
      <c r="F159" s="212" t="s">
        <v>2015</v>
      </c>
      <c r="G159" s="213" t="s">
        <v>1641</v>
      </c>
      <c r="H159" s="214">
        <v>1</v>
      </c>
      <c r="I159" s="215"/>
      <c r="J159" s="216">
        <f>ROUND(I159*H159,2)</f>
        <v>0</v>
      </c>
      <c r="K159" s="212" t="s">
        <v>21</v>
      </c>
      <c r="L159" s="70"/>
      <c r="M159" s="217" t="s">
        <v>21</v>
      </c>
      <c r="N159" s="218" t="s">
        <v>44</v>
      </c>
      <c r="O159" s="45"/>
      <c r="P159" s="219">
        <f>O159*H159</f>
        <v>0</v>
      </c>
      <c r="Q159" s="219">
        <v>0.00051000000000000004</v>
      </c>
      <c r="R159" s="219">
        <f>Q159*H159</f>
        <v>0.00051000000000000004</v>
      </c>
      <c r="S159" s="219">
        <v>0</v>
      </c>
      <c r="T159" s="220">
        <f>S159*H159</f>
        <v>0</v>
      </c>
      <c r="AR159" s="22" t="s">
        <v>183</v>
      </c>
      <c r="AT159" s="22" t="s">
        <v>156</v>
      </c>
      <c r="AU159" s="22" t="s">
        <v>83</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183</v>
      </c>
      <c r="BM159" s="22" t="s">
        <v>657</v>
      </c>
    </row>
    <row r="160" s="1" customFormat="1" ht="16.5" customHeight="1">
      <c r="B160" s="44"/>
      <c r="C160" s="210" t="s">
        <v>169</v>
      </c>
      <c r="D160" s="210" t="s">
        <v>156</v>
      </c>
      <c r="E160" s="211" t="s">
        <v>2016</v>
      </c>
      <c r="F160" s="212" t="s">
        <v>2017</v>
      </c>
      <c r="G160" s="213" t="s">
        <v>1641</v>
      </c>
      <c r="H160" s="214">
        <v>2</v>
      </c>
      <c r="I160" s="215"/>
      <c r="J160" s="216">
        <f>ROUND(I160*H160,2)</f>
        <v>0</v>
      </c>
      <c r="K160" s="212" t="s">
        <v>21</v>
      </c>
      <c r="L160" s="70"/>
      <c r="M160" s="217" t="s">
        <v>21</v>
      </c>
      <c r="N160" s="218" t="s">
        <v>44</v>
      </c>
      <c r="O160" s="45"/>
      <c r="P160" s="219">
        <f>O160*H160</f>
        <v>0</v>
      </c>
      <c r="Q160" s="219">
        <v>0.00055000000000000003</v>
      </c>
      <c r="R160" s="219">
        <f>Q160*H160</f>
        <v>0.0011000000000000001</v>
      </c>
      <c r="S160" s="219">
        <v>0</v>
      </c>
      <c r="T160" s="220">
        <f>S160*H160</f>
        <v>0</v>
      </c>
      <c r="AR160" s="22" t="s">
        <v>183</v>
      </c>
      <c r="AT160" s="22" t="s">
        <v>156</v>
      </c>
      <c r="AU160" s="22" t="s">
        <v>83</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183</v>
      </c>
      <c r="BM160" s="22" t="s">
        <v>661</v>
      </c>
    </row>
    <row r="161" s="1" customFormat="1" ht="16.5" customHeight="1">
      <c r="B161" s="44"/>
      <c r="C161" s="210" t="s">
        <v>184</v>
      </c>
      <c r="D161" s="210" t="s">
        <v>156</v>
      </c>
      <c r="E161" s="211" t="s">
        <v>2018</v>
      </c>
      <c r="F161" s="212" t="s">
        <v>2019</v>
      </c>
      <c r="G161" s="213" t="s">
        <v>1623</v>
      </c>
      <c r="H161" s="214">
        <v>1</v>
      </c>
      <c r="I161" s="215"/>
      <c r="J161" s="216">
        <f>ROUND(I161*H161,2)</f>
        <v>0</v>
      </c>
      <c r="K161" s="212" t="s">
        <v>21</v>
      </c>
      <c r="L161" s="70"/>
      <c r="M161" s="217" t="s">
        <v>21</v>
      </c>
      <c r="N161" s="218" t="s">
        <v>44</v>
      </c>
      <c r="O161" s="45"/>
      <c r="P161" s="219">
        <f>O161*H161</f>
        <v>0</v>
      </c>
      <c r="Q161" s="219">
        <v>0.00034000000000000002</v>
      </c>
      <c r="R161" s="219">
        <f>Q161*H161</f>
        <v>0.00034000000000000002</v>
      </c>
      <c r="S161" s="219">
        <v>0</v>
      </c>
      <c r="T161" s="220">
        <f>S161*H161</f>
        <v>0</v>
      </c>
      <c r="AR161" s="22" t="s">
        <v>183</v>
      </c>
      <c r="AT161" s="22" t="s">
        <v>156</v>
      </c>
      <c r="AU161" s="22" t="s">
        <v>83</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183</v>
      </c>
      <c r="BM161" s="22" t="s">
        <v>663</v>
      </c>
    </row>
    <row r="162" s="1" customFormat="1" ht="16.5" customHeight="1">
      <c r="B162" s="44"/>
      <c r="C162" s="210" t="s">
        <v>173</v>
      </c>
      <c r="D162" s="210" t="s">
        <v>156</v>
      </c>
      <c r="E162" s="211" t="s">
        <v>2020</v>
      </c>
      <c r="F162" s="212" t="s">
        <v>2021</v>
      </c>
      <c r="G162" s="213" t="s">
        <v>1623</v>
      </c>
      <c r="H162" s="214">
        <v>1</v>
      </c>
      <c r="I162" s="215"/>
      <c r="J162" s="216">
        <f>ROUND(I162*H162,2)</f>
        <v>0</v>
      </c>
      <c r="K162" s="212" t="s">
        <v>21</v>
      </c>
      <c r="L162" s="70"/>
      <c r="M162" s="217" t="s">
        <v>21</v>
      </c>
      <c r="N162" s="218" t="s">
        <v>44</v>
      </c>
      <c r="O162" s="45"/>
      <c r="P162" s="219">
        <f>O162*H162</f>
        <v>0</v>
      </c>
      <c r="Q162" s="219">
        <v>0.00016000000000000001</v>
      </c>
      <c r="R162" s="219">
        <f>Q162*H162</f>
        <v>0.00016000000000000001</v>
      </c>
      <c r="S162" s="219">
        <v>0</v>
      </c>
      <c r="T162" s="220">
        <f>S162*H162</f>
        <v>0</v>
      </c>
      <c r="AR162" s="22" t="s">
        <v>183</v>
      </c>
      <c r="AT162" s="22" t="s">
        <v>156</v>
      </c>
      <c r="AU162" s="22" t="s">
        <v>83</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183</v>
      </c>
      <c r="BM162" s="22" t="s">
        <v>667</v>
      </c>
    </row>
    <row r="163" s="1" customFormat="1" ht="16.5" customHeight="1">
      <c r="B163" s="44"/>
      <c r="C163" s="210" t="s">
        <v>191</v>
      </c>
      <c r="D163" s="210" t="s">
        <v>156</v>
      </c>
      <c r="E163" s="211" t="s">
        <v>2022</v>
      </c>
      <c r="F163" s="212" t="s">
        <v>2023</v>
      </c>
      <c r="G163" s="213" t="s">
        <v>1623</v>
      </c>
      <c r="H163" s="214">
        <v>1</v>
      </c>
      <c r="I163" s="215"/>
      <c r="J163" s="216">
        <f>ROUND(I163*H163,2)</f>
        <v>0</v>
      </c>
      <c r="K163" s="212" t="s">
        <v>21</v>
      </c>
      <c r="L163" s="70"/>
      <c r="M163" s="217" t="s">
        <v>21</v>
      </c>
      <c r="N163" s="218" t="s">
        <v>44</v>
      </c>
      <c r="O163" s="45"/>
      <c r="P163" s="219">
        <f>O163*H163</f>
        <v>0</v>
      </c>
      <c r="Q163" s="219">
        <v>0.035610000000000003</v>
      </c>
      <c r="R163" s="219">
        <f>Q163*H163</f>
        <v>0.035610000000000003</v>
      </c>
      <c r="S163" s="219">
        <v>0</v>
      </c>
      <c r="T163" s="220">
        <f>S163*H163</f>
        <v>0</v>
      </c>
      <c r="AR163" s="22" t="s">
        <v>183</v>
      </c>
      <c r="AT163" s="22" t="s">
        <v>156</v>
      </c>
      <c r="AU163" s="22" t="s">
        <v>83</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183</v>
      </c>
      <c r="BM163" s="22" t="s">
        <v>669</v>
      </c>
    </row>
    <row r="164" s="1" customFormat="1" ht="16.5" customHeight="1">
      <c r="B164" s="44"/>
      <c r="C164" s="210" t="s">
        <v>176</v>
      </c>
      <c r="D164" s="210" t="s">
        <v>156</v>
      </c>
      <c r="E164" s="211" t="s">
        <v>2024</v>
      </c>
      <c r="F164" s="212" t="s">
        <v>2025</v>
      </c>
      <c r="G164" s="213" t="s">
        <v>1623</v>
      </c>
      <c r="H164" s="214">
        <v>1</v>
      </c>
      <c r="I164" s="215"/>
      <c r="J164" s="216">
        <f>ROUND(I164*H164,2)</f>
        <v>0</v>
      </c>
      <c r="K164" s="212" t="s">
        <v>21</v>
      </c>
      <c r="L164" s="70"/>
      <c r="M164" s="217" t="s">
        <v>21</v>
      </c>
      <c r="N164" s="218" t="s">
        <v>44</v>
      </c>
      <c r="O164" s="45"/>
      <c r="P164" s="219">
        <f>O164*H164</f>
        <v>0</v>
      </c>
      <c r="Q164" s="219">
        <v>0.011610000000000001</v>
      </c>
      <c r="R164" s="219">
        <f>Q164*H164</f>
        <v>0.011610000000000001</v>
      </c>
      <c r="S164" s="219">
        <v>0</v>
      </c>
      <c r="T164" s="220">
        <f>S164*H164</f>
        <v>0</v>
      </c>
      <c r="AR164" s="22" t="s">
        <v>183</v>
      </c>
      <c r="AT164" s="22" t="s">
        <v>156</v>
      </c>
      <c r="AU164" s="22" t="s">
        <v>83</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183</v>
      </c>
      <c r="BM164" s="22" t="s">
        <v>673</v>
      </c>
    </row>
    <row r="165" s="1" customFormat="1" ht="16.5" customHeight="1">
      <c r="B165" s="44"/>
      <c r="C165" s="210" t="s">
        <v>198</v>
      </c>
      <c r="D165" s="210" t="s">
        <v>156</v>
      </c>
      <c r="E165" s="211" t="s">
        <v>2026</v>
      </c>
      <c r="F165" s="212" t="s">
        <v>2027</v>
      </c>
      <c r="G165" s="213" t="s">
        <v>1641</v>
      </c>
      <c r="H165" s="214">
        <v>3</v>
      </c>
      <c r="I165" s="215"/>
      <c r="J165" s="216">
        <f>ROUND(I165*H165,2)</f>
        <v>0</v>
      </c>
      <c r="K165" s="212" t="s">
        <v>21</v>
      </c>
      <c r="L165" s="70"/>
      <c r="M165" s="217" t="s">
        <v>21</v>
      </c>
      <c r="N165" s="218" t="s">
        <v>44</v>
      </c>
      <c r="O165" s="45"/>
      <c r="P165" s="219">
        <f>O165*H165</f>
        <v>0</v>
      </c>
      <c r="Q165" s="219">
        <v>3.0000000000000001E-05</v>
      </c>
      <c r="R165" s="219">
        <f>Q165*H165</f>
        <v>9.0000000000000006E-05</v>
      </c>
      <c r="S165" s="219">
        <v>0</v>
      </c>
      <c r="T165" s="220">
        <f>S165*H165</f>
        <v>0</v>
      </c>
      <c r="AR165" s="22" t="s">
        <v>183</v>
      </c>
      <c r="AT165" s="22" t="s">
        <v>156</v>
      </c>
      <c r="AU165" s="22" t="s">
        <v>83</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183</v>
      </c>
      <c r="BM165" s="22" t="s">
        <v>675</v>
      </c>
    </row>
    <row r="166" s="1" customFormat="1" ht="16.5" customHeight="1">
      <c r="B166" s="44"/>
      <c r="C166" s="210" t="s">
        <v>180</v>
      </c>
      <c r="D166" s="210" t="s">
        <v>156</v>
      </c>
      <c r="E166" s="211" t="s">
        <v>2028</v>
      </c>
      <c r="F166" s="212" t="s">
        <v>2029</v>
      </c>
      <c r="G166" s="213" t="s">
        <v>1641</v>
      </c>
      <c r="H166" s="214">
        <v>3</v>
      </c>
      <c r="I166" s="215"/>
      <c r="J166" s="216">
        <f>ROUND(I166*H166,2)</f>
        <v>0</v>
      </c>
      <c r="K166" s="212" t="s">
        <v>21</v>
      </c>
      <c r="L166" s="70"/>
      <c r="M166" s="217" t="s">
        <v>21</v>
      </c>
      <c r="N166" s="218" t="s">
        <v>44</v>
      </c>
      <c r="O166" s="45"/>
      <c r="P166" s="219">
        <f>O166*H166</f>
        <v>0</v>
      </c>
      <c r="Q166" s="219">
        <v>3.0000000000000001E-05</v>
      </c>
      <c r="R166" s="219">
        <f>Q166*H166</f>
        <v>9.0000000000000006E-05</v>
      </c>
      <c r="S166" s="219">
        <v>0</v>
      </c>
      <c r="T166" s="220">
        <f>S166*H166</f>
        <v>0</v>
      </c>
      <c r="AR166" s="22" t="s">
        <v>183</v>
      </c>
      <c r="AT166" s="22" t="s">
        <v>156</v>
      </c>
      <c r="AU166" s="22" t="s">
        <v>83</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183</v>
      </c>
      <c r="BM166" s="22" t="s">
        <v>679</v>
      </c>
    </row>
    <row r="167" s="1" customFormat="1" ht="16.5" customHeight="1">
      <c r="B167" s="44"/>
      <c r="C167" s="210" t="s">
        <v>10</v>
      </c>
      <c r="D167" s="210" t="s">
        <v>156</v>
      </c>
      <c r="E167" s="211" t="s">
        <v>2030</v>
      </c>
      <c r="F167" s="212" t="s">
        <v>2031</v>
      </c>
      <c r="G167" s="213" t="s">
        <v>1936</v>
      </c>
      <c r="H167" s="214">
        <v>0.94999999999999996</v>
      </c>
      <c r="I167" s="215"/>
      <c r="J167" s="216">
        <f>ROUND(I167*H167,2)</f>
        <v>0</v>
      </c>
      <c r="K167" s="212" t="s">
        <v>21</v>
      </c>
      <c r="L167" s="70"/>
      <c r="M167" s="217" t="s">
        <v>21</v>
      </c>
      <c r="N167" s="218" t="s">
        <v>44</v>
      </c>
      <c r="O167" s="45"/>
      <c r="P167" s="219">
        <f>O167*H167</f>
        <v>0</v>
      </c>
      <c r="Q167" s="219">
        <v>0</v>
      </c>
      <c r="R167" s="219">
        <f>Q167*H167</f>
        <v>0</v>
      </c>
      <c r="S167" s="219">
        <v>0</v>
      </c>
      <c r="T167" s="220">
        <f>S167*H167</f>
        <v>0</v>
      </c>
      <c r="AR167" s="22" t="s">
        <v>183</v>
      </c>
      <c r="AT167" s="22" t="s">
        <v>156</v>
      </c>
      <c r="AU167" s="22" t="s">
        <v>83</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183</v>
      </c>
      <c r="BM167" s="22" t="s">
        <v>681</v>
      </c>
    </row>
    <row r="168" s="9" customFormat="1" ht="37.44" customHeight="1">
      <c r="B168" s="196"/>
      <c r="C168" s="197"/>
      <c r="D168" s="198" t="s">
        <v>72</v>
      </c>
      <c r="E168" s="199" t="s">
        <v>608</v>
      </c>
      <c r="F168" s="199" t="s">
        <v>2032</v>
      </c>
      <c r="G168" s="197"/>
      <c r="H168" s="197"/>
      <c r="I168" s="200"/>
      <c r="J168" s="201">
        <f>BK168</f>
        <v>0</v>
      </c>
      <c r="K168" s="197"/>
      <c r="L168" s="202"/>
      <c r="M168" s="203"/>
      <c r="N168" s="204"/>
      <c r="O168" s="204"/>
      <c r="P168" s="205">
        <f>P169</f>
        <v>0</v>
      </c>
      <c r="Q168" s="204"/>
      <c r="R168" s="205">
        <f>R169</f>
        <v>0.17016999999999999</v>
      </c>
      <c r="S168" s="204"/>
      <c r="T168" s="206">
        <f>T169</f>
        <v>0</v>
      </c>
      <c r="AR168" s="207" t="s">
        <v>83</v>
      </c>
      <c r="AT168" s="208" t="s">
        <v>72</v>
      </c>
      <c r="AU168" s="208" t="s">
        <v>73</v>
      </c>
      <c r="AY168" s="207" t="s">
        <v>155</v>
      </c>
      <c r="BK168" s="209">
        <f>BK169</f>
        <v>0</v>
      </c>
    </row>
    <row r="169" s="9" customFormat="1" ht="19.92" customHeight="1">
      <c r="B169" s="196"/>
      <c r="C169" s="197"/>
      <c r="D169" s="198" t="s">
        <v>72</v>
      </c>
      <c r="E169" s="233" t="s">
        <v>153</v>
      </c>
      <c r="F169" s="233" t="s">
        <v>21</v>
      </c>
      <c r="G169" s="197"/>
      <c r="H169" s="197"/>
      <c r="I169" s="200"/>
      <c r="J169" s="234">
        <f>BK169</f>
        <v>0</v>
      </c>
      <c r="K169" s="197"/>
      <c r="L169" s="202"/>
      <c r="M169" s="203"/>
      <c r="N169" s="204"/>
      <c r="O169" s="204"/>
      <c r="P169" s="205">
        <f>SUM(P170:P181)</f>
        <v>0</v>
      </c>
      <c r="Q169" s="204"/>
      <c r="R169" s="205">
        <f>SUM(R170:R181)</f>
        <v>0.17016999999999999</v>
      </c>
      <c r="S169" s="204"/>
      <c r="T169" s="206">
        <f>SUM(T170:T181)</f>
        <v>0</v>
      </c>
      <c r="AR169" s="207" t="s">
        <v>83</v>
      </c>
      <c r="AT169" s="208" t="s">
        <v>72</v>
      </c>
      <c r="AU169" s="208" t="s">
        <v>81</v>
      </c>
      <c r="AY169" s="207" t="s">
        <v>155</v>
      </c>
      <c r="BK169" s="209">
        <f>SUM(BK170:BK181)</f>
        <v>0</v>
      </c>
    </row>
    <row r="170" s="1" customFormat="1" ht="16.5" customHeight="1">
      <c r="B170" s="44"/>
      <c r="C170" s="210" t="s">
        <v>81</v>
      </c>
      <c r="D170" s="210" t="s">
        <v>156</v>
      </c>
      <c r="E170" s="211" t="s">
        <v>1956</v>
      </c>
      <c r="F170" s="212" t="s">
        <v>1957</v>
      </c>
      <c r="G170" s="213" t="s">
        <v>1667</v>
      </c>
      <c r="H170" s="214">
        <v>50</v>
      </c>
      <c r="I170" s="215"/>
      <c r="J170" s="216">
        <f>ROUND(I170*H170,2)</f>
        <v>0</v>
      </c>
      <c r="K170" s="212" t="s">
        <v>21</v>
      </c>
      <c r="L170" s="70"/>
      <c r="M170" s="217" t="s">
        <v>21</v>
      </c>
      <c r="N170" s="218" t="s">
        <v>44</v>
      </c>
      <c r="O170" s="45"/>
      <c r="P170" s="219">
        <f>O170*H170</f>
        <v>0</v>
      </c>
      <c r="Q170" s="219">
        <v>4.0000000000000003E-05</v>
      </c>
      <c r="R170" s="219">
        <f>Q170*H170</f>
        <v>0.002</v>
      </c>
      <c r="S170" s="219">
        <v>0</v>
      </c>
      <c r="T170" s="220">
        <f>S170*H170</f>
        <v>0</v>
      </c>
      <c r="AR170" s="22" t="s">
        <v>183</v>
      </c>
      <c r="AT170" s="22" t="s">
        <v>156</v>
      </c>
      <c r="AU170" s="22" t="s">
        <v>83</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183</v>
      </c>
      <c r="BM170" s="22" t="s">
        <v>685</v>
      </c>
    </row>
    <row r="171" s="1" customFormat="1" ht="16.5" customHeight="1">
      <c r="B171" s="44"/>
      <c r="C171" s="210" t="s">
        <v>83</v>
      </c>
      <c r="D171" s="210" t="s">
        <v>156</v>
      </c>
      <c r="E171" s="211" t="s">
        <v>1958</v>
      </c>
      <c r="F171" s="212" t="s">
        <v>1959</v>
      </c>
      <c r="G171" s="213" t="s">
        <v>1667</v>
      </c>
      <c r="H171" s="214">
        <v>8</v>
      </c>
      <c r="I171" s="215"/>
      <c r="J171" s="216">
        <f>ROUND(I171*H171,2)</f>
        <v>0</v>
      </c>
      <c r="K171" s="212" t="s">
        <v>21</v>
      </c>
      <c r="L171" s="70"/>
      <c r="M171" s="217" t="s">
        <v>21</v>
      </c>
      <c r="N171" s="218" t="s">
        <v>44</v>
      </c>
      <c r="O171" s="45"/>
      <c r="P171" s="219">
        <f>O171*H171</f>
        <v>0</v>
      </c>
      <c r="Q171" s="219">
        <v>5.0000000000000002E-05</v>
      </c>
      <c r="R171" s="219">
        <f>Q171*H171</f>
        <v>0.00040000000000000002</v>
      </c>
      <c r="S171" s="219">
        <v>0</v>
      </c>
      <c r="T171" s="220">
        <f>S171*H171</f>
        <v>0</v>
      </c>
      <c r="AR171" s="22" t="s">
        <v>183</v>
      </c>
      <c r="AT171" s="22" t="s">
        <v>156</v>
      </c>
      <c r="AU171" s="22" t="s">
        <v>83</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183</v>
      </c>
      <c r="BM171" s="22" t="s">
        <v>687</v>
      </c>
    </row>
    <row r="172" s="1" customFormat="1" ht="16.5" customHeight="1">
      <c r="B172" s="44"/>
      <c r="C172" s="210" t="s">
        <v>154</v>
      </c>
      <c r="D172" s="210" t="s">
        <v>156</v>
      </c>
      <c r="E172" s="211" t="s">
        <v>1960</v>
      </c>
      <c r="F172" s="212" t="s">
        <v>1961</v>
      </c>
      <c r="G172" s="213" t="s">
        <v>1667</v>
      </c>
      <c r="H172" s="214">
        <v>8</v>
      </c>
      <c r="I172" s="215"/>
      <c r="J172" s="216">
        <f>ROUND(I172*H172,2)</f>
        <v>0</v>
      </c>
      <c r="K172" s="212" t="s">
        <v>21</v>
      </c>
      <c r="L172" s="70"/>
      <c r="M172" s="217" t="s">
        <v>21</v>
      </c>
      <c r="N172" s="218" t="s">
        <v>44</v>
      </c>
      <c r="O172" s="45"/>
      <c r="P172" s="219">
        <f>O172*H172</f>
        <v>0</v>
      </c>
      <c r="Q172" s="219">
        <v>5.0000000000000002E-05</v>
      </c>
      <c r="R172" s="219">
        <f>Q172*H172</f>
        <v>0.00040000000000000002</v>
      </c>
      <c r="S172" s="219">
        <v>0</v>
      </c>
      <c r="T172" s="220">
        <f>S172*H172</f>
        <v>0</v>
      </c>
      <c r="AR172" s="22" t="s">
        <v>183</v>
      </c>
      <c r="AT172" s="22" t="s">
        <v>156</v>
      </c>
      <c r="AU172" s="22" t="s">
        <v>83</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183</v>
      </c>
      <c r="BM172" s="22" t="s">
        <v>691</v>
      </c>
    </row>
    <row r="173" s="1" customFormat="1" ht="16.5" customHeight="1">
      <c r="B173" s="44"/>
      <c r="C173" s="210" t="s">
        <v>163</v>
      </c>
      <c r="D173" s="210" t="s">
        <v>156</v>
      </c>
      <c r="E173" s="211" t="s">
        <v>1944</v>
      </c>
      <c r="F173" s="212" t="s">
        <v>1945</v>
      </c>
      <c r="G173" s="213" t="s">
        <v>1667</v>
      </c>
      <c r="H173" s="214">
        <v>50</v>
      </c>
      <c r="I173" s="215"/>
      <c r="J173" s="216">
        <f>ROUND(I173*H173,2)</f>
        <v>0</v>
      </c>
      <c r="K173" s="212" t="s">
        <v>21</v>
      </c>
      <c r="L173" s="70"/>
      <c r="M173" s="217" t="s">
        <v>21</v>
      </c>
      <c r="N173" s="218" t="s">
        <v>44</v>
      </c>
      <c r="O173" s="45"/>
      <c r="P173" s="219">
        <f>O173*H173</f>
        <v>0</v>
      </c>
      <c r="Q173" s="219">
        <v>0.00048999999999999998</v>
      </c>
      <c r="R173" s="219">
        <f>Q173*H173</f>
        <v>0.024500000000000001</v>
      </c>
      <c r="S173" s="219">
        <v>0</v>
      </c>
      <c r="T173" s="220">
        <f>S173*H173</f>
        <v>0</v>
      </c>
      <c r="AR173" s="22" t="s">
        <v>183</v>
      </c>
      <c r="AT173" s="22" t="s">
        <v>156</v>
      </c>
      <c r="AU173" s="22" t="s">
        <v>83</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183</v>
      </c>
      <c r="BM173" s="22" t="s">
        <v>693</v>
      </c>
    </row>
    <row r="174" s="1" customFormat="1" ht="16.5" customHeight="1">
      <c r="B174" s="44"/>
      <c r="C174" s="210" t="s">
        <v>170</v>
      </c>
      <c r="D174" s="210" t="s">
        <v>156</v>
      </c>
      <c r="E174" s="211" t="s">
        <v>1946</v>
      </c>
      <c r="F174" s="212" t="s">
        <v>1947</v>
      </c>
      <c r="G174" s="213" t="s">
        <v>1667</v>
      </c>
      <c r="H174" s="214">
        <v>8</v>
      </c>
      <c r="I174" s="215"/>
      <c r="J174" s="216">
        <f>ROUND(I174*H174,2)</f>
        <v>0</v>
      </c>
      <c r="K174" s="212" t="s">
        <v>21</v>
      </c>
      <c r="L174" s="70"/>
      <c r="M174" s="217" t="s">
        <v>21</v>
      </c>
      <c r="N174" s="218" t="s">
        <v>44</v>
      </c>
      <c r="O174" s="45"/>
      <c r="P174" s="219">
        <f>O174*H174</f>
        <v>0</v>
      </c>
      <c r="Q174" s="219">
        <v>0.00059999999999999995</v>
      </c>
      <c r="R174" s="219">
        <f>Q174*H174</f>
        <v>0.0047999999999999996</v>
      </c>
      <c r="S174" s="219">
        <v>0</v>
      </c>
      <c r="T174" s="220">
        <f>S174*H174</f>
        <v>0</v>
      </c>
      <c r="AR174" s="22" t="s">
        <v>183</v>
      </c>
      <c r="AT174" s="22" t="s">
        <v>156</v>
      </c>
      <c r="AU174" s="22" t="s">
        <v>83</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183</v>
      </c>
      <c r="BM174" s="22" t="s">
        <v>697</v>
      </c>
    </row>
    <row r="175" s="1" customFormat="1" ht="16.5" customHeight="1">
      <c r="B175" s="44"/>
      <c r="C175" s="210" t="s">
        <v>166</v>
      </c>
      <c r="D175" s="210" t="s">
        <v>156</v>
      </c>
      <c r="E175" s="211" t="s">
        <v>1948</v>
      </c>
      <c r="F175" s="212" t="s">
        <v>1949</v>
      </c>
      <c r="G175" s="213" t="s">
        <v>1667</v>
      </c>
      <c r="H175" s="214">
        <v>8</v>
      </c>
      <c r="I175" s="215"/>
      <c r="J175" s="216">
        <f>ROUND(I175*H175,2)</f>
        <v>0</v>
      </c>
      <c r="K175" s="212" t="s">
        <v>21</v>
      </c>
      <c r="L175" s="70"/>
      <c r="M175" s="217" t="s">
        <v>21</v>
      </c>
      <c r="N175" s="218" t="s">
        <v>44</v>
      </c>
      <c r="O175" s="45"/>
      <c r="P175" s="219">
        <f>O175*H175</f>
        <v>0</v>
      </c>
      <c r="Q175" s="219">
        <v>0.00079000000000000001</v>
      </c>
      <c r="R175" s="219">
        <f>Q175*H175</f>
        <v>0.0063200000000000001</v>
      </c>
      <c r="S175" s="219">
        <v>0</v>
      </c>
      <c r="T175" s="220">
        <f>S175*H175</f>
        <v>0</v>
      </c>
      <c r="AR175" s="22" t="s">
        <v>183</v>
      </c>
      <c r="AT175" s="22" t="s">
        <v>156</v>
      </c>
      <c r="AU175" s="22" t="s">
        <v>83</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183</v>
      </c>
      <c r="BM175" s="22" t="s">
        <v>704</v>
      </c>
    </row>
    <row r="176" s="1" customFormat="1" ht="16.5" customHeight="1">
      <c r="B176" s="44"/>
      <c r="C176" s="210" t="s">
        <v>177</v>
      </c>
      <c r="D176" s="210" t="s">
        <v>156</v>
      </c>
      <c r="E176" s="211" t="s">
        <v>1952</v>
      </c>
      <c r="F176" s="212" t="s">
        <v>1953</v>
      </c>
      <c r="G176" s="213" t="s">
        <v>1667</v>
      </c>
      <c r="H176" s="214">
        <v>32</v>
      </c>
      <c r="I176" s="215"/>
      <c r="J176" s="216">
        <f>ROUND(I176*H176,2)</f>
        <v>0</v>
      </c>
      <c r="K176" s="212" t="s">
        <v>21</v>
      </c>
      <c r="L176" s="70"/>
      <c r="M176" s="217" t="s">
        <v>21</v>
      </c>
      <c r="N176" s="218" t="s">
        <v>44</v>
      </c>
      <c r="O176" s="45"/>
      <c r="P176" s="219">
        <f>O176*H176</f>
        <v>0</v>
      </c>
      <c r="Q176" s="219">
        <v>0.0019300000000000001</v>
      </c>
      <c r="R176" s="219">
        <f>Q176*H176</f>
        <v>0.061760000000000002</v>
      </c>
      <c r="S176" s="219">
        <v>0</v>
      </c>
      <c r="T176" s="220">
        <f>S176*H176</f>
        <v>0</v>
      </c>
      <c r="AR176" s="22" t="s">
        <v>183</v>
      </c>
      <c r="AT176" s="22" t="s">
        <v>156</v>
      </c>
      <c r="AU176" s="22" t="s">
        <v>83</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183</v>
      </c>
      <c r="BM176" s="22" t="s">
        <v>706</v>
      </c>
    </row>
    <row r="177" s="1" customFormat="1" ht="16.5" customHeight="1">
      <c r="B177" s="44"/>
      <c r="C177" s="210" t="s">
        <v>169</v>
      </c>
      <c r="D177" s="210" t="s">
        <v>156</v>
      </c>
      <c r="E177" s="211" t="s">
        <v>2033</v>
      </c>
      <c r="F177" s="212" t="s">
        <v>2034</v>
      </c>
      <c r="G177" s="213" t="s">
        <v>1667</v>
      </c>
      <c r="H177" s="214">
        <v>8</v>
      </c>
      <c r="I177" s="215"/>
      <c r="J177" s="216">
        <f>ROUND(I177*H177,2)</f>
        <v>0</v>
      </c>
      <c r="K177" s="212" t="s">
        <v>21</v>
      </c>
      <c r="L177" s="70"/>
      <c r="M177" s="217" t="s">
        <v>21</v>
      </c>
      <c r="N177" s="218" t="s">
        <v>44</v>
      </c>
      <c r="O177" s="45"/>
      <c r="P177" s="219">
        <f>O177*H177</f>
        <v>0</v>
      </c>
      <c r="Q177" s="219">
        <v>0.0019300000000000001</v>
      </c>
      <c r="R177" s="219">
        <f>Q177*H177</f>
        <v>0.015440000000000001</v>
      </c>
      <c r="S177" s="219">
        <v>0</v>
      </c>
      <c r="T177" s="220">
        <f>S177*H177</f>
        <v>0</v>
      </c>
      <c r="AR177" s="22" t="s">
        <v>183</v>
      </c>
      <c r="AT177" s="22" t="s">
        <v>156</v>
      </c>
      <c r="AU177" s="22" t="s">
        <v>83</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183</v>
      </c>
      <c r="BM177" s="22" t="s">
        <v>709</v>
      </c>
    </row>
    <row r="178" s="1" customFormat="1" ht="16.5" customHeight="1">
      <c r="B178" s="44"/>
      <c r="C178" s="210" t="s">
        <v>184</v>
      </c>
      <c r="D178" s="210" t="s">
        <v>156</v>
      </c>
      <c r="E178" s="211" t="s">
        <v>1964</v>
      </c>
      <c r="F178" s="212" t="s">
        <v>1965</v>
      </c>
      <c r="G178" s="213" t="s">
        <v>1641</v>
      </c>
      <c r="H178" s="214">
        <v>6</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183</v>
      </c>
      <c r="AT178" s="22" t="s">
        <v>156</v>
      </c>
      <c r="AU178" s="22" t="s">
        <v>83</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183</v>
      </c>
      <c r="BM178" s="22" t="s">
        <v>711</v>
      </c>
    </row>
    <row r="179" s="1" customFormat="1" ht="16.5" customHeight="1">
      <c r="B179" s="44"/>
      <c r="C179" s="210" t="s">
        <v>173</v>
      </c>
      <c r="D179" s="210" t="s">
        <v>156</v>
      </c>
      <c r="E179" s="211" t="s">
        <v>2035</v>
      </c>
      <c r="F179" s="212" t="s">
        <v>2036</v>
      </c>
      <c r="G179" s="213" t="s">
        <v>1623</v>
      </c>
      <c r="H179" s="214">
        <v>6</v>
      </c>
      <c r="I179" s="215"/>
      <c r="J179" s="216">
        <f>ROUND(I179*H179,2)</f>
        <v>0</v>
      </c>
      <c r="K179" s="212" t="s">
        <v>21</v>
      </c>
      <c r="L179" s="70"/>
      <c r="M179" s="217" t="s">
        <v>21</v>
      </c>
      <c r="N179" s="218" t="s">
        <v>44</v>
      </c>
      <c r="O179" s="45"/>
      <c r="P179" s="219">
        <f>O179*H179</f>
        <v>0</v>
      </c>
      <c r="Q179" s="219">
        <v>0.0087799999999999996</v>
      </c>
      <c r="R179" s="219">
        <f>Q179*H179</f>
        <v>0.052679999999999998</v>
      </c>
      <c r="S179" s="219">
        <v>0</v>
      </c>
      <c r="T179" s="220">
        <f>S179*H179</f>
        <v>0</v>
      </c>
      <c r="AR179" s="22" t="s">
        <v>183</v>
      </c>
      <c r="AT179" s="22" t="s">
        <v>156</v>
      </c>
      <c r="AU179" s="22" t="s">
        <v>83</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183</v>
      </c>
      <c r="BM179" s="22" t="s">
        <v>714</v>
      </c>
    </row>
    <row r="180" s="1" customFormat="1" ht="16.5" customHeight="1">
      <c r="B180" s="44"/>
      <c r="C180" s="210" t="s">
        <v>191</v>
      </c>
      <c r="D180" s="210" t="s">
        <v>156</v>
      </c>
      <c r="E180" s="211" t="s">
        <v>1966</v>
      </c>
      <c r="F180" s="212" t="s">
        <v>1967</v>
      </c>
      <c r="G180" s="213" t="s">
        <v>1641</v>
      </c>
      <c r="H180" s="214">
        <v>6</v>
      </c>
      <c r="I180" s="215"/>
      <c r="J180" s="216">
        <f>ROUND(I180*H180,2)</f>
        <v>0</v>
      </c>
      <c r="K180" s="212" t="s">
        <v>21</v>
      </c>
      <c r="L180" s="70"/>
      <c r="M180" s="217" t="s">
        <v>21</v>
      </c>
      <c r="N180" s="218" t="s">
        <v>44</v>
      </c>
      <c r="O180" s="45"/>
      <c r="P180" s="219">
        <f>O180*H180</f>
        <v>0</v>
      </c>
      <c r="Q180" s="219">
        <v>0.00023000000000000001</v>
      </c>
      <c r="R180" s="219">
        <f>Q180*H180</f>
        <v>0.0013800000000000002</v>
      </c>
      <c r="S180" s="219">
        <v>0</v>
      </c>
      <c r="T180" s="220">
        <f>S180*H180</f>
        <v>0</v>
      </c>
      <c r="AR180" s="22" t="s">
        <v>183</v>
      </c>
      <c r="AT180" s="22" t="s">
        <v>156</v>
      </c>
      <c r="AU180" s="22" t="s">
        <v>83</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183</v>
      </c>
      <c r="BM180" s="22" t="s">
        <v>716</v>
      </c>
    </row>
    <row r="181" s="1" customFormat="1" ht="16.5" customHeight="1">
      <c r="B181" s="44"/>
      <c r="C181" s="210" t="s">
        <v>176</v>
      </c>
      <c r="D181" s="210" t="s">
        <v>156</v>
      </c>
      <c r="E181" s="211" t="s">
        <v>2037</v>
      </c>
      <c r="F181" s="212" t="s">
        <v>2038</v>
      </c>
      <c r="G181" s="213" t="s">
        <v>1623</v>
      </c>
      <c r="H181" s="214">
        <v>1</v>
      </c>
      <c r="I181" s="215"/>
      <c r="J181" s="216">
        <f>ROUND(I181*H181,2)</f>
        <v>0</v>
      </c>
      <c r="K181" s="212" t="s">
        <v>21</v>
      </c>
      <c r="L181" s="70"/>
      <c r="M181" s="217" t="s">
        <v>21</v>
      </c>
      <c r="N181" s="218" t="s">
        <v>44</v>
      </c>
      <c r="O181" s="45"/>
      <c r="P181" s="219">
        <f>O181*H181</f>
        <v>0</v>
      </c>
      <c r="Q181" s="219">
        <v>0.00048999999999999998</v>
      </c>
      <c r="R181" s="219">
        <f>Q181*H181</f>
        <v>0.00048999999999999998</v>
      </c>
      <c r="S181" s="219">
        <v>0</v>
      </c>
      <c r="T181" s="220">
        <f>S181*H181</f>
        <v>0</v>
      </c>
      <c r="AR181" s="22" t="s">
        <v>183</v>
      </c>
      <c r="AT181" s="22" t="s">
        <v>156</v>
      </c>
      <c r="AU181" s="22" t="s">
        <v>83</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183</v>
      </c>
      <c r="BM181" s="22" t="s">
        <v>719</v>
      </c>
    </row>
    <row r="182" s="9" customFormat="1" ht="37.44" customHeight="1">
      <c r="B182" s="196"/>
      <c r="C182" s="197"/>
      <c r="D182" s="198" t="s">
        <v>72</v>
      </c>
      <c r="E182" s="199" t="s">
        <v>610</v>
      </c>
      <c r="F182" s="199" t="s">
        <v>2039</v>
      </c>
      <c r="G182" s="197"/>
      <c r="H182" s="197"/>
      <c r="I182" s="200"/>
      <c r="J182" s="201">
        <f>BK182</f>
        <v>0</v>
      </c>
      <c r="K182" s="197"/>
      <c r="L182" s="202"/>
      <c r="M182" s="203"/>
      <c r="N182" s="204"/>
      <c r="O182" s="204"/>
      <c r="P182" s="205">
        <f>P183</f>
        <v>0</v>
      </c>
      <c r="Q182" s="204"/>
      <c r="R182" s="205">
        <f>R183</f>
        <v>0.90771000000000013</v>
      </c>
      <c r="S182" s="204"/>
      <c r="T182" s="206">
        <f>T183</f>
        <v>0</v>
      </c>
      <c r="AR182" s="207" t="s">
        <v>83</v>
      </c>
      <c r="AT182" s="208" t="s">
        <v>72</v>
      </c>
      <c r="AU182" s="208" t="s">
        <v>73</v>
      </c>
      <c r="AY182" s="207" t="s">
        <v>155</v>
      </c>
      <c r="BK182" s="209">
        <f>BK183</f>
        <v>0</v>
      </c>
    </row>
    <row r="183" s="9" customFormat="1" ht="19.92" customHeight="1">
      <c r="B183" s="196"/>
      <c r="C183" s="197"/>
      <c r="D183" s="198" t="s">
        <v>72</v>
      </c>
      <c r="E183" s="233" t="s">
        <v>153</v>
      </c>
      <c r="F183" s="233" t="s">
        <v>21</v>
      </c>
      <c r="G183" s="197"/>
      <c r="H183" s="197"/>
      <c r="I183" s="200"/>
      <c r="J183" s="234">
        <f>BK183</f>
        <v>0</v>
      </c>
      <c r="K183" s="197"/>
      <c r="L183" s="202"/>
      <c r="M183" s="203"/>
      <c r="N183" s="204"/>
      <c r="O183" s="204"/>
      <c r="P183" s="205">
        <f>SUM(P184:P223)</f>
        <v>0</v>
      </c>
      <c r="Q183" s="204"/>
      <c r="R183" s="205">
        <f>SUM(R184:R223)</f>
        <v>0.90771000000000013</v>
      </c>
      <c r="S183" s="204"/>
      <c r="T183" s="206">
        <f>SUM(T184:T223)</f>
        <v>0</v>
      </c>
      <c r="AR183" s="207" t="s">
        <v>83</v>
      </c>
      <c r="AT183" s="208" t="s">
        <v>72</v>
      </c>
      <c r="AU183" s="208" t="s">
        <v>81</v>
      </c>
      <c r="AY183" s="207" t="s">
        <v>155</v>
      </c>
      <c r="BK183" s="209">
        <f>SUM(BK184:BK223)</f>
        <v>0</v>
      </c>
    </row>
    <row r="184" s="1" customFormat="1" ht="16.5" customHeight="1">
      <c r="B184" s="44"/>
      <c r="C184" s="210" t="s">
        <v>83</v>
      </c>
      <c r="D184" s="210" t="s">
        <v>156</v>
      </c>
      <c r="E184" s="211" t="s">
        <v>2040</v>
      </c>
      <c r="F184" s="212" t="s">
        <v>2041</v>
      </c>
      <c r="G184" s="213" t="s">
        <v>1623</v>
      </c>
      <c r="H184" s="214">
        <v>4</v>
      </c>
      <c r="I184" s="215"/>
      <c r="J184" s="216">
        <f>ROUND(I184*H184,2)</f>
        <v>0</v>
      </c>
      <c r="K184" s="212" t="s">
        <v>21</v>
      </c>
      <c r="L184" s="70"/>
      <c r="M184" s="217" t="s">
        <v>21</v>
      </c>
      <c r="N184" s="218" t="s">
        <v>44</v>
      </c>
      <c r="O184" s="45"/>
      <c r="P184" s="219">
        <f>O184*H184</f>
        <v>0</v>
      </c>
      <c r="Q184" s="219">
        <v>0.01336</v>
      </c>
      <c r="R184" s="219">
        <f>Q184*H184</f>
        <v>0.053440000000000001</v>
      </c>
      <c r="S184" s="219">
        <v>0</v>
      </c>
      <c r="T184" s="220">
        <f>S184*H184</f>
        <v>0</v>
      </c>
      <c r="AR184" s="22" t="s">
        <v>183</v>
      </c>
      <c r="AT184" s="22" t="s">
        <v>156</v>
      </c>
      <c r="AU184" s="22" t="s">
        <v>83</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183</v>
      </c>
      <c r="BM184" s="22" t="s">
        <v>721</v>
      </c>
    </row>
    <row r="185" s="1" customFormat="1" ht="16.5" customHeight="1">
      <c r="B185" s="44"/>
      <c r="C185" s="210" t="s">
        <v>154</v>
      </c>
      <c r="D185" s="210" t="s">
        <v>156</v>
      </c>
      <c r="E185" s="211" t="s">
        <v>2042</v>
      </c>
      <c r="F185" s="212" t="s">
        <v>2043</v>
      </c>
      <c r="G185" s="213" t="s">
        <v>1623</v>
      </c>
      <c r="H185" s="214">
        <v>4</v>
      </c>
      <c r="I185" s="215"/>
      <c r="J185" s="216">
        <f>ROUND(I185*H185,2)</f>
        <v>0</v>
      </c>
      <c r="K185" s="212" t="s">
        <v>21</v>
      </c>
      <c r="L185" s="70"/>
      <c r="M185" s="217" t="s">
        <v>21</v>
      </c>
      <c r="N185" s="218" t="s">
        <v>44</v>
      </c>
      <c r="O185" s="45"/>
      <c r="P185" s="219">
        <f>O185*H185</f>
        <v>0</v>
      </c>
      <c r="Q185" s="219">
        <v>0.00013999999999999999</v>
      </c>
      <c r="R185" s="219">
        <f>Q185*H185</f>
        <v>0.00055999999999999995</v>
      </c>
      <c r="S185" s="219">
        <v>0</v>
      </c>
      <c r="T185" s="220">
        <f>S185*H185</f>
        <v>0</v>
      </c>
      <c r="AR185" s="22" t="s">
        <v>183</v>
      </c>
      <c r="AT185" s="22" t="s">
        <v>156</v>
      </c>
      <c r="AU185" s="22" t="s">
        <v>83</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183</v>
      </c>
      <c r="BM185" s="22" t="s">
        <v>724</v>
      </c>
    </row>
    <row r="186" s="1" customFormat="1" ht="16.5" customHeight="1">
      <c r="B186" s="44"/>
      <c r="C186" s="210" t="s">
        <v>163</v>
      </c>
      <c r="D186" s="210" t="s">
        <v>156</v>
      </c>
      <c r="E186" s="211" t="s">
        <v>2044</v>
      </c>
      <c r="F186" s="212" t="s">
        <v>2045</v>
      </c>
      <c r="G186" s="213" t="s">
        <v>1623</v>
      </c>
      <c r="H186" s="214">
        <v>4</v>
      </c>
      <c r="I186" s="215"/>
      <c r="J186" s="216">
        <f>ROUND(I186*H186,2)</f>
        <v>0</v>
      </c>
      <c r="K186" s="212" t="s">
        <v>21</v>
      </c>
      <c r="L186" s="70"/>
      <c r="M186" s="217" t="s">
        <v>21</v>
      </c>
      <c r="N186" s="218" t="s">
        <v>44</v>
      </c>
      <c r="O186" s="45"/>
      <c r="P186" s="219">
        <f>O186*H186</f>
        <v>0</v>
      </c>
      <c r="Q186" s="219">
        <v>0.00013999999999999999</v>
      </c>
      <c r="R186" s="219">
        <f>Q186*H186</f>
        <v>0.00055999999999999995</v>
      </c>
      <c r="S186" s="219">
        <v>0</v>
      </c>
      <c r="T186" s="220">
        <f>S186*H186</f>
        <v>0</v>
      </c>
      <c r="AR186" s="22" t="s">
        <v>183</v>
      </c>
      <c r="AT186" s="22" t="s">
        <v>156</v>
      </c>
      <c r="AU186" s="22" t="s">
        <v>83</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183</v>
      </c>
      <c r="BM186" s="22" t="s">
        <v>726</v>
      </c>
    </row>
    <row r="187" s="1" customFormat="1" ht="16.5" customHeight="1">
      <c r="B187" s="44"/>
      <c r="C187" s="210" t="s">
        <v>170</v>
      </c>
      <c r="D187" s="210" t="s">
        <v>156</v>
      </c>
      <c r="E187" s="211" t="s">
        <v>2046</v>
      </c>
      <c r="F187" s="212" t="s">
        <v>2047</v>
      </c>
      <c r="G187" s="213" t="s">
        <v>1623</v>
      </c>
      <c r="H187" s="214">
        <v>4</v>
      </c>
      <c r="I187" s="215"/>
      <c r="J187" s="216">
        <f>ROUND(I187*H187,2)</f>
        <v>0</v>
      </c>
      <c r="K187" s="212" t="s">
        <v>21</v>
      </c>
      <c r="L187" s="70"/>
      <c r="M187" s="217" t="s">
        <v>21</v>
      </c>
      <c r="N187" s="218" t="s">
        <v>44</v>
      </c>
      <c r="O187" s="45"/>
      <c r="P187" s="219">
        <f>O187*H187</f>
        <v>0</v>
      </c>
      <c r="Q187" s="219">
        <v>0.00013999999999999999</v>
      </c>
      <c r="R187" s="219">
        <f>Q187*H187</f>
        <v>0.00055999999999999995</v>
      </c>
      <c r="S187" s="219">
        <v>0</v>
      </c>
      <c r="T187" s="220">
        <f>S187*H187</f>
        <v>0</v>
      </c>
      <c r="AR187" s="22" t="s">
        <v>183</v>
      </c>
      <c r="AT187" s="22" t="s">
        <v>156</v>
      </c>
      <c r="AU187" s="22" t="s">
        <v>83</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183</v>
      </c>
      <c r="BM187" s="22" t="s">
        <v>729</v>
      </c>
    </row>
    <row r="188" s="1" customFormat="1" ht="16.5" customHeight="1">
      <c r="B188" s="44"/>
      <c r="C188" s="210" t="s">
        <v>166</v>
      </c>
      <c r="D188" s="210" t="s">
        <v>156</v>
      </c>
      <c r="E188" s="211" t="s">
        <v>2048</v>
      </c>
      <c r="F188" s="212" t="s">
        <v>2049</v>
      </c>
      <c r="G188" s="213" t="s">
        <v>1623</v>
      </c>
      <c r="H188" s="214">
        <v>4</v>
      </c>
      <c r="I188" s="215"/>
      <c r="J188" s="216">
        <f>ROUND(I188*H188,2)</f>
        <v>0</v>
      </c>
      <c r="K188" s="212" t="s">
        <v>21</v>
      </c>
      <c r="L188" s="70"/>
      <c r="M188" s="217" t="s">
        <v>21</v>
      </c>
      <c r="N188" s="218" t="s">
        <v>44</v>
      </c>
      <c r="O188" s="45"/>
      <c r="P188" s="219">
        <f>O188*H188</f>
        <v>0</v>
      </c>
      <c r="Q188" s="219">
        <v>0.01056</v>
      </c>
      <c r="R188" s="219">
        <f>Q188*H188</f>
        <v>0.04224</v>
      </c>
      <c r="S188" s="219">
        <v>0</v>
      </c>
      <c r="T188" s="220">
        <f>S188*H188</f>
        <v>0</v>
      </c>
      <c r="AR188" s="22" t="s">
        <v>183</v>
      </c>
      <c r="AT188" s="22" t="s">
        <v>156</v>
      </c>
      <c r="AU188" s="22" t="s">
        <v>83</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183</v>
      </c>
      <c r="BM188" s="22" t="s">
        <v>731</v>
      </c>
    </row>
    <row r="189" s="1" customFormat="1" ht="16.5" customHeight="1">
      <c r="B189" s="44"/>
      <c r="C189" s="210" t="s">
        <v>177</v>
      </c>
      <c r="D189" s="210" t="s">
        <v>156</v>
      </c>
      <c r="E189" s="211" t="s">
        <v>2050</v>
      </c>
      <c r="F189" s="212" t="s">
        <v>2051</v>
      </c>
      <c r="G189" s="213" t="s">
        <v>1623</v>
      </c>
      <c r="H189" s="214">
        <v>4</v>
      </c>
      <c r="I189" s="215"/>
      <c r="J189" s="216">
        <f>ROUND(I189*H189,2)</f>
        <v>0</v>
      </c>
      <c r="K189" s="212" t="s">
        <v>21</v>
      </c>
      <c r="L189" s="70"/>
      <c r="M189" s="217" t="s">
        <v>21</v>
      </c>
      <c r="N189" s="218" t="s">
        <v>44</v>
      </c>
      <c r="O189" s="45"/>
      <c r="P189" s="219">
        <f>O189*H189</f>
        <v>0</v>
      </c>
      <c r="Q189" s="219">
        <v>0.02937</v>
      </c>
      <c r="R189" s="219">
        <f>Q189*H189</f>
        <v>0.11748</v>
      </c>
      <c r="S189" s="219">
        <v>0</v>
      </c>
      <c r="T189" s="220">
        <f>S189*H189</f>
        <v>0</v>
      </c>
      <c r="AR189" s="22" t="s">
        <v>183</v>
      </c>
      <c r="AT189" s="22" t="s">
        <v>156</v>
      </c>
      <c r="AU189" s="22" t="s">
        <v>83</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183</v>
      </c>
      <c r="BM189" s="22" t="s">
        <v>734</v>
      </c>
    </row>
    <row r="190" s="1" customFormat="1" ht="16.5" customHeight="1">
      <c r="B190" s="44"/>
      <c r="C190" s="210" t="s">
        <v>169</v>
      </c>
      <c r="D190" s="210" t="s">
        <v>156</v>
      </c>
      <c r="E190" s="211" t="s">
        <v>2052</v>
      </c>
      <c r="F190" s="212" t="s">
        <v>2053</v>
      </c>
      <c r="G190" s="213" t="s">
        <v>1641</v>
      </c>
      <c r="H190" s="214">
        <v>4</v>
      </c>
      <c r="I190" s="215"/>
      <c r="J190" s="216">
        <f>ROUND(I190*H190,2)</f>
        <v>0</v>
      </c>
      <c r="K190" s="212" t="s">
        <v>21</v>
      </c>
      <c r="L190" s="70"/>
      <c r="M190" s="217" t="s">
        <v>21</v>
      </c>
      <c r="N190" s="218" t="s">
        <v>44</v>
      </c>
      <c r="O190" s="45"/>
      <c r="P190" s="219">
        <f>O190*H190</f>
        <v>0</v>
      </c>
      <c r="Q190" s="219">
        <v>0.0023900000000000002</v>
      </c>
      <c r="R190" s="219">
        <f>Q190*H190</f>
        <v>0.0095600000000000008</v>
      </c>
      <c r="S190" s="219">
        <v>0</v>
      </c>
      <c r="T190" s="220">
        <f>S190*H190</f>
        <v>0</v>
      </c>
      <c r="AR190" s="22" t="s">
        <v>183</v>
      </c>
      <c r="AT190" s="22" t="s">
        <v>156</v>
      </c>
      <c r="AU190" s="22" t="s">
        <v>83</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183</v>
      </c>
      <c r="BM190" s="22" t="s">
        <v>736</v>
      </c>
    </row>
    <row r="191" s="1" customFormat="1" ht="16.5" customHeight="1">
      <c r="B191" s="44"/>
      <c r="C191" s="210" t="s">
        <v>184</v>
      </c>
      <c r="D191" s="210" t="s">
        <v>156</v>
      </c>
      <c r="E191" s="211" t="s">
        <v>2054</v>
      </c>
      <c r="F191" s="212" t="s">
        <v>2055</v>
      </c>
      <c r="G191" s="213" t="s">
        <v>1623</v>
      </c>
      <c r="H191" s="214">
        <v>4</v>
      </c>
      <c r="I191" s="215"/>
      <c r="J191" s="216">
        <f>ROUND(I191*H191,2)</f>
        <v>0</v>
      </c>
      <c r="K191" s="212" t="s">
        <v>21</v>
      </c>
      <c r="L191" s="70"/>
      <c r="M191" s="217" t="s">
        <v>21</v>
      </c>
      <c r="N191" s="218" t="s">
        <v>44</v>
      </c>
      <c r="O191" s="45"/>
      <c r="P191" s="219">
        <f>O191*H191</f>
        <v>0</v>
      </c>
      <c r="Q191" s="219">
        <v>0.01635</v>
      </c>
      <c r="R191" s="219">
        <f>Q191*H191</f>
        <v>0.0654</v>
      </c>
      <c r="S191" s="219">
        <v>0</v>
      </c>
      <c r="T191" s="220">
        <f>S191*H191</f>
        <v>0</v>
      </c>
      <c r="AR191" s="22" t="s">
        <v>183</v>
      </c>
      <c r="AT191" s="22" t="s">
        <v>156</v>
      </c>
      <c r="AU191" s="22" t="s">
        <v>83</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183</v>
      </c>
      <c r="BM191" s="22" t="s">
        <v>739</v>
      </c>
    </row>
    <row r="192" s="1" customFormat="1" ht="16.5" customHeight="1">
      <c r="B192" s="44"/>
      <c r="C192" s="210" t="s">
        <v>173</v>
      </c>
      <c r="D192" s="210" t="s">
        <v>156</v>
      </c>
      <c r="E192" s="211" t="s">
        <v>2056</v>
      </c>
      <c r="F192" s="212" t="s">
        <v>2057</v>
      </c>
      <c r="G192" s="213" t="s">
        <v>1623</v>
      </c>
      <c r="H192" s="214">
        <v>4</v>
      </c>
      <c r="I192" s="215"/>
      <c r="J192" s="216">
        <f>ROUND(I192*H192,2)</f>
        <v>0</v>
      </c>
      <c r="K192" s="212" t="s">
        <v>21</v>
      </c>
      <c r="L192" s="70"/>
      <c r="M192" s="217" t="s">
        <v>21</v>
      </c>
      <c r="N192" s="218" t="s">
        <v>44</v>
      </c>
      <c r="O192" s="45"/>
      <c r="P192" s="219">
        <f>O192*H192</f>
        <v>0</v>
      </c>
      <c r="Q192" s="219">
        <v>0.01635</v>
      </c>
      <c r="R192" s="219">
        <f>Q192*H192</f>
        <v>0.0654</v>
      </c>
      <c r="S192" s="219">
        <v>0</v>
      </c>
      <c r="T192" s="220">
        <f>S192*H192</f>
        <v>0</v>
      </c>
      <c r="AR192" s="22" t="s">
        <v>183</v>
      </c>
      <c r="AT192" s="22" t="s">
        <v>156</v>
      </c>
      <c r="AU192" s="22" t="s">
        <v>83</v>
      </c>
      <c r="AY192" s="22" t="s">
        <v>155</v>
      </c>
      <c r="BE192" s="221">
        <f>IF(N192="základní",J192,0)</f>
        <v>0</v>
      </c>
      <c r="BF192" s="221">
        <f>IF(N192="snížená",J192,0)</f>
        <v>0</v>
      </c>
      <c r="BG192" s="221">
        <f>IF(N192="zákl. přenesená",J192,0)</f>
        <v>0</v>
      </c>
      <c r="BH192" s="221">
        <f>IF(N192="sníž. přenesená",J192,0)</f>
        <v>0</v>
      </c>
      <c r="BI192" s="221">
        <f>IF(N192="nulová",J192,0)</f>
        <v>0</v>
      </c>
      <c r="BJ192" s="22" t="s">
        <v>81</v>
      </c>
      <c r="BK192" s="221">
        <f>ROUND(I192*H192,2)</f>
        <v>0</v>
      </c>
      <c r="BL192" s="22" t="s">
        <v>183</v>
      </c>
      <c r="BM192" s="22" t="s">
        <v>741</v>
      </c>
    </row>
    <row r="193" s="1" customFormat="1" ht="16.5" customHeight="1">
      <c r="B193" s="44"/>
      <c r="C193" s="210" t="s">
        <v>191</v>
      </c>
      <c r="D193" s="210" t="s">
        <v>156</v>
      </c>
      <c r="E193" s="211" t="s">
        <v>2058</v>
      </c>
      <c r="F193" s="212" t="s">
        <v>2059</v>
      </c>
      <c r="G193" s="213" t="s">
        <v>1623</v>
      </c>
      <c r="H193" s="214">
        <v>4</v>
      </c>
      <c r="I193" s="215"/>
      <c r="J193" s="216">
        <f>ROUND(I193*H193,2)</f>
        <v>0</v>
      </c>
      <c r="K193" s="212" t="s">
        <v>21</v>
      </c>
      <c r="L193" s="70"/>
      <c r="M193" s="217" t="s">
        <v>21</v>
      </c>
      <c r="N193" s="218" t="s">
        <v>44</v>
      </c>
      <c r="O193" s="45"/>
      <c r="P193" s="219">
        <f>O193*H193</f>
        <v>0</v>
      </c>
      <c r="Q193" s="219">
        <v>0.0094000000000000004</v>
      </c>
      <c r="R193" s="219">
        <f>Q193*H193</f>
        <v>0.037600000000000001</v>
      </c>
      <c r="S193" s="219">
        <v>0</v>
      </c>
      <c r="T193" s="220">
        <f>S193*H193</f>
        <v>0</v>
      </c>
      <c r="AR193" s="22" t="s">
        <v>183</v>
      </c>
      <c r="AT193" s="22" t="s">
        <v>156</v>
      </c>
      <c r="AU193" s="22" t="s">
        <v>83</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183</v>
      </c>
      <c r="BM193" s="22" t="s">
        <v>744</v>
      </c>
    </row>
    <row r="194" s="1" customFormat="1" ht="16.5" customHeight="1">
      <c r="B194" s="44"/>
      <c r="C194" s="210" t="s">
        <v>176</v>
      </c>
      <c r="D194" s="210" t="s">
        <v>156</v>
      </c>
      <c r="E194" s="211" t="s">
        <v>2060</v>
      </c>
      <c r="F194" s="212" t="s">
        <v>2061</v>
      </c>
      <c r="G194" s="213" t="s">
        <v>1623</v>
      </c>
      <c r="H194" s="214">
        <v>2</v>
      </c>
      <c r="I194" s="215"/>
      <c r="J194" s="216">
        <f>ROUND(I194*H194,2)</f>
        <v>0</v>
      </c>
      <c r="K194" s="212" t="s">
        <v>21</v>
      </c>
      <c r="L194" s="70"/>
      <c r="M194" s="217" t="s">
        <v>21</v>
      </c>
      <c r="N194" s="218" t="s">
        <v>44</v>
      </c>
      <c r="O194" s="45"/>
      <c r="P194" s="219">
        <f>O194*H194</f>
        <v>0</v>
      </c>
      <c r="Q194" s="219">
        <v>0.01072</v>
      </c>
      <c r="R194" s="219">
        <f>Q194*H194</f>
        <v>0.021440000000000001</v>
      </c>
      <c r="S194" s="219">
        <v>0</v>
      </c>
      <c r="T194" s="220">
        <f>S194*H194</f>
        <v>0</v>
      </c>
      <c r="AR194" s="22" t="s">
        <v>183</v>
      </c>
      <c r="AT194" s="22" t="s">
        <v>156</v>
      </c>
      <c r="AU194" s="22" t="s">
        <v>83</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183</v>
      </c>
      <c r="BM194" s="22" t="s">
        <v>746</v>
      </c>
    </row>
    <row r="195" s="1" customFormat="1" ht="16.5" customHeight="1">
      <c r="B195" s="44"/>
      <c r="C195" s="210" t="s">
        <v>198</v>
      </c>
      <c r="D195" s="210" t="s">
        <v>156</v>
      </c>
      <c r="E195" s="211" t="s">
        <v>2062</v>
      </c>
      <c r="F195" s="212" t="s">
        <v>2063</v>
      </c>
      <c r="G195" s="213" t="s">
        <v>1623</v>
      </c>
      <c r="H195" s="214">
        <v>1</v>
      </c>
      <c r="I195" s="215"/>
      <c r="J195" s="216">
        <f>ROUND(I195*H195,2)</f>
        <v>0</v>
      </c>
      <c r="K195" s="212" t="s">
        <v>21</v>
      </c>
      <c r="L195" s="70"/>
      <c r="M195" s="217" t="s">
        <v>21</v>
      </c>
      <c r="N195" s="218" t="s">
        <v>44</v>
      </c>
      <c r="O195" s="45"/>
      <c r="P195" s="219">
        <f>O195*H195</f>
        <v>0</v>
      </c>
      <c r="Q195" s="219">
        <v>0.01222</v>
      </c>
      <c r="R195" s="219">
        <f>Q195*H195</f>
        <v>0.01222</v>
      </c>
      <c r="S195" s="219">
        <v>0</v>
      </c>
      <c r="T195" s="220">
        <f>S195*H195</f>
        <v>0</v>
      </c>
      <c r="AR195" s="22" t="s">
        <v>183</v>
      </c>
      <c r="AT195" s="22" t="s">
        <v>156</v>
      </c>
      <c r="AU195" s="22" t="s">
        <v>83</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183</v>
      </c>
      <c r="BM195" s="22" t="s">
        <v>749</v>
      </c>
    </row>
    <row r="196" s="1" customFormat="1" ht="16.5" customHeight="1">
      <c r="B196" s="44"/>
      <c r="C196" s="210" t="s">
        <v>180</v>
      </c>
      <c r="D196" s="210" t="s">
        <v>156</v>
      </c>
      <c r="E196" s="211" t="s">
        <v>2064</v>
      </c>
      <c r="F196" s="212" t="s">
        <v>2065</v>
      </c>
      <c r="G196" s="213" t="s">
        <v>1623</v>
      </c>
      <c r="H196" s="214">
        <v>10</v>
      </c>
      <c r="I196" s="215"/>
      <c r="J196" s="216">
        <f>ROUND(I196*H196,2)</f>
        <v>0</v>
      </c>
      <c r="K196" s="212" t="s">
        <v>21</v>
      </c>
      <c r="L196" s="70"/>
      <c r="M196" s="217" t="s">
        <v>21</v>
      </c>
      <c r="N196" s="218" t="s">
        <v>44</v>
      </c>
      <c r="O196" s="45"/>
      <c r="P196" s="219">
        <f>O196*H196</f>
        <v>0</v>
      </c>
      <c r="Q196" s="219">
        <v>0.017940000000000001</v>
      </c>
      <c r="R196" s="219">
        <f>Q196*H196</f>
        <v>0.1794</v>
      </c>
      <c r="S196" s="219">
        <v>0</v>
      </c>
      <c r="T196" s="220">
        <f>S196*H196</f>
        <v>0</v>
      </c>
      <c r="AR196" s="22" t="s">
        <v>183</v>
      </c>
      <c r="AT196" s="22" t="s">
        <v>156</v>
      </c>
      <c r="AU196" s="22" t="s">
        <v>83</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183</v>
      </c>
      <c r="BM196" s="22" t="s">
        <v>751</v>
      </c>
    </row>
    <row r="197" s="1" customFormat="1" ht="16.5" customHeight="1">
      <c r="B197" s="44"/>
      <c r="C197" s="210" t="s">
        <v>10</v>
      </c>
      <c r="D197" s="210" t="s">
        <v>156</v>
      </c>
      <c r="E197" s="211" t="s">
        <v>2066</v>
      </c>
      <c r="F197" s="212" t="s">
        <v>2067</v>
      </c>
      <c r="G197" s="213" t="s">
        <v>1623</v>
      </c>
      <c r="H197" s="214">
        <v>1</v>
      </c>
      <c r="I197" s="215"/>
      <c r="J197" s="216">
        <f>ROUND(I197*H197,2)</f>
        <v>0</v>
      </c>
      <c r="K197" s="212" t="s">
        <v>21</v>
      </c>
      <c r="L197" s="70"/>
      <c r="M197" s="217" t="s">
        <v>21</v>
      </c>
      <c r="N197" s="218" t="s">
        <v>44</v>
      </c>
      <c r="O197" s="45"/>
      <c r="P197" s="219">
        <f>O197*H197</f>
        <v>0</v>
      </c>
      <c r="Q197" s="219">
        <v>0.0074799999999999997</v>
      </c>
      <c r="R197" s="219">
        <f>Q197*H197</f>
        <v>0.0074799999999999997</v>
      </c>
      <c r="S197" s="219">
        <v>0</v>
      </c>
      <c r="T197" s="220">
        <f>S197*H197</f>
        <v>0</v>
      </c>
      <c r="AR197" s="22" t="s">
        <v>183</v>
      </c>
      <c r="AT197" s="22" t="s">
        <v>156</v>
      </c>
      <c r="AU197" s="22" t="s">
        <v>83</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183</v>
      </c>
      <c r="BM197" s="22" t="s">
        <v>754</v>
      </c>
    </row>
    <row r="198" s="1" customFormat="1" ht="16.5" customHeight="1">
      <c r="B198" s="44"/>
      <c r="C198" s="210" t="s">
        <v>183</v>
      </c>
      <c r="D198" s="210" t="s">
        <v>156</v>
      </c>
      <c r="E198" s="211" t="s">
        <v>2068</v>
      </c>
      <c r="F198" s="212" t="s">
        <v>2069</v>
      </c>
      <c r="G198" s="213" t="s">
        <v>1623</v>
      </c>
      <c r="H198" s="214">
        <v>5</v>
      </c>
      <c r="I198" s="215"/>
      <c r="J198" s="216">
        <f>ROUND(I198*H198,2)</f>
        <v>0</v>
      </c>
      <c r="K198" s="212" t="s">
        <v>21</v>
      </c>
      <c r="L198" s="70"/>
      <c r="M198" s="217" t="s">
        <v>21</v>
      </c>
      <c r="N198" s="218" t="s">
        <v>44</v>
      </c>
      <c r="O198" s="45"/>
      <c r="P198" s="219">
        <f>O198*H198</f>
        <v>0</v>
      </c>
      <c r="Q198" s="219">
        <v>0.00097000000000000005</v>
      </c>
      <c r="R198" s="219">
        <f>Q198*H198</f>
        <v>0.0048500000000000001</v>
      </c>
      <c r="S198" s="219">
        <v>0</v>
      </c>
      <c r="T198" s="220">
        <f>S198*H198</f>
        <v>0</v>
      </c>
      <c r="AR198" s="22" t="s">
        <v>183</v>
      </c>
      <c r="AT198" s="22" t="s">
        <v>156</v>
      </c>
      <c r="AU198" s="22" t="s">
        <v>83</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183</v>
      </c>
      <c r="BM198" s="22" t="s">
        <v>756</v>
      </c>
    </row>
    <row r="199" s="1" customFormat="1" ht="16.5" customHeight="1">
      <c r="B199" s="44"/>
      <c r="C199" s="210" t="s">
        <v>211</v>
      </c>
      <c r="D199" s="210" t="s">
        <v>156</v>
      </c>
      <c r="E199" s="211" t="s">
        <v>2070</v>
      </c>
      <c r="F199" s="212" t="s">
        <v>2071</v>
      </c>
      <c r="G199" s="213" t="s">
        <v>1623</v>
      </c>
      <c r="H199" s="214">
        <v>2</v>
      </c>
      <c r="I199" s="215"/>
      <c r="J199" s="216">
        <f>ROUND(I199*H199,2)</f>
        <v>0</v>
      </c>
      <c r="K199" s="212" t="s">
        <v>21</v>
      </c>
      <c r="L199" s="70"/>
      <c r="M199" s="217" t="s">
        <v>21</v>
      </c>
      <c r="N199" s="218" t="s">
        <v>44</v>
      </c>
      <c r="O199" s="45"/>
      <c r="P199" s="219">
        <f>O199*H199</f>
        <v>0</v>
      </c>
      <c r="Q199" s="219">
        <v>0.018489999999999999</v>
      </c>
      <c r="R199" s="219">
        <f>Q199*H199</f>
        <v>0.036979999999999999</v>
      </c>
      <c r="S199" s="219">
        <v>0</v>
      </c>
      <c r="T199" s="220">
        <f>S199*H199</f>
        <v>0</v>
      </c>
      <c r="AR199" s="22" t="s">
        <v>183</v>
      </c>
      <c r="AT199" s="22" t="s">
        <v>156</v>
      </c>
      <c r="AU199" s="22" t="s">
        <v>83</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183</v>
      </c>
      <c r="BM199" s="22" t="s">
        <v>759</v>
      </c>
    </row>
    <row r="200" s="1" customFormat="1" ht="16.5" customHeight="1">
      <c r="B200" s="44"/>
      <c r="C200" s="210" t="s">
        <v>187</v>
      </c>
      <c r="D200" s="210" t="s">
        <v>156</v>
      </c>
      <c r="E200" s="211" t="s">
        <v>2072</v>
      </c>
      <c r="F200" s="212" t="s">
        <v>2073</v>
      </c>
      <c r="G200" s="213" t="s">
        <v>1623</v>
      </c>
      <c r="H200" s="214">
        <v>2</v>
      </c>
      <c r="I200" s="215"/>
      <c r="J200" s="216">
        <f>ROUND(I200*H200,2)</f>
        <v>0</v>
      </c>
      <c r="K200" s="212" t="s">
        <v>21</v>
      </c>
      <c r="L200" s="70"/>
      <c r="M200" s="217" t="s">
        <v>21</v>
      </c>
      <c r="N200" s="218" t="s">
        <v>44</v>
      </c>
      <c r="O200" s="45"/>
      <c r="P200" s="219">
        <f>O200*H200</f>
        <v>0</v>
      </c>
      <c r="Q200" s="219">
        <v>0.018489999999999999</v>
      </c>
      <c r="R200" s="219">
        <f>Q200*H200</f>
        <v>0.036979999999999999</v>
      </c>
      <c r="S200" s="219">
        <v>0</v>
      </c>
      <c r="T200" s="220">
        <f>S200*H200</f>
        <v>0</v>
      </c>
      <c r="AR200" s="22" t="s">
        <v>183</v>
      </c>
      <c r="AT200" s="22" t="s">
        <v>156</v>
      </c>
      <c r="AU200" s="22" t="s">
        <v>83</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183</v>
      </c>
      <c r="BM200" s="22" t="s">
        <v>761</v>
      </c>
    </row>
    <row r="201" s="1" customFormat="1" ht="16.5" customHeight="1">
      <c r="B201" s="44"/>
      <c r="C201" s="210" t="s">
        <v>218</v>
      </c>
      <c r="D201" s="210" t="s">
        <v>156</v>
      </c>
      <c r="E201" s="211" t="s">
        <v>2074</v>
      </c>
      <c r="F201" s="212" t="s">
        <v>2075</v>
      </c>
      <c r="G201" s="213" t="s">
        <v>1623</v>
      </c>
      <c r="H201" s="214">
        <v>2</v>
      </c>
      <c r="I201" s="215"/>
      <c r="J201" s="216">
        <f>ROUND(I201*H201,2)</f>
        <v>0</v>
      </c>
      <c r="K201" s="212" t="s">
        <v>21</v>
      </c>
      <c r="L201" s="70"/>
      <c r="M201" s="217" t="s">
        <v>21</v>
      </c>
      <c r="N201" s="218" t="s">
        <v>44</v>
      </c>
      <c r="O201" s="45"/>
      <c r="P201" s="219">
        <f>O201*H201</f>
        <v>0</v>
      </c>
      <c r="Q201" s="219">
        <v>0.018489999999999999</v>
      </c>
      <c r="R201" s="219">
        <f>Q201*H201</f>
        <v>0.036979999999999999</v>
      </c>
      <c r="S201" s="219">
        <v>0</v>
      </c>
      <c r="T201" s="220">
        <f>S201*H201</f>
        <v>0</v>
      </c>
      <c r="AR201" s="22" t="s">
        <v>183</v>
      </c>
      <c r="AT201" s="22" t="s">
        <v>156</v>
      </c>
      <c r="AU201" s="22" t="s">
        <v>83</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183</v>
      </c>
      <c r="BM201" s="22" t="s">
        <v>764</v>
      </c>
    </row>
    <row r="202" s="1" customFormat="1" ht="16.5" customHeight="1">
      <c r="B202" s="44"/>
      <c r="C202" s="210" t="s">
        <v>190</v>
      </c>
      <c r="D202" s="210" t="s">
        <v>156</v>
      </c>
      <c r="E202" s="211" t="s">
        <v>2076</v>
      </c>
      <c r="F202" s="212" t="s">
        <v>2077</v>
      </c>
      <c r="G202" s="213" t="s">
        <v>1623</v>
      </c>
      <c r="H202" s="214">
        <v>2</v>
      </c>
      <c r="I202" s="215"/>
      <c r="J202" s="216">
        <f>ROUND(I202*H202,2)</f>
        <v>0</v>
      </c>
      <c r="K202" s="212" t="s">
        <v>21</v>
      </c>
      <c r="L202" s="70"/>
      <c r="M202" s="217" t="s">
        <v>21</v>
      </c>
      <c r="N202" s="218" t="s">
        <v>44</v>
      </c>
      <c r="O202" s="45"/>
      <c r="P202" s="219">
        <f>O202*H202</f>
        <v>0</v>
      </c>
      <c r="Q202" s="219">
        <v>0.01959</v>
      </c>
      <c r="R202" s="219">
        <f>Q202*H202</f>
        <v>0.03918</v>
      </c>
      <c r="S202" s="219">
        <v>0</v>
      </c>
      <c r="T202" s="220">
        <f>S202*H202</f>
        <v>0</v>
      </c>
      <c r="AR202" s="22" t="s">
        <v>183</v>
      </c>
      <c r="AT202" s="22" t="s">
        <v>156</v>
      </c>
      <c r="AU202" s="22" t="s">
        <v>83</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183</v>
      </c>
      <c r="BM202" s="22" t="s">
        <v>766</v>
      </c>
    </row>
    <row r="203" s="1" customFormat="1" ht="16.5" customHeight="1">
      <c r="B203" s="44"/>
      <c r="C203" s="210" t="s">
        <v>9</v>
      </c>
      <c r="D203" s="210" t="s">
        <v>156</v>
      </c>
      <c r="E203" s="211" t="s">
        <v>2078</v>
      </c>
      <c r="F203" s="212" t="s">
        <v>2079</v>
      </c>
      <c r="G203" s="213" t="s">
        <v>1623</v>
      </c>
      <c r="H203" s="214">
        <v>2</v>
      </c>
      <c r="I203" s="215"/>
      <c r="J203" s="216">
        <f>ROUND(I203*H203,2)</f>
        <v>0</v>
      </c>
      <c r="K203" s="212" t="s">
        <v>21</v>
      </c>
      <c r="L203" s="70"/>
      <c r="M203" s="217" t="s">
        <v>21</v>
      </c>
      <c r="N203" s="218" t="s">
        <v>44</v>
      </c>
      <c r="O203" s="45"/>
      <c r="P203" s="219">
        <f>O203*H203</f>
        <v>0</v>
      </c>
      <c r="Q203" s="219">
        <v>0.034209999999999997</v>
      </c>
      <c r="R203" s="219">
        <f>Q203*H203</f>
        <v>0.068419999999999995</v>
      </c>
      <c r="S203" s="219">
        <v>0</v>
      </c>
      <c r="T203" s="220">
        <f>S203*H203</f>
        <v>0</v>
      </c>
      <c r="AR203" s="22" t="s">
        <v>183</v>
      </c>
      <c r="AT203" s="22" t="s">
        <v>156</v>
      </c>
      <c r="AU203" s="22" t="s">
        <v>83</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183</v>
      </c>
      <c r="BM203" s="22" t="s">
        <v>769</v>
      </c>
    </row>
    <row r="204" s="1" customFormat="1" ht="16.5" customHeight="1">
      <c r="B204" s="44"/>
      <c r="C204" s="210" t="s">
        <v>194</v>
      </c>
      <c r="D204" s="210" t="s">
        <v>156</v>
      </c>
      <c r="E204" s="211" t="s">
        <v>2080</v>
      </c>
      <c r="F204" s="212" t="s">
        <v>2081</v>
      </c>
      <c r="G204" s="213" t="s">
        <v>1623</v>
      </c>
      <c r="H204" s="214">
        <v>26</v>
      </c>
      <c r="I204" s="215"/>
      <c r="J204" s="216">
        <f>ROUND(I204*H204,2)</f>
        <v>0</v>
      </c>
      <c r="K204" s="212" t="s">
        <v>21</v>
      </c>
      <c r="L204" s="70"/>
      <c r="M204" s="217" t="s">
        <v>21</v>
      </c>
      <c r="N204" s="218" t="s">
        <v>44</v>
      </c>
      <c r="O204" s="45"/>
      <c r="P204" s="219">
        <f>O204*H204</f>
        <v>0</v>
      </c>
      <c r="Q204" s="219">
        <v>0.00033</v>
      </c>
      <c r="R204" s="219">
        <f>Q204*H204</f>
        <v>0.0085800000000000008</v>
      </c>
      <c r="S204" s="219">
        <v>0</v>
      </c>
      <c r="T204" s="220">
        <f>S204*H204</f>
        <v>0</v>
      </c>
      <c r="AR204" s="22" t="s">
        <v>183</v>
      </c>
      <c r="AT204" s="22" t="s">
        <v>156</v>
      </c>
      <c r="AU204" s="22" t="s">
        <v>83</v>
      </c>
      <c r="AY204" s="22" t="s">
        <v>155</v>
      </c>
      <c r="BE204" s="221">
        <f>IF(N204="základní",J204,0)</f>
        <v>0</v>
      </c>
      <c r="BF204" s="221">
        <f>IF(N204="snížená",J204,0)</f>
        <v>0</v>
      </c>
      <c r="BG204" s="221">
        <f>IF(N204="zákl. přenesená",J204,0)</f>
        <v>0</v>
      </c>
      <c r="BH204" s="221">
        <f>IF(N204="sníž. přenesená",J204,0)</f>
        <v>0</v>
      </c>
      <c r="BI204" s="221">
        <f>IF(N204="nulová",J204,0)</f>
        <v>0</v>
      </c>
      <c r="BJ204" s="22" t="s">
        <v>81</v>
      </c>
      <c r="BK204" s="221">
        <f>ROUND(I204*H204,2)</f>
        <v>0</v>
      </c>
      <c r="BL204" s="22" t="s">
        <v>183</v>
      </c>
      <c r="BM204" s="22" t="s">
        <v>771</v>
      </c>
    </row>
    <row r="205" s="1" customFormat="1" ht="16.5" customHeight="1">
      <c r="B205" s="44"/>
      <c r="C205" s="210" t="s">
        <v>231</v>
      </c>
      <c r="D205" s="210" t="s">
        <v>156</v>
      </c>
      <c r="E205" s="211" t="s">
        <v>2082</v>
      </c>
      <c r="F205" s="212" t="s">
        <v>2083</v>
      </c>
      <c r="G205" s="213" t="s">
        <v>1623</v>
      </c>
      <c r="H205" s="214">
        <v>2</v>
      </c>
      <c r="I205" s="215"/>
      <c r="J205" s="216">
        <f>ROUND(I205*H205,2)</f>
        <v>0</v>
      </c>
      <c r="K205" s="212" t="s">
        <v>21</v>
      </c>
      <c r="L205" s="70"/>
      <c r="M205" s="217" t="s">
        <v>21</v>
      </c>
      <c r="N205" s="218" t="s">
        <v>44</v>
      </c>
      <c r="O205" s="45"/>
      <c r="P205" s="219">
        <f>O205*H205</f>
        <v>0</v>
      </c>
      <c r="Q205" s="219">
        <v>0.00059000000000000003</v>
      </c>
      <c r="R205" s="219">
        <f>Q205*H205</f>
        <v>0.0011800000000000001</v>
      </c>
      <c r="S205" s="219">
        <v>0</v>
      </c>
      <c r="T205" s="220">
        <f>S205*H205</f>
        <v>0</v>
      </c>
      <c r="AR205" s="22" t="s">
        <v>183</v>
      </c>
      <c r="AT205" s="22" t="s">
        <v>156</v>
      </c>
      <c r="AU205" s="22" t="s">
        <v>83</v>
      </c>
      <c r="AY205" s="22" t="s">
        <v>155</v>
      </c>
      <c r="BE205" s="221">
        <f>IF(N205="základní",J205,0)</f>
        <v>0</v>
      </c>
      <c r="BF205" s="221">
        <f>IF(N205="snížená",J205,0)</f>
        <v>0</v>
      </c>
      <c r="BG205" s="221">
        <f>IF(N205="zákl. přenesená",J205,0)</f>
        <v>0</v>
      </c>
      <c r="BH205" s="221">
        <f>IF(N205="sníž. přenesená",J205,0)</f>
        <v>0</v>
      </c>
      <c r="BI205" s="221">
        <f>IF(N205="nulová",J205,0)</f>
        <v>0</v>
      </c>
      <c r="BJ205" s="22" t="s">
        <v>81</v>
      </c>
      <c r="BK205" s="221">
        <f>ROUND(I205*H205,2)</f>
        <v>0</v>
      </c>
      <c r="BL205" s="22" t="s">
        <v>183</v>
      </c>
      <c r="BM205" s="22" t="s">
        <v>774</v>
      </c>
    </row>
    <row r="206" s="1" customFormat="1" ht="16.5" customHeight="1">
      <c r="B206" s="44"/>
      <c r="C206" s="210" t="s">
        <v>197</v>
      </c>
      <c r="D206" s="210" t="s">
        <v>156</v>
      </c>
      <c r="E206" s="211" t="s">
        <v>2084</v>
      </c>
      <c r="F206" s="212" t="s">
        <v>2085</v>
      </c>
      <c r="G206" s="213" t="s">
        <v>1623</v>
      </c>
      <c r="H206" s="214">
        <v>28</v>
      </c>
      <c r="I206" s="215"/>
      <c r="J206" s="216">
        <f>ROUND(I206*H206,2)</f>
        <v>0</v>
      </c>
      <c r="K206" s="212" t="s">
        <v>21</v>
      </c>
      <c r="L206" s="70"/>
      <c r="M206" s="217" t="s">
        <v>21</v>
      </c>
      <c r="N206" s="218" t="s">
        <v>44</v>
      </c>
      <c r="O206" s="45"/>
      <c r="P206" s="219">
        <f>O206*H206</f>
        <v>0</v>
      </c>
      <c r="Q206" s="219">
        <v>9.0000000000000006E-05</v>
      </c>
      <c r="R206" s="219">
        <f>Q206*H206</f>
        <v>0.0025200000000000001</v>
      </c>
      <c r="S206" s="219">
        <v>0</v>
      </c>
      <c r="T206" s="220">
        <f>S206*H206</f>
        <v>0</v>
      </c>
      <c r="AR206" s="22" t="s">
        <v>183</v>
      </c>
      <c r="AT206" s="22" t="s">
        <v>156</v>
      </c>
      <c r="AU206" s="22" t="s">
        <v>83</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183</v>
      </c>
      <c r="BM206" s="22" t="s">
        <v>776</v>
      </c>
    </row>
    <row r="207" s="1" customFormat="1" ht="16.5" customHeight="1">
      <c r="B207" s="44"/>
      <c r="C207" s="210" t="s">
        <v>238</v>
      </c>
      <c r="D207" s="210" t="s">
        <v>156</v>
      </c>
      <c r="E207" s="211" t="s">
        <v>2086</v>
      </c>
      <c r="F207" s="212" t="s">
        <v>2087</v>
      </c>
      <c r="G207" s="213" t="s">
        <v>1641</v>
      </c>
      <c r="H207" s="214">
        <v>11</v>
      </c>
      <c r="I207" s="215"/>
      <c r="J207" s="216">
        <f>ROUND(I207*H207,2)</f>
        <v>0</v>
      </c>
      <c r="K207" s="212" t="s">
        <v>21</v>
      </c>
      <c r="L207" s="70"/>
      <c r="M207" s="217" t="s">
        <v>21</v>
      </c>
      <c r="N207" s="218" t="s">
        <v>44</v>
      </c>
      <c r="O207" s="45"/>
      <c r="P207" s="219">
        <f>O207*H207</f>
        <v>0</v>
      </c>
      <c r="Q207" s="219">
        <v>0.00174</v>
      </c>
      <c r="R207" s="219">
        <f>Q207*H207</f>
        <v>0.019140000000000001</v>
      </c>
      <c r="S207" s="219">
        <v>0</v>
      </c>
      <c r="T207" s="220">
        <f>S207*H207</f>
        <v>0</v>
      </c>
      <c r="AR207" s="22" t="s">
        <v>183</v>
      </c>
      <c r="AT207" s="22" t="s">
        <v>156</v>
      </c>
      <c r="AU207" s="22" t="s">
        <v>83</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183</v>
      </c>
      <c r="BM207" s="22" t="s">
        <v>779</v>
      </c>
    </row>
    <row r="208" s="1" customFormat="1" ht="16.5" customHeight="1">
      <c r="B208" s="44"/>
      <c r="C208" s="210" t="s">
        <v>201</v>
      </c>
      <c r="D208" s="210" t="s">
        <v>156</v>
      </c>
      <c r="E208" s="211" t="s">
        <v>2088</v>
      </c>
      <c r="F208" s="212" t="s">
        <v>2089</v>
      </c>
      <c r="G208" s="213" t="s">
        <v>1623</v>
      </c>
      <c r="H208" s="214">
        <v>2</v>
      </c>
      <c r="I208" s="215"/>
      <c r="J208" s="216">
        <f>ROUND(I208*H208,2)</f>
        <v>0</v>
      </c>
      <c r="K208" s="212" t="s">
        <v>21</v>
      </c>
      <c r="L208" s="70"/>
      <c r="M208" s="217" t="s">
        <v>21</v>
      </c>
      <c r="N208" s="218" t="s">
        <v>44</v>
      </c>
      <c r="O208" s="45"/>
      <c r="P208" s="219">
        <f>O208*H208</f>
        <v>0</v>
      </c>
      <c r="Q208" s="219">
        <v>0.0019200000000000001</v>
      </c>
      <c r="R208" s="219">
        <f>Q208*H208</f>
        <v>0.0038400000000000001</v>
      </c>
      <c r="S208" s="219">
        <v>0</v>
      </c>
      <c r="T208" s="220">
        <f>S208*H208</f>
        <v>0</v>
      </c>
      <c r="AR208" s="22" t="s">
        <v>183</v>
      </c>
      <c r="AT208" s="22" t="s">
        <v>156</v>
      </c>
      <c r="AU208" s="22" t="s">
        <v>83</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183</v>
      </c>
      <c r="BM208" s="22" t="s">
        <v>781</v>
      </c>
    </row>
    <row r="209" s="1" customFormat="1" ht="16.5" customHeight="1">
      <c r="B209" s="44"/>
      <c r="C209" s="210" t="s">
        <v>350</v>
      </c>
      <c r="D209" s="210" t="s">
        <v>156</v>
      </c>
      <c r="E209" s="211" t="s">
        <v>2090</v>
      </c>
      <c r="F209" s="212" t="s">
        <v>2091</v>
      </c>
      <c r="G209" s="213" t="s">
        <v>1623</v>
      </c>
      <c r="H209" s="214">
        <v>2</v>
      </c>
      <c r="I209" s="215"/>
      <c r="J209" s="216">
        <f>ROUND(I209*H209,2)</f>
        <v>0</v>
      </c>
      <c r="K209" s="212" t="s">
        <v>21</v>
      </c>
      <c r="L209" s="70"/>
      <c r="M209" s="217" t="s">
        <v>21</v>
      </c>
      <c r="N209" s="218" t="s">
        <v>44</v>
      </c>
      <c r="O209" s="45"/>
      <c r="P209" s="219">
        <f>O209*H209</f>
        <v>0</v>
      </c>
      <c r="Q209" s="219">
        <v>0.00155</v>
      </c>
      <c r="R209" s="219">
        <f>Q209*H209</f>
        <v>0.0030999999999999999</v>
      </c>
      <c r="S209" s="219">
        <v>0</v>
      </c>
      <c r="T209" s="220">
        <f>S209*H209</f>
        <v>0</v>
      </c>
      <c r="AR209" s="22" t="s">
        <v>183</v>
      </c>
      <c r="AT209" s="22" t="s">
        <v>156</v>
      </c>
      <c r="AU209" s="22" t="s">
        <v>83</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183</v>
      </c>
      <c r="BM209" s="22" t="s">
        <v>784</v>
      </c>
    </row>
    <row r="210" s="1" customFormat="1" ht="16.5" customHeight="1">
      <c r="B210" s="44"/>
      <c r="C210" s="210" t="s">
        <v>204</v>
      </c>
      <c r="D210" s="210" t="s">
        <v>156</v>
      </c>
      <c r="E210" s="211" t="s">
        <v>2092</v>
      </c>
      <c r="F210" s="212" t="s">
        <v>2093</v>
      </c>
      <c r="G210" s="213" t="s">
        <v>1623</v>
      </c>
      <c r="H210" s="214">
        <v>2</v>
      </c>
      <c r="I210" s="215"/>
      <c r="J210" s="216">
        <f>ROUND(I210*H210,2)</f>
        <v>0</v>
      </c>
      <c r="K210" s="212" t="s">
        <v>21</v>
      </c>
      <c r="L210" s="70"/>
      <c r="M210" s="217" t="s">
        <v>21</v>
      </c>
      <c r="N210" s="218" t="s">
        <v>44</v>
      </c>
      <c r="O210" s="45"/>
      <c r="P210" s="219">
        <f>O210*H210</f>
        <v>0</v>
      </c>
      <c r="Q210" s="219">
        <v>0.00148</v>
      </c>
      <c r="R210" s="219">
        <f>Q210*H210</f>
        <v>0.00296</v>
      </c>
      <c r="S210" s="219">
        <v>0</v>
      </c>
      <c r="T210" s="220">
        <f>S210*H210</f>
        <v>0</v>
      </c>
      <c r="AR210" s="22" t="s">
        <v>183</v>
      </c>
      <c r="AT210" s="22" t="s">
        <v>156</v>
      </c>
      <c r="AU210" s="22" t="s">
        <v>83</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183</v>
      </c>
      <c r="BM210" s="22" t="s">
        <v>786</v>
      </c>
    </row>
    <row r="211" s="1" customFormat="1" ht="16.5" customHeight="1">
      <c r="B211" s="44"/>
      <c r="C211" s="210" t="s">
        <v>362</v>
      </c>
      <c r="D211" s="210" t="s">
        <v>156</v>
      </c>
      <c r="E211" s="211" t="s">
        <v>2094</v>
      </c>
      <c r="F211" s="212" t="s">
        <v>2095</v>
      </c>
      <c r="G211" s="213" t="s">
        <v>1641</v>
      </c>
      <c r="H211" s="214">
        <v>13</v>
      </c>
      <c r="I211" s="215"/>
      <c r="J211" s="216">
        <f>ROUND(I211*H211,2)</f>
        <v>0</v>
      </c>
      <c r="K211" s="212" t="s">
        <v>21</v>
      </c>
      <c r="L211" s="70"/>
      <c r="M211" s="217" t="s">
        <v>21</v>
      </c>
      <c r="N211" s="218" t="s">
        <v>44</v>
      </c>
      <c r="O211" s="45"/>
      <c r="P211" s="219">
        <f>O211*H211</f>
        <v>0</v>
      </c>
      <c r="Q211" s="219">
        <v>0.00020000000000000001</v>
      </c>
      <c r="R211" s="219">
        <f>Q211*H211</f>
        <v>0.0026000000000000003</v>
      </c>
      <c r="S211" s="219">
        <v>0</v>
      </c>
      <c r="T211" s="220">
        <f>S211*H211</f>
        <v>0</v>
      </c>
      <c r="AR211" s="22" t="s">
        <v>183</v>
      </c>
      <c r="AT211" s="22" t="s">
        <v>156</v>
      </c>
      <c r="AU211" s="22" t="s">
        <v>83</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183</v>
      </c>
      <c r="BM211" s="22" t="s">
        <v>789</v>
      </c>
    </row>
    <row r="212" s="1" customFormat="1" ht="16.5" customHeight="1">
      <c r="B212" s="44"/>
      <c r="C212" s="210" t="s">
        <v>207</v>
      </c>
      <c r="D212" s="210" t="s">
        <v>156</v>
      </c>
      <c r="E212" s="211" t="s">
        <v>2096</v>
      </c>
      <c r="F212" s="212" t="s">
        <v>2097</v>
      </c>
      <c r="G212" s="213" t="s">
        <v>1641</v>
      </c>
      <c r="H212" s="214">
        <v>7</v>
      </c>
      <c r="I212" s="215"/>
      <c r="J212" s="216">
        <f>ROUND(I212*H212,2)</f>
        <v>0</v>
      </c>
      <c r="K212" s="212" t="s">
        <v>21</v>
      </c>
      <c r="L212" s="70"/>
      <c r="M212" s="217" t="s">
        <v>21</v>
      </c>
      <c r="N212" s="218" t="s">
        <v>44</v>
      </c>
      <c r="O212" s="45"/>
      <c r="P212" s="219">
        <f>O212*H212</f>
        <v>0</v>
      </c>
      <c r="Q212" s="219">
        <v>0.0019300000000000001</v>
      </c>
      <c r="R212" s="219">
        <f>Q212*H212</f>
        <v>0.013510000000000001</v>
      </c>
      <c r="S212" s="219">
        <v>0</v>
      </c>
      <c r="T212" s="220">
        <f>S212*H212</f>
        <v>0</v>
      </c>
      <c r="AR212" s="22" t="s">
        <v>183</v>
      </c>
      <c r="AT212" s="22" t="s">
        <v>156</v>
      </c>
      <c r="AU212" s="22" t="s">
        <v>83</v>
      </c>
      <c r="AY212" s="22" t="s">
        <v>155</v>
      </c>
      <c r="BE212" s="221">
        <f>IF(N212="základní",J212,0)</f>
        <v>0</v>
      </c>
      <c r="BF212" s="221">
        <f>IF(N212="snížená",J212,0)</f>
        <v>0</v>
      </c>
      <c r="BG212" s="221">
        <f>IF(N212="zákl. přenesená",J212,0)</f>
        <v>0</v>
      </c>
      <c r="BH212" s="221">
        <f>IF(N212="sníž. přenesená",J212,0)</f>
        <v>0</v>
      </c>
      <c r="BI212" s="221">
        <f>IF(N212="nulová",J212,0)</f>
        <v>0</v>
      </c>
      <c r="BJ212" s="22" t="s">
        <v>81</v>
      </c>
      <c r="BK212" s="221">
        <f>ROUND(I212*H212,2)</f>
        <v>0</v>
      </c>
      <c r="BL212" s="22" t="s">
        <v>183</v>
      </c>
      <c r="BM212" s="22" t="s">
        <v>791</v>
      </c>
    </row>
    <row r="213" s="1" customFormat="1" ht="16.5" customHeight="1">
      <c r="B213" s="44"/>
      <c r="C213" s="210" t="s">
        <v>368</v>
      </c>
      <c r="D213" s="210" t="s">
        <v>156</v>
      </c>
      <c r="E213" s="211" t="s">
        <v>2098</v>
      </c>
      <c r="F213" s="212" t="s">
        <v>2099</v>
      </c>
      <c r="G213" s="213" t="s">
        <v>1641</v>
      </c>
      <c r="H213" s="214">
        <v>7</v>
      </c>
      <c r="I213" s="215"/>
      <c r="J213" s="216">
        <f>ROUND(I213*H213,2)</f>
        <v>0</v>
      </c>
      <c r="K213" s="212" t="s">
        <v>21</v>
      </c>
      <c r="L213" s="70"/>
      <c r="M213" s="217" t="s">
        <v>21</v>
      </c>
      <c r="N213" s="218" t="s">
        <v>44</v>
      </c>
      <c r="O213" s="45"/>
      <c r="P213" s="219">
        <f>O213*H213</f>
        <v>0</v>
      </c>
      <c r="Q213" s="219">
        <v>0.00012999999999999999</v>
      </c>
      <c r="R213" s="219">
        <f>Q213*H213</f>
        <v>0.00090999999999999989</v>
      </c>
      <c r="S213" s="219">
        <v>0</v>
      </c>
      <c r="T213" s="220">
        <f>S213*H213</f>
        <v>0</v>
      </c>
      <c r="AR213" s="22" t="s">
        <v>183</v>
      </c>
      <c r="AT213" s="22" t="s">
        <v>156</v>
      </c>
      <c r="AU213" s="22" t="s">
        <v>83</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183</v>
      </c>
      <c r="BM213" s="22" t="s">
        <v>794</v>
      </c>
    </row>
    <row r="214" s="1" customFormat="1" ht="16.5" customHeight="1">
      <c r="B214" s="44"/>
      <c r="C214" s="210" t="s">
        <v>210</v>
      </c>
      <c r="D214" s="210" t="s">
        <v>156</v>
      </c>
      <c r="E214" s="211" t="s">
        <v>2100</v>
      </c>
      <c r="F214" s="212" t="s">
        <v>2101</v>
      </c>
      <c r="G214" s="213" t="s">
        <v>1641</v>
      </c>
      <c r="H214" s="214">
        <v>1</v>
      </c>
      <c r="I214" s="215"/>
      <c r="J214" s="216">
        <f>ROUND(I214*H214,2)</f>
        <v>0</v>
      </c>
      <c r="K214" s="212" t="s">
        <v>21</v>
      </c>
      <c r="L214" s="70"/>
      <c r="M214" s="217" t="s">
        <v>21</v>
      </c>
      <c r="N214" s="218" t="s">
        <v>44</v>
      </c>
      <c r="O214" s="45"/>
      <c r="P214" s="219">
        <f>O214*H214</f>
        <v>0</v>
      </c>
      <c r="Q214" s="219">
        <v>0.00046000000000000001</v>
      </c>
      <c r="R214" s="219">
        <f>Q214*H214</f>
        <v>0.00046000000000000001</v>
      </c>
      <c r="S214" s="219">
        <v>0</v>
      </c>
      <c r="T214" s="220">
        <f>S214*H214</f>
        <v>0</v>
      </c>
      <c r="AR214" s="22" t="s">
        <v>183</v>
      </c>
      <c r="AT214" s="22" t="s">
        <v>156</v>
      </c>
      <c r="AU214" s="22" t="s">
        <v>83</v>
      </c>
      <c r="AY214" s="22" t="s">
        <v>155</v>
      </c>
      <c r="BE214" s="221">
        <f>IF(N214="základní",J214,0)</f>
        <v>0</v>
      </c>
      <c r="BF214" s="221">
        <f>IF(N214="snížená",J214,0)</f>
        <v>0</v>
      </c>
      <c r="BG214" s="221">
        <f>IF(N214="zákl. přenesená",J214,0)</f>
        <v>0</v>
      </c>
      <c r="BH214" s="221">
        <f>IF(N214="sníž. přenesená",J214,0)</f>
        <v>0</v>
      </c>
      <c r="BI214" s="221">
        <f>IF(N214="nulová",J214,0)</f>
        <v>0</v>
      </c>
      <c r="BJ214" s="22" t="s">
        <v>81</v>
      </c>
      <c r="BK214" s="221">
        <f>ROUND(I214*H214,2)</f>
        <v>0</v>
      </c>
      <c r="BL214" s="22" t="s">
        <v>183</v>
      </c>
      <c r="BM214" s="22" t="s">
        <v>796</v>
      </c>
    </row>
    <row r="215" s="1" customFormat="1" ht="16.5" customHeight="1">
      <c r="B215" s="44"/>
      <c r="C215" s="210" t="s">
        <v>375</v>
      </c>
      <c r="D215" s="210" t="s">
        <v>156</v>
      </c>
      <c r="E215" s="211" t="s">
        <v>2102</v>
      </c>
      <c r="F215" s="212" t="s">
        <v>2103</v>
      </c>
      <c r="G215" s="213" t="s">
        <v>1641</v>
      </c>
      <c r="H215" s="214">
        <v>1</v>
      </c>
      <c r="I215" s="215"/>
      <c r="J215" s="216">
        <f>ROUND(I215*H215,2)</f>
        <v>0</v>
      </c>
      <c r="K215" s="212" t="s">
        <v>21</v>
      </c>
      <c r="L215" s="70"/>
      <c r="M215" s="217" t="s">
        <v>21</v>
      </c>
      <c r="N215" s="218" t="s">
        <v>44</v>
      </c>
      <c r="O215" s="45"/>
      <c r="P215" s="219">
        <f>O215*H215</f>
        <v>0</v>
      </c>
      <c r="Q215" s="219">
        <v>0.00050000000000000001</v>
      </c>
      <c r="R215" s="219">
        <f>Q215*H215</f>
        <v>0.00050000000000000001</v>
      </c>
      <c r="S215" s="219">
        <v>0</v>
      </c>
      <c r="T215" s="220">
        <f>S215*H215</f>
        <v>0</v>
      </c>
      <c r="AR215" s="22" t="s">
        <v>183</v>
      </c>
      <c r="AT215" s="22" t="s">
        <v>156</v>
      </c>
      <c r="AU215" s="22" t="s">
        <v>83</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183</v>
      </c>
      <c r="BM215" s="22" t="s">
        <v>799</v>
      </c>
    </row>
    <row r="216" s="1" customFormat="1" ht="16.5" customHeight="1">
      <c r="B216" s="44"/>
      <c r="C216" s="210" t="s">
        <v>214</v>
      </c>
      <c r="D216" s="210" t="s">
        <v>156</v>
      </c>
      <c r="E216" s="211" t="s">
        <v>2104</v>
      </c>
      <c r="F216" s="212" t="s">
        <v>2105</v>
      </c>
      <c r="G216" s="213" t="s">
        <v>1641</v>
      </c>
      <c r="H216" s="214">
        <v>11</v>
      </c>
      <c r="I216" s="215"/>
      <c r="J216" s="216">
        <f>ROUND(I216*H216,2)</f>
        <v>0</v>
      </c>
      <c r="K216" s="212" t="s">
        <v>21</v>
      </c>
      <c r="L216" s="70"/>
      <c r="M216" s="217" t="s">
        <v>21</v>
      </c>
      <c r="N216" s="218" t="s">
        <v>44</v>
      </c>
      <c r="O216" s="45"/>
      <c r="P216" s="219">
        <f>O216*H216</f>
        <v>0</v>
      </c>
      <c r="Q216" s="219">
        <v>0.00048000000000000001</v>
      </c>
      <c r="R216" s="219">
        <f>Q216*H216</f>
        <v>0.00528</v>
      </c>
      <c r="S216" s="219">
        <v>0</v>
      </c>
      <c r="T216" s="220">
        <f>S216*H216</f>
        <v>0</v>
      </c>
      <c r="AR216" s="22" t="s">
        <v>183</v>
      </c>
      <c r="AT216" s="22" t="s">
        <v>156</v>
      </c>
      <c r="AU216" s="22" t="s">
        <v>83</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183</v>
      </c>
      <c r="BM216" s="22" t="s">
        <v>801</v>
      </c>
    </row>
    <row r="217" s="1" customFormat="1" ht="16.5" customHeight="1">
      <c r="B217" s="44"/>
      <c r="C217" s="210" t="s">
        <v>382</v>
      </c>
      <c r="D217" s="210" t="s">
        <v>156</v>
      </c>
      <c r="E217" s="211" t="s">
        <v>2106</v>
      </c>
      <c r="F217" s="212" t="s">
        <v>2107</v>
      </c>
      <c r="G217" s="213" t="s">
        <v>1641</v>
      </c>
      <c r="H217" s="214">
        <v>2</v>
      </c>
      <c r="I217" s="215"/>
      <c r="J217" s="216">
        <f>ROUND(I217*H217,2)</f>
        <v>0</v>
      </c>
      <c r="K217" s="212" t="s">
        <v>21</v>
      </c>
      <c r="L217" s="70"/>
      <c r="M217" s="217" t="s">
        <v>21</v>
      </c>
      <c r="N217" s="218" t="s">
        <v>44</v>
      </c>
      <c r="O217" s="45"/>
      <c r="P217" s="219">
        <f>O217*H217</f>
        <v>0</v>
      </c>
      <c r="Q217" s="219">
        <v>0.00072000000000000005</v>
      </c>
      <c r="R217" s="219">
        <f>Q217*H217</f>
        <v>0.0014400000000000001</v>
      </c>
      <c r="S217" s="219">
        <v>0</v>
      </c>
      <c r="T217" s="220">
        <f>S217*H217</f>
        <v>0</v>
      </c>
      <c r="AR217" s="22" t="s">
        <v>183</v>
      </c>
      <c r="AT217" s="22" t="s">
        <v>156</v>
      </c>
      <c r="AU217" s="22" t="s">
        <v>83</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183</v>
      </c>
      <c r="BM217" s="22" t="s">
        <v>804</v>
      </c>
    </row>
    <row r="218" s="1" customFormat="1" ht="16.5" customHeight="1">
      <c r="B218" s="44"/>
      <c r="C218" s="210" t="s">
        <v>217</v>
      </c>
      <c r="D218" s="210" t="s">
        <v>156</v>
      </c>
      <c r="E218" s="211" t="s">
        <v>2108</v>
      </c>
      <c r="F218" s="212" t="s">
        <v>2109</v>
      </c>
      <c r="G218" s="213" t="s">
        <v>1641</v>
      </c>
      <c r="H218" s="214">
        <v>2</v>
      </c>
      <c r="I218" s="215"/>
      <c r="J218" s="216">
        <f>ROUND(I218*H218,2)</f>
        <v>0</v>
      </c>
      <c r="K218" s="212" t="s">
        <v>21</v>
      </c>
      <c r="L218" s="70"/>
      <c r="M218" s="217" t="s">
        <v>21</v>
      </c>
      <c r="N218" s="218" t="s">
        <v>44</v>
      </c>
      <c r="O218" s="45"/>
      <c r="P218" s="219">
        <f>O218*H218</f>
        <v>0</v>
      </c>
      <c r="Q218" s="219">
        <v>0.00081999999999999998</v>
      </c>
      <c r="R218" s="219">
        <f>Q218*H218</f>
        <v>0.00164</v>
      </c>
      <c r="S218" s="219">
        <v>0</v>
      </c>
      <c r="T218" s="220">
        <f>S218*H218</f>
        <v>0</v>
      </c>
      <c r="AR218" s="22" t="s">
        <v>183</v>
      </c>
      <c r="AT218" s="22" t="s">
        <v>156</v>
      </c>
      <c r="AU218" s="22" t="s">
        <v>83</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183</v>
      </c>
      <c r="BM218" s="22" t="s">
        <v>806</v>
      </c>
    </row>
    <row r="219" s="1" customFormat="1" ht="16.5" customHeight="1">
      <c r="B219" s="44"/>
      <c r="C219" s="210" t="s">
        <v>389</v>
      </c>
      <c r="D219" s="210" t="s">
        <v>156</v>
      </c>
      <c r="E219" s="211" t="s">
        <v>2110</v>
      </c>
      <c r="F219" s="212" t="s">
        <v>2111</v>
      </c>
      <c r="G219" s="213" t="s">
        <v>1641</v>
      </c>
      <c r="H219" s="214">
        <v>11</v>
      </c>
      <c r="I219" s="215"/>
      <c r="J219" s="216">
        <f>ROUND(I219*H219,2)</f>
        <v>0</v>
      </c>
      <c r="K219" s="212" t="s">
        <v>21</v>
      </c>
      <c r="L219" s="70"/>
      <c r="M219" s="217" t="s">
        <v>21</v>
      </c>
      <c r="N219" s="218" t="s">
        <v>44</v>
      </c>
      <c r="O219" s="45"/>
      <c r="P219" s="219">
        <f>O219*H219</f>
        <v>0</v>
      </c>
      <c r="Q219" s="219">
        <v>0.00016000000000000001</v>
      </c>
      <c r="R219" s="219">
        <f>Q219*H219</f>
        <v>0.0017600000000000001</v>
      </c>
      <c r="S219" s="219">
        <v>0</v>
      </c>
      <c r="T219" s="220">
        <f>S219*H219</f>
        <v>0</v>
      </c>
      <c r="AR219" s="22" t="s">
        <v>183</v>
      </c>
      <c r="AT219" s="22" t="s">
        <v>156</v>
      </c>
      <c r="AU219" s="22" t="s">
        <v>83</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183</v>
      </c>
      <c r="BM219" s="22" t="s">
        <v>809</v>
      </c>
    </row>
    <row r="220" s="1" customFormat="1" ht="16.5" customHeight="1">
      <c r="B220" s="44"/>
      <c r="C220" s="210" t="s">
        <v>221</v>
      </c>
      <c r="D220" s="210" t="s">
        <v>156</v>
      </c>
      <c r="E220" s="211" t="s">
        <v>2112</v>
      </c>
      <c r="F220" s="212" t="s">
        <v>2113</v>
      </c>
      <c r="G220" s="213" t="s">
        <v>1641</v>
      </c>
      <c r="H220" s="214">
        <v>2</v>
      </c>
      <c r="I220" s="215"/>
      <c r="J220" s="216">
        <f>ROUND(I220*H220,2)</f>
        <v>0</v>
      </c>
      <c r="K220" s="212" t="s">
        <v>21</v>
      </c>
      <c r="L220" s="70"/>
      <c r="M220" s="217" t="s">
        <v>21</v>
      </c>
      <c r="N220" s="218" t="s">
        <v>44</v>
      </c>
      <c r="O220" s="45"/>
      <c r="P220" s="219">
        <f>O220*H220</f>
        <v>0</v>
      </c>
      <c r="Q220" s="219">
        <v>0.00018000000000000001</v>
      </c>
      <c r="R220" s="219">
        <f>Q220*H220</f>
        <v>0.00036000000000000002</v>
      </c>
      <c r="S220" s="219">
        <v>0</v>
      </c>
      <c r="T220" s="220">
        <f>S220*H220</f>
        <v>0</v>
      </c>
      <c r="AR220" s="22" t="s">
        <v>183</v>
      </c>
      <c r="AT220" s="22" t="s">
        <v>156</v>
      </c>
      <c r="AU220" s="22" t="s">
        <v>83</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183</v>
      </c>
      <c r="BM220" s="22" t="s">
        <v>811</v>
      </c>
    </row>
    <row r="221" s="1" customFormat="1" ht="16.5" customHeight="1">
      <c r="B221" s="44"/>
      <c r="C221" s="210" t="s">
        <v>398</v>
      </c>
      <c r="D221" s="210" t="s">
        <v>156</v>
      </c>
      <c r="E221" s="211" t="s">
        <v>2114</v>
      </c>
      <c r="F221" s="212" t="s">
        <v>2115</v>
      </c>
      <c r="G221" s="213" t="s">
        <v>1667</v>
      </c>
      <c r="H221" s="214">
        <v>3</v>
      </c>
      <c r="I221" s="215"/>
      <c r="J221" s="216">
        <f>ROUND(I221*H221,2)</f>
        <v>0</v>
      </c>
      <c r="K221" s="212" t="s">
        <v>21</v>
      </c>
      <c r="L221" s="70"/>
      <c r="M221" s="217" t="s">
        <v>21</v>
      </c>
      <c r="N221" s="218" t="s">
        <v>44</v>
      </c>
      <c r="O221" s="45"/>
      <c r="P221" s="219">
        <f>O221*H221</f>
        <v>0</v>
      </c>
      <c r="Q221" s="219">
        <v>0.00020000000000000001</v>
      </c>
      <c r="R221" s="219">
        <f>Q221*H221</f>
        <v>0.00060000000000000006</v>
      </c>
      <c r="S221" s="219">
        <v>0</v>
      </c>
      <c r="T221" s="220">
        <f>S221*H221</f>
        <v>0</v>
      </c>
      <c r="AR221" s="22" t="s">
        <v>183</v>
      </c>
      <c r="AT221" s="22" t="s">
        <v>156</v>
      </c>
      <c r="AU221" s="22" t="s">
        <v>83</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183</v>
      </c>
      <c r="BM221" s="22" t="s">
        <v>814</v>
      </c>
    </row>
    <row r="222" s="1" customFormat="1" ht="16.5" customHeight="1">
      <c r="B222" s="44"/>
      <c r="C222" s="210" t="s">
        <v>224</v>
      </c>
      <c r="D222" s="210" t="s">
        <v>156</v>
      </c>
      <c r="E222" s="211" t="s">
        <v>2116</v>
      </c>
      <c r="F222" s="212" t="s">
        <v>2117</v>
      </c>
      <c r="G222" s="213" t="s">
        <v>2118</v>
      </c>
      <c r="H222" s="214">
        <v>3</v>
      </c>
      <c r="I222" s="215"/>
      <c r="J222" s="216">
        <f>ROUND(I222*H222,2)</f>
        <v>0</v>
      </c>
      <c r="K222" s="212" t="s">
        <v>21</v>
      </c>
      <c r="L222" s="70"/>
      <c r="M222" s="217" t="s">
        <v>21</v>
      </c>
      <c r="N222" s="218" t="s">
        <v>44</v>
      </c>
      <c r="O222" s="45"/>
      <c r="P222" s="219">
        <f>O222*H222</f>
        <v>0</v>
      </c>
      <c r="Q222" s="219">
        <v>0.00020000000000000001</v>
      </c>
      <c r="R222" s="219">
        <f>Q222*H222</f>
        <v>0.00060000000000000006</v>
      </c>
      <c r="S222" s="219">
        <v>0</v>
      </c>
      <c r="T222" s="220">
        <f>S222*H222</f>
        <v>0</v>
      </c>
      <c r="AR222" s="22" t="s">
        <v>183</v>
      </c>
      <c r="AT222" s="22" t="s">
        <v>156</v>
      </c>
      <c r="AU222" s="22" t="s">
        <v>83</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183</v>
      </c>
      <c r="BM222" s="22" t="s">
        <v>816</v>
      </c>
    </row>
    <row r="223" s="1" customFormat="1" ht="16.5" customHeight="1">
      <c r="B223" s="44"/>
      <c r="C223" s="210" t="s">
        <v>409</v>
      </c>
      <c r="D223" s="210" t="s">
        <v>156</v>
      </c>
      <c r="E223" s="211" t="s">
        <v>2119</v>
      </c>
      <c r="F223" s="212" t="s">
        <v>2120</v>
      </c>
      <c r="G223" s="213" t="s">
        <v>1936</v>
      </c>
      <c r="H223" s="214">
        <v>0.90800000000000003</v>
      </c>
      <c r="I223" s="215"/>
      <c r="J223" s="216">
        <f>ROUND(I223*H223,2)</f>
        <v>0</v>
      </c>
      <c r="K223" s="212" t="s">
        <v>21</v>
      </c>
      <c r="L223" s="70"/>
      <c r="M223" s="217" t="s">
        <v>21</v>
      </c>
      <c r="N223" s="270" t="s">
        <v>44</v>
      </c>
      <c r="O223" s="271"/>
      <c r="P223" s="272">
        <f>O223*H223</f>
        <v>0</v>
      </c>
      <c r="Q223" s="272">
        <v>0</v>
      </c>
      <c r="R223" s="272">
        <f>Q223*H223</f>
        <v>0</v>
      </c>
      <c r="S223" s="272">
        <v>0</v>
      </c>
      <c r="T223" s="273">
        <f>S223*H223</f>
        <v>0</v>
      </c>
      <c r="AR223" s="22" t="s">
        <v>183</v>
      </c>
      <c r="AT223" s="22" t="s">
        <v>156</v>
      </c>
      <c r="AU223" s="22" t="s">
        <v>83</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183</v>
      </c>
      <c r="BM223" s="22" t="s">
        <v>819</v>
      </c>
    </row>
    <row r="224" s="1" customFormat="1" ht="6.96" customHeight="1">
      <c r="B224" s="65"/>
      <c r="C224" s="66"/>
      <c r="D224" s="66"/>
      <c r="E224" s="66"/>
      <c r="F224" s="66"/>
      <c r="G224" s="66"/>
      <c r="H224" s="66"/>
      <c r="I224" s="164"/>
      <c r="J224" s="66"/>
      <c r="K224" s="66"/>
      <c r="L224" s="70"/>
    </row>
  </sheetData>
  <sheetProtection sheet="1" autoFilter="0" formatColumns="0" formatRows="0" objects="1" scenarios="1" spinCount="100000" saltValue="ARZ3TWIhhpckFhiwauZJ+s+jEXYxk+MjAxYRERqGa3amsKaWTZWhrlBRwWSggIJtcs8dMuO082Ov9HEX6teT3w==" hashValue="wqE7dnA4JDgM9shgw81/vl8qCiOnYZoRqtIEOSQ/dpedFVzOS6ZyjFFqDQdrgb9wpgXpg8E3hPd6ZaYUuRVI9w==" algorithmName="SHA-512" password="CC35"/>
  <autoFilter ref="C85:K223"/>
  <mergeCells count="10">
    <mergeCell ref="E7:H7"/>
    <mergeCell ref="E9:H9"/>
    <mergeCell ref="E24:H24"/>
    <mergeCell ref="E45:H45"/>
    <mergeCell ref="E47:H47"/>
    <mergeCell ref="J51:J52"/>
    <mergeCell ref="E76:H76"/>
    <mergeCell ref="E78:H78"/>
    <mergeCell ref="G1:H1"/>
    <mergeCell ref="L2:V2"/>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101</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2121</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ROUND(J133,2)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ROUND(SUM(BE133:BE794), 2)</f>
        <v>0</v>
      </c>
      <c r="G30" s="45"/>
      <c r="H30" s="45"/>
      <c r="I30" s="156">
        <v>0.20999999999999999</v>
      </c>
      <c r="J30" s="155">
        <f>ROUND(ROUND((SUM(BE133:BE794)), 2)*I30, 2)</f>
        <v>0</v>
      </c>
      <c r="K30" s="49"/>
    </row>
    <row r="31" s="1" customFormat="1" ht="14.4" customHeight="1">
      <c r="B31" s="44"/>
      <c r="C31" s="45"/>
      <c r="D31" s="45"/>
      <c r="E31" s="53" t="s">
        <v>45</v>
      </c>
      <c r="F31" s="155">
        <f>ROUND(SUM(BF133:BF794), 2)</f>
        <v>0</v>
      </c>
      <c r="G31" s="45"/>
      <c r="H31" s="45"/>
      <c r="I31" s="156">
        <v>0.14999999999999999</v>
      </c>
      <c r="J31" s="155">
        <f>ROUND(ROUND((SUM(BF133:BF794)), 2)*I31, 2)</f>
        <v>0</v>
      </c>
      <c r="K31" s="49"/>
    </row>
    <row r="32" hidden="1" s="1" customFormat="1" ht="14.4" customHeight="1">
      <c r="B32" s="44"/>
      <c r="C32" s="45"/>
      <c r="D32" s="45"/>
      <c r="E32" s="53" t="s">
        <v>46</v>
      </c>
      <c r="F32" s="155">
        <f>ROUND(SUM(BG133:BG794), 2)</f>
        <v>0</v>
      </c>
      <c r="G32" s="45"/>
      <c r="H32" s="45"/>
      <c r="I32" s="156">
        <v>0.20999999999999999</v>
      </c>
      <c r="J32" s="155">
        <v>0</v>
      </c>
      <c r="K32" s="49"/>
    </row>
    <row r="33" hidden="1" s="1" customFormat="1" ht="14.4" customHeight="1">
      <c r="B33" s="44"/>
      <c r="C33" s="45"/>
      <c r="D33" s="45"/>
      <c r="E33" s="53" t="s">
        <v>47</v>
      </c>
      <c r="F33" s="155">
        <f>ROUND(SUM(BH133:BH794), 2)</f>
        <v>0</v>
      </c>
      <c r="G33" s="45"/>
      <c r="H33" s="45"/>
      <c r="I33" s="156">
        <v>0.14999999999999999</v>
      </c>
      <c r="J33" s="155">
        <v>0</v>
      </c>
      <c r="K33" s="49"/>
    </row>
    <row r="34" hidden="1" s="1" customFormat="1" ht="14.4" customHeight="1">
      <c r="B34" s="44"/>
      <c r="C34" s="45"/>
      <c r="D34" s="45"/>
      <c r="E34" s="53" t="s">
        <v>48</v>
      </c>
      <c r="F34" s="155">
        <f>ROUND(SUM(BI133:BI794),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01 - 2-OBJEKT HZ - HSV+ PSV</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J133</f>
        <v>0</v>
      </c>
      <c r="K56" s="49"/>
      <c r="AU56" s="22" t="s">
        <v>136</v>
      </c>
    </row>
    <row r="57" s="7" customFormat="1" ht="24.96" customHeight="1">
      <c r="B57" s="175"/>
      <c r="C57" s="176"/>
      <c r="D57" s="177" t="s">
        <v>244</v>
      </c>
      <c r="E57" s="178"/>
      <c r="F57" s="178"/>
      <c r="G57" s="178"/>
      <c r="H57" s="178"/>
      <c r="I57" s="179"/>
      <c r="J57" s="180">
        <f>J134</f>
        <v>0</v>
      </c>
      <c r="K57" s="181"/>
    </row>
    <row r="58" s="7" customFormat="1" ht="24.96" customHeight="1">
      <c r="B58" s="175"/>
      <c r="C58" s="176"/>
      <c r="D58" s="177" t="s">
        <v>2122</v>
      </c>
      <c r="E58" s="178"/>
      <c r="F58" s="178"/>
      <c r="G58" s="178"/>
      <c r="H58" s="178"/>
      <c r="I58" s="179"/>
      <c r="J58" s="180">
        <f>J135</f>
        <v>0</v>
      </c>
      <c r="K58" s="181"/>
    </row>
    <row r="59" s="10" customFormat="1" ht="19.92" customHeight="1">
      <c r="B59" s="226"/>
      <c r="C59" s="227"/>
      <c r="D59" s="228" t="s">
        <v>2123</v>
      </c>
      <c r="E59" s="229"/>
      <c r="F59" s="229"/>
      <c r="G59" s="229"/>
      <c r="H59" s="229"/>
      <c r="I59" s="230"/>
      <c r="J59" s="231">
        <f>J204</f>
        <v>0</v>
      </c>
      <c r="K59" s="232"/>
    </row>
    <row r="60" s="7" customFormat="1" ht="24.96" customHeight="1">
      <c r="B60" s="175"/>
      <c r="C60" s="176"/>
      <c r="D60" s="177" t="s">
        <v>2124</v>
      </c>
      <c r="E60" s="178"/>
      <c r="F60" s="178"/>
      <c r="G60" s="178"/>
      <c r="H60" s="178"/>
      <c r="I60" s="179"/>
      <c r="J60" s="180">
        <f>J205</f>
        <v>0</v>
      </c>
      <c r="K60" s="181"/>
    </row>
    <row r="61" s="10" customFormat="1" ht="19.92" customHeight="1">
      <c r="B61" s="226"/>
      <c r="C61" s="227"/>
      <c r="D61" s="228" t="s">
        <v>2125</v>
      </c>
      <c r="E61" s="229"/>
      <c r="F61" s="229"/>
      <c r="G61" s="229"/>
      <c r="H61" s="229"/>
      <c r="I61" s="230"/>
      <c r="J61" s="231">
        <f>J225</f>
        <v>0</v>
      </c>
      <c r="K61" s="232"/>
    </row>
    <row r="62" s="7" customFormat="1" ht="24.96" customHeight="1">
      <c r="B62" s="175"/>
      <c r="C62" s="176"/>
      <c r="D62" s="177" t="s">
        <v>2126</v>
      </c>
      <c r="E62" s="178"/>
      <c r="F62" s="178"/>
      <c r="G62" s="178"/>
      <c r="H62" s="178"/>
      <c r="I62" s="179"/>
      <c r="J62" s="180">
        <f>J226</f>
        <v>0</v>
      </c>
      <c r="K62" s="181"/>
    </row>
    <row r="63" s="10" customFormat="1" ht="19.92" customHeight="1">
      <c r="B63" s="226"/>
      <c r="C63" s="227"/>
      <c r="D63" s="228" t="s">
        <v>2127</v>
      </c>
      <c r="E63" s="229"/>
      <c r="F63" s="229"/>
      <c r="G63" s="229"/>
      <c r="H63" s="229"/>
      <c r="I63" s="230"/>
      <c r="J63" s="231">
        <f>J306</f>
        <v>0</v>
      </c>
      <c r="K63" s="232"/>
    </row>
    <row r="64" s="7" customFormat="1" ht="24.96" customHeight="1">
      <c r="B64" s="175"/>
      <c r="C64" s="176"/>
      <c r="D64" s="177" t="s">
        <v>2128</v>
      </c>
      <c r="E64" s="178"/>
      <c r="F64" s="178"/>
      <c r="G64" s="178"/>
      <c r="H64" s="178"/>
      <c r="I64" s="179"/>
      <c r="J64" s="180">
        <f>J307</f>
        <v>0</v>
      </c>
      <c r="K64" s="181"/>
    </row>
    <row r="65" s="10" customFormat="1" ht="19.92" customHeight="1">
      <c r="B65" s="226"/>
      <c r="C65" s="227"/>
      <c r="D65" s="228" t="s">
        <v>2129</v>
      </c>
      <c r="E65" s="229"/>
      <c r="F65" s="229"/>
      <c r="G65" s="229"/>
      <c r="H65" s="229"/>
      <c r="I65" s="230"/>
      <c r="J65" s="231">
        <f>J351</f>
        <v>0</v>
      </c>
      <c r="K65" s="232"/>
    </row>
    <row r="66" s="7" customFormat="1" ht="24.96" customHeight="1">
      <c r="B66" s="175"/>
      <c r="C66" s="176"/>
      <c r="D66" s="177" t="s">
        <v>2130</v>
      </c>
      <c r="E66" s="178"/>
      <c r="F66" s="178"/>
      <c r="G66" s="178"/>
      <c r="H66" s="178"/>
      <c r="I66" s="179"/>
      <c r="J66" s="180">
        <f>J352</f>
        <v>0</v>
      </c>
      <c r="K66" s="181"/>
    </row>
    <row r="67" s="10" customFormat="1" ht="19.92" customHeight="1">
      <c r="B67" s="226"/>
      <c r="C67" s="227"/>
      <c r="D67" s="228" t="s">
        <v>2131</v>
      </c>
      <c r="E67" s="229"/>
      <c r="F67" s="229"/>
      <c r="G67" s="229"/>
      <c r="H67" s="229"/>
      <c r="I67" s="230"/>
      <c r="J67" s="231">
        <f>J384</f>
        <v>0</v>
      </c>
      <c r="K67" s="232"/>
    </row>
    <row r="68" s="7" customFormat="1" ht="24.96" customHeight="1">
      <c r="B68" s="175"/>
      <c r="C68" s="176"/>
      <c r="D68" s="177" t="s">
        <v>2132</v>
      </c>
      <c r="E68" s="178"/>
      <c r="F68" s="178"/>
      <c r="G68" s="178"/>
      <c r="H68" s="178"/>
      <c r="I68" s="179"/>
      <c r="J68" s="180">
        <f>J385</f>
        <v>0</v>
      </c>
      <c r="K68" s="181"/>
    </row>
    <row r="69" s="10" customFormat="1" ht="19.92" customHeight="1">
      <c r="B69" s="226"/>
      <c r="C69" s="227"/>
      <c r="D69" s="228" t="s">
        <v>2133</v>
      </c>
      <c r="E69" s="229"/>
      <c r="F69" s="229"/>
      <c r="G69" s="229"/>
      <c r="H69" s="229"/>
      <c r="I69" s="230"/>
      <c r="J69" s="231">
        <f>J404</f>
        <v>0</v>
      </c>
      <c r="K69" s="232"/>
    </row>
    <row r="70" s="7" customFormat="1" ht="24.96" customHeight="1">
      <c r="B70" s="175"/>
      <c r="C70" s="176"/>
      <c r="D70" s="177" t="s">
        <v>2134</v>
      </c>
      <c r="E70" s="178"/>
      <c r="F70" s="178"/>
      <c r="G70" s="178"/>
      <c r="H70" s="178"/>
      <c r="I70" s="179"/>
      <c r="J70" s="180">
        <f>J405</f>
        <v>0</v>
      </c>
      <c r="K70" s="181"/>
    </row>
    <row r="71" s="10" customFormat="1" ht="19.92" customHeight="1">
      <c r="B71" s="226"/>
      <c r="C71" s="227"/>
      <c r="D71" s="228" t="s">
        <v>2135</v>
      </c>
      <c r="E71" s="229"/>
      <c r="F71" s="229"/>
      <c r="G71" s="229"/>
      <c r="H71" s="229"/>
      <c r="I71" s="230"/>
      <c r="J71" s="231">
        <f>J432</f>
        <v>0</v>
      </c>
      <c r="K71" s="232"/>
    </row>
    <row r="72" s="7" customFormat="1" ht="24.96" customHeight="1">
      <c r="B72" s="175"/>
      <c r="C72" s="176"/>
      <c r="D72" s="177" t="s">
        <v>2136</v>
      </c>
      <c r="E72" s="178"/>
      <c r="F72" s="178"/>
      <c r="G72" s="178"/>
      <c r="H72" s="178"/>
      <c r="I72" s="179"/>
      <c r="J72" s="180">
        <f>J433</f>
        <v>0</v>
      </c>
      <c r="K72" s="181"/>
    </row>
    <row r="73" s="10" customFormat="1" ht="19.92" customHeight="1">
      <c r="B73" s="226"/>
      <c r="C73" s="227"/>
      <c r="D73" s="228" t="s">
        <v>2137</v>
      </c>
      <c r="E73" s="229"/>
      <c r="F73" s="229"/>
      <c r="G73" s="229"/>
      <c r="H73" s="229"/>
      <c r="I73" s="230"/>
      <c r="J73" s="231">
        <f>J460</f>
        <v>0</v>
      </c>
      <c r="K73" s="232"/>
    </row>
    <row r="74" s="7" customFormat="1" ht="24.96" customHeight="1">
      <c r="B74" s="175"/>
      <c r="C74" s="176"/>
      <c r="D74" s="177" t="s">
        <v>2138</v>
      </c>
      <c r="E74" s="178"/>
      <c r="F74" s="178"/>
      <c r="G74" s="178"/>
      <c r="H74" s="178"/>
      <c r="I74" s="179"/>
      <c r="J74" s="180">
        <f>J461</f>
        <v>0</v>
      </c>
      <c r="K74" s="181"/>
    </row>
    <row r="75" s="10" customFormat="1" ht="19.92" customHeight="1">
      <c r="B75" s="226"/>
      <c r="C75" s="227"/>
      <c r="D75" s="228" t="s">
        <v>2139</v>
      </c>
      <c r="E75" s="229"/>
      <c r="F75" s="229"/>
      <c r="G75" s="229"/>
      <c r="H75" s="229"/>
      <c r="I75" s="230"/>
      <c r="J75" s="231">
        <f>J464</f>
        <v>0</v>
      </c>
      <c r="K75" s="232"/>
    </row>
    <row r="76" s="7" customFormat="1" ht="24.96" customHeight="1">
      <c r="B76" s="175"/>
      <c r="C76" s="176"/>
      <c r="D76" s="177" t="s">
        <v>2140</v>
      </c>
      <c r="E76" s="178"/>
      <c r="F76" s="178"/>
      <c r="G76" s="178"/>
      <c r="H76" s="178"/>
      <c r="I76" s="179"/>
      <c r="J76" s="180">
        <f>J465</f>
        <v>0</v>
      </c>
      <c r="K76" s="181"/>
    </row>
    <row r="77" s="10" customFormat="1" ht="19.92" customHeight="1">
      <c r="B77" s="226"/>
      <c r="C77" s="227"/>
      <c r="D77" s="228" t="s">
        <v>2141</v>
      </c>
      <c r="E77" s="229"/>
      <c r="F77" s="229"/>
      <c r="G77" s="229"/>
      <c r="H77" s="229"/>
      <c r="I77" s="230"/>
      <c r="J77" s="231">
        <f>J474</f>
        <v>0</v>
      </c>
      <c r="K77" s="232"/>
    </row>
    <row r="78" s="7" customFormat="1" ht="24.96" customHeight="1">
      <c r="B78" s="175"/>
      <c r="C78" s="176"/>
      <c r="D78" s="177" t="s">
        <v>2142</v>
      </c>
      <c r="E78" s="178"/>
      <c r="F78" s="178"/>
      <c r="G78" s="178"/>
      <c r="H78" s="178"/>
      <c r="I78" s="179"/>
      <c r="J78" s="180">
        <f>J475</f>
        <v>0</v>
      </c>
      <c r="K78" s="181"/>
    </row>
    <row r="79" s="10" customFormat="1" ht="19.92" customHeight="1">
      <c r="B79" s="226"/>
      <c r="C79" s="227"/>
      <c r="D79" s="228" t="s">
        <v>2143</v>
      </c>
      <c r="E79" s="229"/>
      <c r="F79" s="229"/>
      <c r="G79" s="229"/>
      <c r="H79" s="229"/>
      <c r="I79" s="230"/>
      <c r="J79" s="231">
        <f>J500</f>
        <v>0</v>
      </c>
      <c r="K79" s="232"/>
    </row>
    <row r="80" s="7" customFormat="1" ht="24.96" customHeight="1">
      <c r="B80" s="175"/>
      <c r="C80" s="176"/>
      <c r="D80" s="177" t="s">
        <v>2144</v>
      </c>
      <c r="E80" s="178"/>
      <c r="F80" s="178"/>
      <c r="G80" s="178"/>
      <c r="H80" s="178"/>
      <c r="I80" s="179"/>
      <c r="J80" s="180">
        <f>J501</f>
        <v>0</v>
      </c>
      <c r="K80" s="181"/>
    </row>
    <row r="81" s="10" customFormat="1" ht="19.92" customHeight="1">
      <c r="B81" s="226"/>
      <c r="C81" s="227"/>
      <c r="D81" s="228" t="s">
        <v>2145</v>
      </c>
      <c r="E81" s="229"/>
      <c r="F81" s="229"/>
      <c r="G81" s="229"/>
      <c r="H81" s="229"/>
      <c r="I81" s="230"/>
      <c r="J81" s="231">
        <f>J504</f>
        <v>0</v>
      </c>
      <c r="K81" s="232"/>
    </row>
    <row r="82" s="7" customFormat="1" ht="24.96" customHeight="1">
      <c r="B82" s="175"/>
      <c r="C82" s="176"/>
      <c r="D82" s="177" t="s">
        <v>255</v>
      </c>
      <c r="E82" s="178"/>
      <c r="F82" s="178"/>
      <c r="G82" s="178"/>
      <c r="H82" s="178"/>
      <c r="I82" s="179"/>
      <c r="J82" s="180">
        <f>J505</f>
        <v>0</v>
      </c>
      <c r="K82" s="181"/>
    </row>
    <row r="83" s="7" customFormat="1" ht="24.96" customHeight="1">
      <c r="B83" s="175"/>
      <c r="C83" s="176"/>
      <c r="D83" s="177" t="s">
        <v>2146</v>
      </c>
      <c r="E83" s="178"/>
      <c r="F83" s="178"/>
      <c r="G83" s="178"/>
      <c r="H83" s="178"/>
      <c r="I83" s="179"/>
      <c r="J83" s="180">
        <f>J506</f>
        <v>0</v>
      </c>
      <c r="K83" s="181"/>
    </row>
    <row r="84" s="10" customFormat="1" ht="19.92" customHeight="1">
      <c r="B84" s="226"/>
      <c r="C84" s="227"/>
      <c r="D84" s="228" t="s">
        <v>2147</v>
      </c>
      <c r="E84" s="229"/>
      <c r="F84" s="229"/>
      <c r="G84" s="229"/>
      <c r="H84" s="229"/>
      <c r="I84" s="230"/>
      <c r="J84" s="231">
        <f>J521</f>
        <v>0</v>
      </c>
      <c r="K84" s="232"/>
    </row>
    <row r="85" s="7" customFormat="1" ht="24.96" customHeight="1">
      <c r="B85" s="175"/>
      <c r="C85" s="176"/>
      <c r="D85" s="177" t="s">
        <v>2148</v>
      </c>
      <c r="E85" s="178"/>
      <c r="F85" s="178"/>
      <c r="G85" s="178"/>
      <c r="H85" s="178"/>
      <c r="I85" s="179"/>
      <c r="J85" s="180">
        <f>J522</f>
        <v>0</v>
      </c>
      <c r="K85" s="181"/>
    </row>
    <row r="86" s="10" customFormat="1" ht="19.92" customHeight="1">
      <c r="B86" s="226"/>
      <c r="C86" s="227"/>
      <c r="D86" s="228" t="s">
        <v>2149</v>
      </c>
      <c r="E86" s="229"/>
      <c r="F86" s="229"/>
      <c r="G86" s="229"/>
      <c r="H86" s="229"/>
      <c r="I86" s="230"/>
      <c r="J86" s="231">
        <f>J545</f>
        <v>0</v>
      </c>
      <c r="K86" s="232"/>
    </row>
    <row r="87" s="7" customFormat="1" ht="24.96" customHeight="1">
      <c r="B87" s="175"/>
      <c r="C87" s="176"/>
      <c r="D87" s="177" t="s">
        <v>2150</v>
      </c>
      <c r="E87" s="178"/>
      <c r="F87" s="178"/>
      <c r="G87" s="178"/>
      <c r="H87" s="178"/>
      <c r="I87" s="179"/>
      <c r="J87" s="180">
        <f>J546</f>
        <v>0</v>
      </c>
      <c r="K87" s="181"/>
    </row>
    <row r="88" s="10" customFormat="1" ht="19.92" customHeight="1">
      <c r="B88" s="226"/>
      <c r="C88" s="227"/>
      <c r="D88" s="228" t="s">
        <v>2151</v>
      </c>
      <c r="E88" s="229"/>
      <c r="F88" s="229"/>
      <c r="G88" s="229"/>
      <c r="H88" s="229"/>
      <c r="I88" s="230"/>
      <c r="J88" s="231">
        <f>J573</f>
        <v>0</v>
      </c>
      <c r="K88" s="232"/>
    </row>
    <row r="89" s="7" customFormat="1" ht="24.96" customHeight="1">
      <c r="B89" s="175"/>
      <c r="C89" s="176"/>
      <c r="D89" s="177" t="s">
        <v>2152</v>
      </c>
      <c r="E89" s="178"/>
      <c r="F89" s="178"/>
      <c r="G89" s="178"/>
      <c r="H89" s="178"/>
      <c r="I89" s="179"/>
      <c r="J89" s="180">
        <f>J574</f>
        <v>0</v>
      </c>
      <c r="K89" s="181"/>
    </row>
    <row r="90" s="10" customFormat="1" ht="19.92" customHeight="1">
      <c r="B90" s="226"/>
      <c r="C90" s="227"/>
      <c r="D90" s="228" t="s">
        <v>2153</v>
      </c>
      <c r="E90" s="229"/>
      <c r="F90" s="229"/>
      <c r="G90" s="229"/>
      <c r="H90" s="229"/>
      <c r="I90" s="230"/>
      <c r="J90" s="231">
        <f>J591</f>
        <v>0</v>
      </c>
      <c r="K90" s="232"/>
    </row>
    <row r="91" s="7" customFormat="1" ht="24.96" customHeight="1">
      <c r="B91" s="175"/>
      <c r="C91" s="176"/>
      <c r="D91" s="177" t="s">
        <v>2154</v>
      </c>
      <c r="E91" s="178"/>
      <c r="F91" s="178"/>
      <c r="G91" s="178"/>
      <c r="H91" s="178"/>
      <c r="I91" s="179"/>
      <c r="J91" s="180">
        <f>J592</f>
        <v>0</v>
      </c>
      <c r="K91" s="181"/>
    </row>
    <row r="92" s="10" customFormat="1" ht="19.92" customHeight="1">
      <c r="B92" s="226"/>
      <c r="C92" s="227"/>
      <c r="D92" s="228" t="s">
        <v>2155</v>
      </c>
      <c r="E92" s="229"/>
      <c r="F92" s="229"/>
      <c r="G92" s="229"/>
      <c r="H92" s="229"/>
      <c r="I92" s="230"/>
      <c r="J92" s="231">
        <f>J597</f>
        <v>0</v>
      </c>
      <c r="K92" s="232"/>
    </row>
    <row r="93" s="7" customFormat="1" ht="24.96" customHeight="1">
      <c r="B93" s="175"/>
      <c r="C93" s="176"/>
      <c r="D93" s="177" t="s">
        <v>2156</v>
      </c>
      <c r="E93" s="178"/>
      <c r="F93" s="178"/>
      <c r="G93" s="178"/>
      <c r="H93" s="178"/>
      <c r="I93" s="179"/>
      <c r="J93" s="180">
        <f>J598</f>
        <v>0</v>
      </c>
      <c r="K93" s="181"/>
    </row>
    <row r="94" s="10" customFormat="1" ht="19.92" customHeight="1">
      <c r="B94" s="226"/>
      <c r="C94" s="227"/>
      <c r="D94" s="228" t="s">
        <v>2157</v>
      </c>
      <c r="E94" s="229"/>
      <c r="F94" s="229"/>
      <c r="G94" s="229"/>
      <c r="H94" s="229"/>
      <c r="I94" s="230"/>
      <c r="J94" s="231">
        <f>J624</f>
        <v>0</v>
      </c>
      <c r="K94" s="232"/>
    </row>
    <row r="95" s="7" customFormat="1" ht="24.96" customHeight="1">
      <c r="B95" s="175"/>
      <c r="C95" s="176"/>
      <c r="D95" s="177" t="s">
        <v>2158</v>
      </c>
      <c r="E95" s="178"/>
      <c r="F95" s="178"/>
      <c r="G95" s="178"/>
      <c r="H95" s="178"/>
      <c r="I95" s="179"/>
      <c r="J95" s="180">
        <f>J625</f>
        <v>0</v>
      </c>
      <c r="K95" s="181"/>
    </row>
    <row r="96" s="10" customFormat="1" ht="19.92" customHeight="1">
      <c r="B96" s="226"/>
      <c r="C96" s="227"/>
      <c r="D96" s="228" t="s">
        <v>2159</v>
      </c>
      <c r="E96" s="229"/>
      <c r="F96" s="229"/>
      <c r="G96" s="229"/>
      <c r="H96" s="229"/>
      <c r="I96" s="230"/>
      <c r="J96" s="231">
        <f>J702</f>
        <v>0</v>
      </c>
      <c r="K96" s="232"/>
    </row>
    <row r="97" s="7" customFormat="1" ht="24.96" customHeight="1">
      <c r="B97" s="175"/>
      <c r="C97" s="176"/>
      <c r="D97" s="177" t="s">
        <v>2160</v>
      </c>
      <c r="E97" s="178"/>
      <c r="F97" s="178"/>
      <c r="G97" s="178"/>
      <c r="H97" s="178"/>
      <c r="I97" s="179"/>
      <c r="J97" s="180">
        <f>J703</f>
        <v>0</v>
      </c>
      <c r="K97" s="181"/>
    </row>
    <row r="98" s="10" customFormat="1" ht="19.92" customHeight="1">
      <c r="B98" s="226"/>
      <c r="C98" s="227"/>
      <c r="D98" s="228" t="s">
        <v>2161</v>
      </c>
      <c r="E98" s="229"/>
      <c r="F98" s="229"/>
      <c r="G98" s="229"/>
      <c r="H98" s="229"/>
      <c r="I98" s="230"/>
      <c r="J98" s="231">
        <f>J724</f>
        <v>0</v>
      </c>
      <c r="K98" s="232"/>
    </row>
    <row r="99" s="7" customFormat="1" ht="24.96" customHeight="1">
      <c r="B99" s="175"/>
      <c r="C99" s="176"/>
      <c r="D99" s="177" t="s">
        <v>2162</v>
      </c>
      <c r="E99" s="178"/>
      <c r="F99" s="178"/>
      <c r="G99" s="178"/>
      <c r="H99" s="178"/>
      <c r="I99" s="179"/>
      <c r="J99" s="180">
        <f>J725</f>
        <v>0</v>
      </c>
      <c r="K99" s="181"/>
    </row>
    <row r="100" s="7" customFormat="1" ht="24.96" customHeight="1">
      <c r="B100" s="175"/>
      <c r="C100" s="176"/>
      <c r="D100" s="177" t="s">
        <v>2163</v>
      </c>
      <c r="E100" s="178"/>
      <c r="F100" s="178"/>
      <c r="G100" s="178"/>
      <c r="H100" s="178"/>
      <c r="I100" s="179"/>
      <c r="J100" s="180">
        <f>J740</f>
        <v>0</v>
      </c>
      <c r="K100" s="181"/>
    </row>
    <row r="101" s="7" customFormat="1" ht="24.96" customHeight="1">
      <c r="B101" s="175"/>
      <c r="C101" s="176"/>
      <c r="D101" s="177" t="s">
        <v>2164</v>
      </c>
      <c r="E101" s="178"/>
      <c r="F101" s="178"/>
      <c r="G101" s="178"/>
      <c r="H101" s="178"/>
      <c r="I101" s="179"/>
      <c r="J101" s="180">
        <f>J741</f>
        <v>0</v>
      </c>
      <c r="K101" s="181"/>
    </row>
    <row r="102" s="10" customFormat="1" ht="19.92" customHeight="1">
      <c r="B102" s="226"/>
      <c r="C102" s="227"/>
      <c r="D102" s="228" t="s">
        <v>2165</v>
      </c>
      <c r="E102" s="229"/>
      <c r="F102" s="229"/>
      <c r="G102" s="229"/>
      <c r="H102" s="229"/>
      <c r="I102" s="230"/>
      <c r="J102" s="231">
        <f>J748</f>
        <v>0</v>
      </c>
      <c r="K102" s="232"/>
    </row>
    <row r="103" s="7" customFormat="1" ht="24.96" customHeight="1">
      <c r="B103" s="175"/>
      <c r="C103" s="176"/>
      <c r="D103" s="177" t="s">
        <v>2166</v>
      </c>
      <c r="E103" s="178"/>
      <c r="F103" s="178"/>
      <c r="G103" s="178"/>
      <c r="H103" s="178"/>
      <c r="I103" s="179"/>
      <c r="J103" s="180">
        <f>J749</f>
        <v>0</v>
      </c>
      <c r="K103" s="181"/>
    </row>
    <row r="104" s="10" customFormat="1" ht="19.92" customHeight="1">
      <c r="B104" s="226"/>
      <c r="C104" s="227"/>
      <c r="D104" s="228" t="s">
        <v>2167</v>
      </c>
      <c r="E104" s="229"/>
      <c r="F104" s="229"/>
      <c r="G104" s="229"/>
      <c r="H104" s="229"/>
      <c r="I104" s="230"/>
      <c r="J104" s="231">
        <f>J759</f>
        <v>0</v>
      </c>
      <c r="K104" s="232"/>
    </row>
    <row r="105" s="10" customFormat="1" ht="19.92" customHeight="1">
      <c r="B105" s="226"/>
      <c r="C105" s="227"/>
      <c r="D105" s="228" t="s">
        <v>2168</v>
      </c>
      <c r="E105" s="229"/>
      <c r="F105" s="229"/>
      <c r="G105" s="229"/>
      <c r="H105" s="229"/>
      <c r="I105" s="230"/>
      <c r="J105" s="231">
        <f>J765</f>
        <v>0</v>
      </c>
      <c r="K105" s="232"/>
    </row>
    <row r="106" s="7" customFormat="1" ht="24.96" customHeight="1">
      <c r="B106" s="175"/>
      <c r="C106" s="176"/>
      <c r="D106" s="177" t="s">
        <v>2169</v>
      </c>
      <c r="E106" s="178"/>
      <c r="F106" s="178"/>
      <c r="G106" s="178"/>
      <c r="H106" s="178"/>
      <c r="I106" s="179"/>
      <c r="J106" s="180">
        <f>J766</f>
        <v>0</v>
      </c>
      <c r="K106" s="181"/>
    </row>
    <row r="107" s="10" customFormat="1" ht="19.92" customHeight="1">
      <c r="B107" s="226"/>
      <c r="C107" s="227"/>
      <c r="D107" s="228" t="s">
        <v>2170</v>
      </c>
      <c r="E107" s="229"/>
      <c r="F107" s="229"/>
      <c r="G107" s="229"/>
      <c r="H107" s="229"/>
      <c r="I107" s="230"/>
      <c r="J107" s="231">
        <f>J779</f>
        <v>0</v>
      </c>
      <c r="K107" s="232"/>
    </row>
    <row r="108" s="7" customFormat="1" ht="24.96" customHeight="1">
      <c r="B108" s="175"/>
      <c r="C108" s="176"/>
      <c r="D108" s="177" t="s">
        <v>2171</v>
      </c>
      <c r="E108" s="178"/>
      <c r="F108" s="178"/>
      <c r="G108" s="178"/>
      <c r="H108" s="178"/>
      <c r="I108" s="179"/>
      <c r="J108" s="180">
        <f>J780</f>
        <v>0</v>
      </c>
      <c r="K108" s="181"/>
    </row>
    <row r="109" s="10" customFormat="1" ht="19.92" customHeight="1">
      <c r="B109" s="226"/>
      <c r="C109" s="227"/>
      <c r="D109" s="228" t="s">
        <v>2172</v>
      </c>
      <c r="E109" s="229"/>
      <c r="F109" s="229"/>
      <c r="G109" s="229"/>
      <c r="H109" s="229"/>
      <c r="I109" s="230"/>
      <c r="J109" s="231">
        <f>J786</f>
        <v>0</v>
      </c>
      <c r="K109" s="232"/>
    </row>
    <row r="110" s="7" customFormat="1" ht="24.96" customHeight="1">
      <c r="B110" s="175"/>
      <c r="C110" s="176"/>
      <c r="D110" s="177" t="s">
        <v>2173</v>
      </c>
      <c r="E110" s="178"/>
      <c r="F110" s="178"/>
      <c r="G110" s="178"/>
      <c r="H110" s="178"/>
      <c r="I110" s="179"/>
      <c r="J110" s="180">
        <f>J787</f>
        <v>0</v>
      </c>
      <c r="K110" s="181"/>
    </row>
    <row r="111" s="7" customFormat="1" ht="24.96" customHeight="1">
      <c r="B111" s="175"/>
      <c r="C111" s="176"/>
      <c r="D111" s="177" t="s">
        <v>2174</v>
      </c>
      <c r="E111" s="178"/>
      <c r="F111" s="178"/>
      <c r="G111" s="178"/>
      <c r="H111" s="178"/>
      <c r="I111" s="179"/>
      <c r="J111" s="180">
        <f>J792</f>
        <v>0</v>
      </c>
      <c r="K111" s="181"/>
    </row>
    <row r="112" s="7" customFormat="1" ht="24.96" customHeight="1">
      <c r="B112" s="175"/>
      <c r="C112" s="176"/>
      <c r="D112" s="177" t="s">
        <v>2175</v>
      </c>
      <c r="E112" s="178"/>
      <c r="F112" s="178"/>
      <c r="G112" s="178"/>
      <c r="H112" s="178"/>
      <c r="I112" s="179"/>
      <c r="J112" s="180">
        <f>J793</f>
        <v>0</v>
      </c>
      <c r="K112" s="181"/>
    </row>
    <row r="113" s="10" customFormat="1" ht="19.92" customHeight="1">
      <c r="B113" s="226"/>
      <c r="C113" s="227"/>
      <c r="D113" s="228" t="s">
        <v>2176</v>
      </c>
      <c r="E113" s="229"/>
      <c r="F113" s="229"/>
      <c r="G113" s="229"/>
      <c r="H113" s="229"/>
      <c r="I113" s="230"/>
      <c r="J113" s="231">
        <f>J794</f>
        <v>0</v>
      </c>
      <c r="K113" s="232"/>
    </row>
    <row r="114" s="1" customFormat="1" ht="21.84" customHeight="1">
      <c r="B114" s="44"/>
      <c r="C114" s="45"/>
      <c r="D114" s="45"/>
      <c r="E114" s="45"/>
      <c r="F114" s="45"/>
      <c r="G114" s="45"/>
      <c r="H114" s="45"/>
      <c r="I114" s="142"/>
      <c r="J114" s="45"/>
      <c r="K114" s="49"/>
    </row>
    <row r="115" s="1" customFormat="1" ht="6.96" customHeight="1">
      <c r="B115" s="65"/>
      <c r="C115" s="66"/>
      <c r="D115" s="66"/>
      <c r="E115" s="66"/>
      <c r="F115" s="66"/>
      <c r="G115" s="66"/>
      <c r="H115" s="66"/>
      <c r="I115" s="164"/>
      <c r="J115" s="66"/>
      <c r="K115" s="67"/>
    </row>
    <row r="119" s="1" customFormat="1" ht="6.96" customHeight="1">
      <c r="B119" s="68"/>
      <c r="C119" s="69"/>
      <c r="D119" s="69"/>
      <c r="E119" s="69"/>
      <c r="F119" s="69"/>
      <c r="G119" s="69"/>
      <c r="H119" s="69"/>
      <c r="I119" s="167"/>
      <c r="J119" s="69"/>
      <c r="K119" s="69"/>
      <c r="L119" s="70"/>
    </row>
    <row r="120" s="1" customFormat="1" ht="36.96" customHeight="1">
      <c r="B120" s="44"/>
      <c r="C120" s="71" t="s">
        <v>139</v>
      </c>
      <c r="D120" s="72"/>
      <c r="E120" s="72"/>
      <c r="F120" s="72"/>
      <c r="G120" s="72"/>
      <c r="H120" s="72"/>
      <c r="I120" s="182"/>
      <c r="J120" s="72"/>
      <c r="K120" s="72"/>
      <c r="L120" s="70"/>
    </row>
    <row r="121" s="1" customFormat="1" ht="6.96" customHeight="1">
      <c r="B121" s="44"/>
      <c r="C121" s="72"/>
      <c r="D121" s="72"/>
      <c r="E121" s="72"/>
      <c r="F121" s="72"/>
      <c r="G121" s="72"/>
      <c r="H121" s="72"/>
      <c r="I121" s="182"/>
      <c r="J121" s="72"/>
      <c r="K121" s="72"/>
      <c r="L121" s="70"/>
    </row>
    <row r="122" s="1" customFormat="1" ht="14.4" customHeight="1">
      <c r="B122" s="44"/>
      <c r="C122" s="74" t="s">
        <v>18</v>
      </c>
      <c r="D122" s="72"/>
      <c r="E122" s="72"/>
      <c r="F122" s="72"/>
      <c r="G122" s="72"/>
      <c r="H122" s="72"/>
      <c r="I122" s="182"/>
      <c r="J122" s="72"/>
      <c r="K122" s="72"/>
      <c r="L122" s="70"/>
    </row>
    <row r="123" s="1" customFormat="1" ht="16.5" customHeight="1">
      <c r="B123" s="44"/>
      <c r="C123" s="72"/>
      <c r="D123" s="72"/>
      <c r="E123" s="183" t="str">
        <f>E7</f>
        <v>STAVEBNÍ ÚPRAVY HASIČSKÉ ZBROJNICE HEŘMANICE - SLEZSKÁ OSTRAVA</v>
      </c>
      <c r="F123" s="74"/>
      <c r="G123" s="74"/>
      <c r="H123" s="74"/>
      <c r="I123" s="182"/>
      <c r="J123" s="72"/>
      <c r="K123" s="72"/>
      <c r="L123" s="70"/>
    </row>
    <row r="124" s="1" customFormat="1" ht="14.4" customHeight="1">
      <c r="B124" s="44"/>
      <c r="C124" s="74" t="s">
        <v>129</v>
      </c>
      <c r="D124" s="72"/>
      <c r="E124" s="72"/>
      <c r="F124" s="72"/>
      <c r="G124" s="72"/>
      <c r="H124" s="72"/>
      <c r="I124" s="182"/>
      <c r="J124" s="72"/>
      <c r="K124" s="72"/>
      <c r="L124" s="70"/>
    </row>
    <row r="125" s="1" customFormat="1" ht="17.25" customHeight="1">
      <c r="B125" s="44"/>
      <c r="C125" s="72"/>
      <c r="D125" s="72"/>
      <c r="E125" s="80" t="str">
        <f>E9</f>
        <v>SO 01 - 2-OBJEKT HZ - HSV+ PSV</v>
      </c>
      <c r="F125" s="72"/>
      <c r="G125" s="72"/>
      <c r="H125" s="72"/>
      <c r="I125" s="182"/>
      <c r="J125" s="72"/>
      <c r="K125" s="72"/>
      <c r="L125" s="70"/>
    </row>
    <row r="126" s="1" customFormat="1" ht="6.96" customHeight="1">
      <c r="B126" s="44"/>
      <c r="C126" s="72"/>
      <c r="D126" s="72"/>
      <c r="E126" s="72"/>
      <c r="F126" s="72"/>
      <c r="G126" s="72"/>
      <c r="H126" s="72"/>
      <c r="I126" s="182"/>
      <c r="J126" s="72"/>
      <c r="K126" s="72"/>
      <c r="L126" s="70"/>
    </row>
    <row r="127" s="1" customFormat="1" ht="18" customHeight="1">
      <c r="B127" s="44"/>
      <c r="C127" s="74" t="s">
        <v>23</v>
      </c>
      <c r="D127" s="72"/>
      <c r="E127" s="72"/>
      <c r="F127" s="184" t="str">
        <f>F12</f>
        <v>SLEZSKÁ OSTRAVA</v>
      </c>
      <c r="G127" s="72"/>
      <c r="H127" s="72"/>
      <c r="I127" s="185" t="s">
        <v>25</v>
      </c>
      <c r="J127" s="83" t="str">
        <f>IF(J12="","",J12)</f>
        <v>25. 2. 2023</v>
      </c>
      <c r="K127" s="72"/>
      <c r="L127" s="70"/>
    </row>
    <row r="128" s="1" customFormat="1" ht="6.96" customHeight="1">
      <c r="B128" s="44"/>
      <c r="C128" s="72"/>
      <c r="D128" s="72"/>
      <c r="E128" s="72"/>
      <c r="F128" s="72"/>
      <c r="G128" s="72"/>
      <c r="H128" s="72"/>
      <c r="I128" s="182"/>
      <c r="J128" s="72"/>
      <c r="K128" s="72"/>
      <c r="L128" s="70"/>
    </row>
    <row r="129" s="1" customFormat="1">
      <c r="B129" s="44"/>
      <c r="C129" s="74" t="s">
        <v>27</v>
      </c>
      <c r="D129" s="72"/>
      <c r="E129" s="72"/>
      <c r="F129" s="184" t="str">
        <f>E15</f>
        <v>SMO - SLEZSKÁ OSTRAVA</v>
      </c>
      <c r="G129" s="72"/>
      <c r="H129" s="72"/>
      <c r="I129" s="185" t="s">
        <v>33</v>
      </c>
      <c r="J129" s="184" t="str">
        <f>E21</f>
        <v>SPAN</v>
      </c>
      <c r="K129" s="72"/>
      <c r="L129" s="70"/>
    </row>
    <row r="130" s="1" customFormat="1" ht="14.4" customHeight="1">
      <c r="B130" s="44"/>
      <c r="C130" s="74" t="s">
        <v>31</v>
      </c>
      <c r="D130" s="72"/>
      <c r="E130" s="72"/>
      <c r="F130" s="184" t="str">
        <f>IF(E18="","",E18)</f>
        <v/>
      </c>
      <c r="G130" s="72"/>
      <c r="H130" s="72"/>
      <c r="I130" s="182"/>
      <c r="J130" s="72"/>
      <c r="K130" s="72"/>
      <c r="L130" s="70"/>
    </row>
    <row r="131" s="1" customFormat="1" ht="10.32" customHeight="1">
      <c r="B131" s="44"/>
      <c r="C131" s="72"/>
      <c r="D131" s="72"/>
      <c r="E131" s="72"/>
      <c r="F131" s="72"/>
      <c r="G131" s="72"/>
      <c r="H131" s="72"/>
      <c r="I131" s="182"/>
      <c r="J131" s="72"/>
      <c r="K131" s="72"/>
      <c r="L131" s="70"/>
    </row>
    <row r="132" s="8" customFormat="1" ht="29.28" customHeight="1">
      <c r="B132" s="186"/>
      <c r="C132" s="187" t="s">
        <v>140</v>
      </c>
      <c r="D132" s="188" t="s">
        <v>58</v>
      </c>
      <c r="E132" s="188" t="s">
        <v>54</v>
      </c>
      <c r="F132" s="188" t="s">
        <v>141</v>
      </c>
      <c r="G132" s="188" t="s">
        <v>142</v>
      </c>
      <c r="H132" s="188" t="s">
        <v>143</v>
      </c>
      <c r="I132" s="189" t="s">
        <v>144</v>
      </c>
      <c r="J132" s="188" t="s">
        <v>134</v>
      </c>
      <c r="K132" s="190" t="s">
        <v>145</v>
      </c>
      <c r="L132" s="191"/>
      <c r="M132" s="100" t="s">
        <v>146</v>
      </c>
      <c r="N132" s="101" t="s">
        <v>43</v>
      </c>
      <c r="O132" s="101" t="s">
        <v>147</v>
      </c>
      <c r="P132" s="101" t="s">
        <v>148</v>
      </c>
      <c r="Q132" s="101" t="s">
        <v>149</v>
      </c>
      <c r="R132" s="101" t="s">
        <v>150</v>
      </c>
      <c r="S132" s="101" t="s">
        <v>151</v>
      </c>
      <c r="T132" s="102" t="s">
        <v>152</v>
      </c>
    </row>
    <row r="133" s="1" customFormat="1" ht="29.28" customHeight="1">
      <c r="B133" s="44"/>
      <c r="C133" s="106" t="s">
        <v>135</v>
      </c>
      <c r="D133" s="72"/>
      <c r="E133" s="72"/>
      <c r="F133" s="72"/>
      <c r="G133" s="72"/>
      <c r="H133" s="72"/>
      <c r="I133" s="182"/>
      <c r="J133" s="192">
        <f>BK133</f>
        <v>0</v>
      </c>
      <c r="K133" s="72"/>
      <c r="L133" s="70"/>
      <c r="M133" s="103"/>
      <c r="N133" s="104"/>
      <c r="O133" s="104"/>
      <c r="P133" s="193">
        <f>P134+P135+P205+P226+P307+P352+P385+P405+P433+P461+P465+P475+P501+P505+P506+P522+P546+P574+P592+P598+P625+P703+P725+P740+P741+P749+P766+P780+P787+P792+P793</f>
        <v>0</v>
      </c>
      <c r="Q133" s="104"/>
      <c r="R133" s="193">
        <f>R134+R135+R205+R226+R307+R352+R385+R405+R433+R461+R465+R475+R501+R505+R506+R522+R546+R574+R592+R598+R625+R703+R725+R740+R741+R749+R766+R780+R787+R792+R793</f>
        <v>1443.2010324700002</v>
      </c>
      <c r="S133" s="104"/>
      <c r="T133" s="194">
        <f>T134+T135+T205+T226+T307+T352+T385+T405+T433+T461+T465+T475+T501+T505+T506+T522+T546+T574+T592+T598+T625+T703+T725+T740+T741+T749+T766+T780+T787+T792+T793</f>
        <v>0</v>
      </c>
      <c r="AT133" s="22" t="s">
        <v>72</v>
      </c>
      <c r="AU133" s="22" t="s">
        <v>136</v>
      </c>
      <c r="BK133" s="195">
        <f>BK134+BK135+BK205+BK226+BK307+BK352+BK385+BK405+BK433+BK461+BK465+BK475+BK501+BK505+BK506+BK522+BK546+BK574+BK592+BK598+BK625+BK703+BK725+BK740+BK741+BK749+BK766+BK780+BK787+BK792+BK793</f>
        <v>0</v>
      </c>
    </row>
    <row r="134" s="9" customFormat="1" ht="37.44" customHeight="1">
      <c r="B134" s="196"/>
      <c r="C134" s="197"/>
      <c r="D134" s="198" t="s">
        <v>72</v>
      </c>
      <c r="E134" s="199" t="s">
        <v>153</v>
      </c>
      <c r="F134" s="199" t="s">
        <v>261</v>
      </c>
      <c r="G134" s="197"/>
      <c r="H134" s="197"/>
      <c r="I134" s="200"/>
      <c r="J134" s="201">
        <f>BK134</f>
        <v>0</v>
      </c>
      <c r="K134" s="197"/>
      <c r="L134" s="202"/>
      <c r="M134" s="203"/>
      <c r="N134" s="204"/>
      <c r="O134" s="204"/>
      <c r="P134" s="205">
        <v>0</v>
      </c>
      <c r="Q134" s="204"/>
      <c r="R134" s="205">
        <v>0</v>
      </c>
      <c r="S134" s="204"/>
      <c r="T134" s="206">
        <v>0</v>
      </c>
      <c r="AR134" s="207" t="s">
        <v>81</v>
      </c>
      <c r="AT134" s="208" t="s">
        <v>72</v>
      </c>
      <c r="AU134" s="208" t="s">
        <v>73</v>
      </c>
      <c r="AY134" s="207" t="s">
        <v>155</v>
      </c>
      <c r="BK134" s="209">
        <v>0</v>
      </c>
    </row>
    <row r="135" s="9" customFormat="1" ht="24.96" customHeight="1">
      <c r="B135" s="196"/>
      <c r="C135" s="197"/>
      <c r="D135" s="198" t="s">
        <v>72</v>
      </c>
      <c r="E135" s="199" t="s">
        <v>262</v>
      </c>
      <c r="F135" s="199" t="s">
        <v>263</v>
      </c>
      <c r="G135" s="197"/>
      <c r="H135" s="197"/>
      <c r="I135" s="200"/>
      <c r="J135" s="201">
        <f>BK135</f>
        <v>0</v>
      </c>
      <c r="K135" s="197"/>
      <c r="L135" s="202"/>
      <c r="M135" s="203"/>
      <c r="N135" s="204"/>
      <c r="O135" s="204"/>
      <c r="P135" s="205">
        <f>SUM(P136:P204)</f>
        <v>0</v>
      </c>
      <c r="Q135" s="204"/>
      <c r="R135" s="205">
        <f>SUM(R136:R204)</f>
        <v>99.846812</v>
      </c>
      <c r="S135" s="204"/>
      <c r="T135" s="206">
        <f>SUM(T136:T204)</f>
        <v>0</v>
      </c>
      <c r="AR135" s="207" t="s">
        <v>81</v>
      </c>
      <c r="AT135" s="208" t="s">
        <v>72</v>
      </c>
      <c r="AU135" s="208" t="s">
        <v>73</v>
      </c>
      <c r="AY135" s="207" t="s">
        <v>155</v>
      </c>
      <c r="BK135" s="209">
        <f>SUM(BK136:BK204)</f>
        <v>0</v>
      </c>
    </row>
    <row r="136" s="1" customFormat="1" ht="16.5" customHeight="1">
      <c r="B136" s="44"/>
      <c r="C136" s="210" t="s">
        <v>81</v>
      </c>
      <c r="D136" s="210" t="s">
        <v>156</v>
      </c>
      <c r="E136" s="211" t="s">
        <v>2177</v>
      </c>
      <c r="F136" s="212" t="s">
        <v>2178</v>
      </c>
      <c r="G136" s="213" t="s">
        <v>2179</v>
      </c>
      <c r="H136" s="214">
        <v>0.051999999999999998</v>
      </c>
      <c r="I136" s="215"/>
      <c r="J136" s="216">
        <f>ROUND(I136*H136,2)</f>
        <v>0</v>
      </c>
      <c r="K136" s="212" t="s">
        <v>21</v>
      </c>
      <c r="L136" s="70"/>
      <c r="M136" s="217" t="s">
        <v>21</v>
      </c>
      <c r="N136" s="218" t="s">
        <v>44</v>
      </c>
      <c r="O136" s="45"/>
      <c r="P136" s="219">
        <f>O136*H136</f>
        <v>0</v>
      </c>
      <c r="Q136" s="219">
        <v>0</v>
      </c>
      <c r="R136" s="219">
        <f>Q136*H136</f>
        <v>0</v>
      </c>
      <c r="S136" s="219">
        <v>0</v>
      </c>
      <c r="T136" s="220">
        <f>S136*H136</f>
        <v>0</v>
      </c>
      <c r="AR136" s="22" t="s">
        <v>163</v>
      </c>
      <c r="AT136" s="22" t="s">
        <v>156</v>
      </c>
      <c r="AU136" s="22" t="s">
        <v>81</v>
      </c>
      <c r="AY136" s="22" t="s">
        <v>155</v>
      </c>
      <c r="BE136" s="221">
        <f>IF(N136="základní",J136,0)</f>
        <v>0</v>
      </c>
      <c r="BF136" s="221">
        <f>IF(N136="snížená",J136,0)</f>
        <v>0</v>
      </c>
      <c r="BG136" s="221">
        <f>IF(N136="zákl. přenesená",J136,0)</f>
        <v>0</v>
      </c>
      <c r="BH136" s="221">
        <f>IF(N136="sníž. přenesená",J136,0)</f>
        <v>0</v>
      </c>
      <c r="BI136" s="221">
        <f>IF(N136="nulová",J136,0)</f>
        <v>0</v>
      </c>
      <c r="BJ136" s="22" t="s">
        <v>81</v>
      </c>
      <c r="BK136" s="221">
        <f>ROUND(I136*H136,2)</f>
        <v>0</v>
      </c>
      <c r="BL136" s="22" t="s">
        <v>163</v>
      </c>
      <c r="BM136" s="22" t="s">
        <v>83</v>
      </c>
    </row>
    <row r="137" s="1" customFormat="1" ht="16.5" customHeight="1">
      <c r="B137" s="44"/>
      <c r="C137" s="210" t="s">
        <v>73</v>
      </c>
      <c r="D137" s="210" t="s">
        <v>156</v>
      </c>
      <c r="E137" s="211" t="s">
        <v>267</v>
      </c>
      <c r="F137" s="212" t="s">
        <v>499</v>
      </c>
      <c r="G137" s="213" t="s">
        <v>21</v>
      </c>
      <c r="H137" s="214">
        <v>0</v>
      </c>
      <c r="I137" s="215"/>
      <c r="J137" s="216">
        <f>ROUND(I137*H137,2)</f>
        <v>0</v>
      </c>
      <c r="K137" s="212" t="s">
        <v>21</v>
      </c>
      <c r="L137" s="70"/>
      <c r="M137" s="217" t="s">
        <v>21</v>
      </c>
      <c r="N137" s="218" t="s">
        <v>44</v>
      </c>
      <c r="O137" s="45"/>
      <c r="P137" s="219">
        <f>O137*H137</f>
        <v>0</v>
      </c>
      <c r="Q137" s="219">
        <v>0</v>
      </c>
      <c r="R137" s="219">
        <f>Q137*H137</f>
        <v>0</v>
      </c>
      <c r="S137" s="219">
        <v>0</v>
      </c>
      <c r="T137" s="220">
        <f>S137*H137</f>
        <v>0</v>
      </c>
      <c r="AR137" s="22" t="s">
        <v>163</v>
      </c>
      <c r="AT137" s="22" t="s">
        <v>156</v>
      </c>
      <c r="AU137" s="22" t="s">
        <v>81</v>
      </c>
      <c r="AY137" s="22" t="s">
        <v>155</v>
      </c>
      <c r="BE137" s="221">
        <f>IF(N137="základní",J137,0)</f>
        <v>0</v>
      </c>
      <c r="BF137" s="221">
        <f>IF(N137="snížená",J137,0)</f>
        <v>0</v>
      </c>
      <c r="BG137" s="221">
        <f>IF(N137="zákl. přenesená",J137,0)</f>
        <v>0</v>
      </c>
      <c r="BH137" s="221">
        <f>IF(N137="sníž. přenesená",J137,0)</f>
        <v>0</v>
      </c>
      <c r="BI137" s="221">
        <f>IF(N137="nulová",J137,0)</f>
        <v>0</v>
      </c>
      <c r="BJ137" s="22" t="s">
        <v>81</v>
      </c>
      <c r="BK137" s="221">
        <f>ROUND(I137*H137,2)</f>
        <v>0</v>
      </c>
      <c r="BL137" s="22" t="s">
        <v>163</v>
      </c>
      <c r="BM137" s="22" t="s">
        <v>163</v>
      </c>
    </row>
    <row r="138" s="1" customFormat="1" ht="16.5" customHeight="1">
      <c r="B138" s="44"/>
      <c r="C138" s="210" t="s">
        <v>83</v>
      </c>
      <c r="D138" s="210" t="s">
        <v>156</v>
      </c>
      <c r="E138" s="211" t="s">
        <v>2180</v>
      </c>
      <c r="F138" s="212" t="s">
        <v>2181</v>
      </c>
      <c r="G138" s="213" t="s">
        <v>282</v>
      </c>
      <c r="H138" s="214">
        <v>31.199999999999999</v>
      </c>
      <c r="I138" s="215"/>
      <c r="J138" s="216">
        <f>ROUND(I138*H138,2)</f>
        <v>0</v>
      </c>
      <c r="K138" s="212" t="s">
        <v>21</v>
      </c>
      <c r="L138" s="70"/>
      <c r="M138" s="217" t="s">
        <v>21</v>
      </c>
      <c r="N138" s="218" t="s">
        <v>44</v>
      </c>
      <c r="O138" s="45"/>
      <c r="P138" s="219">
        <f>O138*H138</f>
        <v>0</v>
      </c>
      <c r="Q138" s="219">
        <v>0</v>
      </c>
      <c r="R138" s="219">
        <f>Q138*H138</f>
        <v>0</v>
      </c>
      <c r="S138" s="219">
        <v>0</v>
      </c>
      <c r="T138" s="220">
        <f>S138*H138</f>
        <v>0</v>
      </c>
      <c r="AR138" s="22" t="s">
        <v>163</v>
      </c>
      <c r="AT138" s="22" t="s">
        <v>156</v>
      </c>
      <c r="AU138" s="22" t="s">
        <v>81</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166</v>
      </c>
    </row>
    <row r="139" s="1" customFormat="1" ht="16.5" customHeight="1">
      <c r="B139" s="44"/>
      <c r="C139" s="210" t="s">
        <v>73</v>
      </c>
      <c r="D139" s="210" t="s">
        <v>156</v>
      </c>
      <c r="E139" s="211" t="s">
        <v>406</v>
      </c>
      <c r="F139" s="212" t="s">
        <v>2182</v>
      </c>
      <c r="G139" s="213" t="s">
        <v>21</v>
      </c>
      <c r="H139" s="214">
        <v>0</v>
      </c>
      <c r="I139" s="215"/>
      <c r="J139" s="216">
        <f>ROUND(I139*H139,2)</f>
        <v>0</v>
      </c>
      <c r="K139" s="212" t="s">
        <v>21</v>
      </c>
      <c r="L139" s="70"/>
      <c r="M139" s="217" t="s">
        <v>21</v>
      </c>
      <c r="N139" s="218" t="s">
        <v>44</v>
      </c>
      <c r="O139" s="45"/>
      <c r="P139" s="219">
        <f>O139*H139</f>
        <v>0</v>
      </c>
      <c r="Q139" s="219">
        <v>0</v>
      </c>
      <c r="R139" s="219">
        <f>Q139*H139</f>
        <v>0</v>
      </c>
      <c r="S139" s="219">
        <v>0</v>
      </c>
      <c r="T139" s="220">
        <f>S139*H139</f>
        <v>0</v>
      </c>
      <c r="AR139" s="22" t="s">
        <v>163</v>
      </c>
      <c r="AT139" s="22" t="s">
        <v>156</v>
      </c>
      <c r="AU139" s="22" t="s">
        <v>81</v>
      </c>
      <c r="AY139" s="22" t="s">
        <v>155</v>
      </c>
      <c r="BE139" s="221">
        <f>IF(N139="základní",J139,0)</f>
        <v>0</v>
      </c>
      <c r="BF139" s="221">
        <f>IF(N139="snížená",J139,0)</f>
        <v>0</v>
      </c>
      <c r="BG139" s="221">
        <f>IF(N139="zákl. přenesená",J139,0)</f>
        <v>0</v>
      </c>
      <c r="BH139" s="221">
        <f>IF(N139="sníž. přenesená",J139,0)</f>
        <v>0</v>
      </c>
      <c r="BI139" s="221">
        <f>IF(N139="nulová",J139,0)</f>
        <v>0</v>
      </c>
      <c r="BJ139" s="22" t="s">
        <v>81</v>
      </c>
      <c r="BK139" s="221">
        <f>ROUND(I139*H139,2)</f>
        <v>0</v>
      </c>
      <c r="BL139" s="22" t="s">
        <v>163</v>
      </c>
      <c r="BM139" s="22" t="s">
        <v>169</v>
      </c>
    </row>
    <row r="140" s="1" customFormat="1" ht="25.5" customHeight="1">
      <c r="B140" s="44"/>
      <c r="C140" s="210" t="s">
        <v>154</v>
      </c>
      <c r="D140" s="210" t="s">
        <v>156</v>
      </c>
      <c r="E140" s="211" t="s">
        <v>2183</v>
      </c>
      <c r="F140" s="212" t="s">
        <v>2184</v>
      </c>
      <c r="G140" s="213" t="s">
        <v>298</v>
      </c>
      <c r="H140" s="214">
        <v>13</v>
      </c>
      <c r="I140" s="215"/>
      <c r="J140" s="216">
        <f>ROUND(I140*H140,2)</f>
        <v>0</v>
      </c>
      <c r="K140" s="212" t="s">
        <v>21</v>
      </c>
      <c r="L140" s="70"/>
      <c r="M140" s="217" t="s">
        <v>21</v>
      </c>
      <c r="N140" s="218" t="s">
        <v>44</v>
      </c>
      <c r="O140" s="45"/>
      <c r="P140" s="219">
        <f>O140*H140</f>
        <v>0</v>
      </c>
      <c r="Q140" s="219">
        <v>0.0070099999999999997</v>
      </c>
      <c r="R140" s="219">
        <f>Q140*H140</f>
        <v>0.091130000000000003</v>
      </c>
      <c r="S140" s="219">
        <v>0</v>
      </c>
      <c r="T140" s="220">
        <f>S140*H140</f>
        <v>0</v>
      </c>
      <c r="AR140" s="22" t="s">
        <v>163</v>
      </c>
      <c r="AT140" s="22" t="s">
        <v>156</v>
      </c>
      <c r="AU140" s="22" t="s">
        <v>81</v>
      </c>
      <c r="AY140" s="22" t="s">
        <v>155</v>
      </c>
      <c r="BE140" s="221">
        <f>IF(N140="základní",J140,0)</f>
        <v>0</v>
      </c>
      <c r="BF140" s="221">
        <f>IF(N140="snížená",J140,0)</f>
        <v>0</v>
      </c>
      <c r="BG140" s="221">
        <f>IF(N140="zákl. přenesená",J140,0)</f>
        <v>0</v>
      </c>
      <c r="BH140" s="221">
        <f>IF(N140="sníž. přenesená",J140,0)</f>
        <v>0</v>
      </c>
      <c r="BI140" s="221">
        <f>IF(N140="nulová",J140,0)</f>
        <v>0</v>
      </c>
      <c r="BJ140" s="22" t="s">
        <v>81</v>
      </c>
      <c r="BK140" s="221">
        <f>ROUND(I140*H140,2)</f>
        <v>0</v>
      </c>
      <c r="BL140" s="22" t="s">
        <v>163</v>
      </c>
      <c r="BM140" s="22" t="s">
        <v>173</v>
      </c>
    </row>
    <row r="141" s="1" customFormat="1" ht="16.5" customHeight="1">
      <c r="B141" s="44"/>
      <c r="C141" s="210" t="s">
        <v>163</v>
      </c>
      <c r="D141" s="210" t="s">
        <v>156</v>
      </c>
      <c r="E141" s="211" t="s">
        <v>2185</v>
      </c>
      <c r="F141" s="212" t="s">
        <v>2186</v>
      </c>
      <c r="G141" s="213" t="s">
        <v>877</v>
      </c>
      <c r="H141" s="214">
        <v>78</v>
      </c>
      <c r="I141" s="215"/>
      <c r="J141" s="216">
        <f>ROUND(I141*H141,2)</f>
        <v>0</v>
      </c>
      <c r="K141" s="212" t="s">
        <v>21</v>
      </c>
      <c r="L141" s="70"/>
      <c r="M141" s="217" t="s">
        <v>21</v>
      </c>
      <c r="N141" s="218" t="s">
        <v>44</v>
      </c>
      <c r="O141" s="45"/>
      <c r="P141" s="219">
        <f>O141*H141</f>
        <v>0</v>
      </c>
      <c r="Q141" s="219">
        <v>4.0000000000000003E-05</v>
      </c>
      <c r="R141" s="219">
        <f>Q141*H141</f>
        <v>0.0031200000000000004</v>
      </c>
      <c r="S141" s="219">
        <v>0</v>
      </c>
      <c r="T141" s="220">
        <f>S141*H141</f>
        <v>0</v>
      </c>
      <c r="AR141" s="22" t="s">
        <v>163</v>
      </c>
      <c r="AT141" s="22" t="s">
        <v>156</v>
      </c>
      <c r="AU141" s="22" t="s">
        <v>81</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163</v>
      </c>
      <c r="BM141" s="22" t="s">
        <v>176</v>
      </c>
    </row>
    <row r="142" s="1" customFormat="1" ht="16.5" customHeight="1">
      <c r="B142" s="44"/>
      <c r="C142" s="210" t="s">
        <v>170</v>
      </c>
      <c r="D142" s="210" t="s">
        <v>156</v>
      </c>
      <c r="E142" s="211" t="s">
        <v>2187</v>
      </c>
      <c r="F142" s="212" t="s">
        <v>2188</v>
      </c>
      <c r="G142" s="213" t="s">
        <v>877</v>
      </c>
      <c r="H142" s="214">
        <v>26</v>
      </c>
      <c r="I142" s="215"/>
      <c r="J142" s="216">
        <f>ROUND(I142*H142,2)</f>
        <v>0</v>
      </c>
      <c r="K142" s="212" t="s">
        <v>21</v>
      </c>
      <c r="L142" s="70"/>
      <c r="M142" s="217" t="s">
        <v>21</v>
      </c>
      <c r="N142" s="218" t="s">
        <v>44</v>
      </c>
      <c r="O142" s="45"/>
      <c r="P142" s="219">
        <f>O142*H142</f>
        <v>0</v>
      </c>
      <c r="Q142" s="219">
        <v>4.0000000000000003E-05</v>
      </c>
      <c r="R142" s="219">
        <f>Q142*H142</f>
        <v>0.0010400000000000001</v>
      </c>
      <c r="S142" s="219">
        <v>0</v>
      </c>
      <c r="T142" s="220">
        <f>S142*H142</f>
        <v>0</v>
      </c>
      <c r="AR142" s="22" t="s">
        <v>163</v>
      </c>
      <c r="AT142" s="22" t="s">
        <v>156</v>
      </c>
      <c r="AU142" s="22" t="s">
        <v>81</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163</v>
      </c>
      <c r="BM142" s="22" t="s">
        <v>180</v>
      </c>
    </row>
    <row r="143" s="1" customFormat="1" ht="16.5" customHeight="1">
      <c r="B143" s="44"/>
      <c r="C143" s="210" t="s">
        <v>166</v>
      </c>
      <c r="D143" s="210" t="s">
        <v>156</v>
      </c>
      <c r="E143" s="211" t="s">
        <v>2189</v>
      </c>
      <c r="F143" s="212" t="s">
        <v>2190</v>
      </c>
      <c r="G143" s="213" t="s">
        <v>2191</v>
      </c>
      <c r="H143" s="214">
        <v>20.800000000000001</v>
      </c>
      <c r="I143" s="215"/>
      <c r="J143" s="216">
        <f>ROUND(I143*H143,2)</f>
        <v>0</v>
      </c>
      <c r="K143" s="212" t="s">
        <v>21</v>
      </c>
      <c r="L143" s="70"/>
      <c r="M143" s="217" t="s">
        <v>21</v>
      </c>
      <c r="N143" s="218" t="s">
        <v>44</v>
      </c>
      <c r="O143" s="45"/>
      <c r="P143" s="219">
        <f>O143*H143</f>
        <v>0</v>
      </c>
      <c r="Q143" s="219">
        <v>0</v>
      </c>
      <c r="R143" s="219">
        <f>Q143*H143</f>
        <v>0</v>
      </c>
      <c r="S143" s="219">
        <v>0</v>
      </c>
      <c r="T143" s="220">
        <f>S143*H143</f>
        <v>0</v>
      </c>
      <c r="AR143" s="22" t="s">
        <v>163</v>
      </c>
      <c r="AT143" s="22" t="s">
        <v>156</v>
      </c>
      <c r="AU143" s="22" t="s">
        <v>81</v>
      </c>
      <c r="AY143" s="22" t="s">
        <v>155</v>
      </c>
      <c r="BE143" s="221">
        <f>IF(N143="základní",J143,0)</f>
        <v>0</v>
      </c>
      <c r="BF143" s="221">
        <f>IF(N143="snížená",J143,0)</f>
        <v>0</v>
      </c>
      <c r="BG143" s="221">
        <f>IF(N143="zákl. přenesená",J143,0)</f>
        <v>0</v>
      </c>
      <c r="BH143" s="221">
        <f>IF(N143="sníž. přenesená",J143,0)</f>
        <v>0</v>
      </c>
      <c r="BI143" s="221">
        <f>IF(N143="nulová",J143,0)</f>
        <v>0</v>
      </c>
      <c r="BJ143" s="22" t="s">
        <v>81</v>
      </c>
      <c r="BK143" s="221">
        <f>ROUND(I143*H143,2)</f>
        <v>0</v>
      </c>
      <c r="BL143" s="22" t="s">
        <v>163</v>
      </c>
      <c r="BM143" s="22" t="s">
        <v>183</v>
      </c>
    </row>
    <row r="144" s="1" customFormat="1" ht="16.5" customHeight="1">
      <c r="B144" s="44"/>
      <c r="C144" s="210" t="s">
        <v>73</v>
      </c>
      <c r="D144" s="210" t="s">
        <v>156</v>
      </c>
      <c r="E144" s="211" t="s">
        <v>413</v>
      </c>
      <c r="F144" s="212" t="s">
        <v>2192</v>
      </c>
      <c r="G144" s="213" t="s">
        <v>21</v>
      </c>
      <c r="H144" s="214">
        <v>0</v>
      </c>
      <c r="I144" s="215"/>
      <c r="J144" s="216">
        <f>ROUND(I144*H144,2)</f>
        <v>0</v>
      </c>
      <c r="K144" s="212" t="s">
        <v>21</v>
      </c>
      <c r="L144" s="70"/>
      <c r="M144" s="217" t="s">
        <v>21</v>
      </c>
      <c r="N144" s="218" t="s">
        <v>44</v>
      </c>
      <c r="O144" s="45"/>
      <c r="P144" s="219">
        <f>O144*H144</f>
        <v>0</v>
      </c>
      <c r="Q144" s="219">
        <v>0</v>
      </c>
      <c r="R144" s="219">
        <f>Q144*H144</f>
        <v>0</v>
      </c>
      <c r="S144" s="219">
        <v>0</v>
      </c>
      <c r="T144" s="220">
        <f>S144*H144</f>
        <v>0</v>
      </c>
      <c r="AR144" s="22" t="s">
        <v>163</v>
      </c>
      <c r="AT144" s="22" t="s">
        <v>156</v>
      </c>
      <c r="AU144" s="22" t="s">
        <v>81</v>
      </c>
      <c r="AY144" s="22" t="s">
        <v>155</v>
      </c>
      <c r="BE144" s="221">
        <f>IF(N144="základní",J144,0)</f>
        <v>0</v>
      </c>
      <c r="BF144" s="221">
        <f>IF(N144="snížená",J144,0)</f>
        <v>0</v>
      </c>
      <c r="BG144" s="221">
        <f>IF(N144="zákl. přenesená",J144,0)</f>
        <v>0</v>
      </c>
      <c r="BH144" s="221">
        <f>IF(N144="sníž. přenesená",J144,0)</f>
        <v>0</v>
      </c>
      <c r="BI144" s="221">
        <f>IF(N144="nulová",J144,0)</f>
        <v>0</v>
      </c>
      <c r="BJ144" s="22" t="s">
        <v>81</v>
      </c>
      <c r="BK144" s="221">
        <f>ROUND(I144*H144,2)</f>
        <v>0</v>
      </c>
      <c r="BL144" s="22" t="s">
        <v>163</v>
      </c>
      <c r="BM144" s="22" t="s">
        <v>187</v>
      </c>
    </row>
    <row r="145" s="1" customFormat="1" ht="25.5" customHeight="1">
      <c r="B145" s="44"/>
      <c r="C145" s="210" t="s">
        <v>177</v>
      </c>
      <c r="D145" s="210" t="s">
        <v>156</v>
      </c>
      <c r="E145" s="211" t="s">
        <v>2193</v>
      </c>
      <c r="F145" s="212" t="s">
        <v>2194</v>
      </c>
      <c r="G145" s="213" t="s">
        <v>298</v>
      </c>
      <c r="H145" s="214">
        <v>20.800000000000001</v>
      </c>
      <c r="I145" s="215"/>
      <c r="J145" s="216">
        <f>ROUND(I145*H145,2)</f>
        <v>0</v>
      </c>
      <c r="K145" s="212" t="s">
        <v>21</v>
      </c>
      <c r="L145" s="70"/>
      <c r="M145" s="217" t="s">
        <v>21</v>
      </c>
      <c r="N145" s="218" t="s">
        <v>44</v>
      </c>
      <c r="O145" s="45"/>
      <c r="P145" s="219">
        <f>O145*H145</f>
        <v>0</v>
      </c>
      <c r="Q145" s="219">
        <v>0.00264</v>
      </c>
      <c r="R145" s="219">
        <f>Q145*H145</f>
        <v>0.054912000000000002</v>
      </c>
      <c r="S145" s="219">
        <v>0</v>
      </c>
      <c r="T145" s="220">
        <f>S145*H145</f>
        <v>0</v>
      </c>
      <c r="AR145" s="22" t="s">
        <v>163</v>
      </c>
      <c r="AT145" s="22" t="s">
        <v>156</v>
      </c>
      <c r="AU145" s="22" t="s">
        <v>81</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163</v>
      </c>
      <c r="BM145" s="22" t="s">
        <v>190</v>
      </c>
    </row>
    <row r="146" s="1" customFormat="1" ht="16.5" customHeight="1">
      <c r="B146" s="44"/>
      <c r="C146" s="210" t="s">
        <v>73</v>
      </c>
      <c r="D146" s="210" t="s">
        <v>156</v>
      </c>
      <c r="E146" s="211" t="s">
        <v>413</v>
      </c>
      <c r="F146" s="212" t="s">
        <v>2192</v>
      </c>
      <c r="G146" s="213" t="s">
        <v>21</v>
      </c>
      <c r="H146" s="214">
        <v>0</v>
      </c>
      <c r="I146" s="215"/>
      <c r="J146" s="216">
        <f>ROUND(I146*H146,2)</f>
        <v>0</v>
      </c>
      <c r="K146" s="212" t="s">
        <v>21</v>
      </c>
      <c r="L146" s="70"/>
      <c r="M146" s="217" t="s">
        <v>21</v>
      </c>
      <c r="N146" s="218" t="s">
        <v>44</v>
      </c>
      <c r="O146" s="45"/>
      <c r="P146" s="219">
        <f>O146*H146</f>
        <v>0</v>
      </c>
      <c r="Q146" s="219">
        <v>0</v>
      </c>
      <c r="R146" s="219">
        <f>Q146*H146</f>
        <v>0</v>
      </c>
      <c r="S146" s="219">
        <v>0</v>
      </c>
      <c r="T146" s="220">
        <f>S146*H146</f>
        <v>0</v>
      </c>
      <c r="AR146" s="22" t="s">
        <v>163</v>
      </c>
      <c r="AT146" s="22" t="s">
        <v>156</v>
      </c>
      <c r="AU146" s="22" t="s">
        <v>81</v>
      </c>
      <c r="AY146" s="22" t="s">
        <v>155</v>
      </c>
      <c r="BE146" s="221">
        <f>IF(N146="základní",J146,0)</f>
        <v>0</v>
      </c>
      <c r="BF146" s="221">
        <f>IF(N146="snížená",J146,0)</f>
        <v>0</v>
      </c>
      <c r="BG146" s="221">
        <f>IF(N146="zákl. přenesená",J146,0)</f>
        <v>0</v>
      </c>
      <c r="BH146" s="221">
        <f>IF(N146="sníž. přenesená",J146,0)</f>
        <v>0</v>
      </c>
      <c r="BI146" s="221">
        <f>IF(N146="nulová",J146,0)</f>
        <v>0</v>
      </c>
      <c r="BJ146" s="22" t="s">
        <v>81</v>
      </c>
      <c r="BK146" s="221">
        <f>ROUND(I146*H146,2)</f>
        <v>0</v>
      </c>
      <c r="BL146" s="22" t="s">
        <v>163</v>
      </c>
      <c r="BM146" s="22" t="s">
        <v>194</v>
      </c>
    </row>
    <row r="147" s="1" customFormat="1" ht="16.5" customHeight="1">
      <c r="B147" s="44"/>
      <c r="C147" s="210" t="s">
        <v>169</v>
      </c>
      <c r="D147" s="210" t="s">
        <v>156</v>
      </c>
      <c r="E147" s="211" t="s">
        <v>2195</v>
      </c>
      <c r="F147" s="212" t="s">
        <v>2196</v>
      </c>
      <c r="G147" s="213" t="s">
        <v>298</v>
      </c>
      <c r="H147" s="214">
        <v>15.6</v>
      </c>
      <c r="I147" s="215"/>
      <c r="J147" s="216">
        <f>ROUND(I147*H147,2)</f>
        <v>0</v>
      </c>
      <c r="K147" s="212" t="s">
        <v>21</v>
      </c>
      <c r="L147" s="70"/>
      <c r="M147" s="217" t="s">
        <v>21</v>
      </c>
      <c r="N147" s="218" t="s">
        <v>44</v>
      </c>
      <c r="O147" s="45"/>
      <c r="P147" s="219">
        <f>O147*H147</f>
        <v>0</v>
      </c>
      <c r="Q147" s="219">
        <v>0.0076099999999999996</v>
      </c>
      <c r="R147" s="219">
        <f>Q147*H147</f>
        <v>0.11871599999999999</v>
      </c>
      <c r="S147" s="219">
        <v>0</v>
      </c>
      <c r="T147" s="220">
        <f>S147*H147</f>
        <v>0</v>
      </c>
      <c r="AR147" s="22" t="s">
        <v>163</v>
      </c>
      <c r="AT147" s="22" t="s">
        <v>156</v>
      </c>
      <c r="AU147" s="22" t="s">
        <v>81</v>
      </c>
      <c r="AY147" s="22" t="s">
        <v>155</v>
      </c>
      <c r="BE147" s="221">
        <f>IF(N147="základní",J147,0)</f>
        <v>0</v>
      </c>
      <c r="BF147" s="221">
        <f>IF(N147="snížená",J147,0)</f>
        <v>0</v>
      </c>
      <c r="BG147" s="221">
        <f>IF(N147="zákl. přenesená",J147,0)</f>
        <v>0</v>
      </c>
      <c r="BH147" s="221">
        <f>IF(N147="sníž. přenesená",J147,0)</f>
        <v>0</v>
      </c>
      <c r="BI147" s="221">
        <f>IF(N147="nulová",J147,0)</f>
        <v>0</v>
      </c>
      <c r="BJ147" s="22" t="s">
        <v>81</v>
      </c>
      <c r="BK147" s="221">
        <f>ROUND(I147*H147,2)</f>
        <v>0</v>
      </c>
      <c r="BL147" s="22" t="s">
        <v>163</v>
      </c>
      <c r="BM147" s="22" t="s">
        <v>197</v>
      </c>
    </row>
    <row r="148" s="1" customFormat="1" ht="16.5" customHeight="1">
      <c r="B148" s="44"/>
      <c r="C148" s="210" t="s">
        <v>73</v>
      </c>
      <c r="D148" s="210" t="s">
        <v>156</v>
      </c>
      <c r="E148" s="211" t="s">
        <v>424</v>
      </c>
      <c r="F148" s="212" t="s">
        <v>2197</v>
      </c>
      <c r="G148" s="213" t="s">
        <v>21</v>
      </c>
      <c r="H148" s="214">
        <v>0</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163</v>
      </c>
      <c r="AT148" s="22" t="s">
        <v>156</v>
      </c>
      <c r="AU148" s="22" t="s">
        <v>81</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163</v>
      </c>
      <c r="BM148" s="22" t="s">
        <v>201</v>
      </c>
    </row>
    <row r="149" s="1" customFormat="1" ht="16.5" customHeight="1">
      <c r="B149" s="44"/>
      <c r="C149" s="210" t="s">
        <v>184</v>
      </c>
      <c r="D149" s="210" t="s">
        <v>156</v>
      </c>
      <c r="E149" s="211" t="s">
        <v>2198</v>
      </c>
      <c r="F149" s="212" t="s">
        <v>2199</v>
      </c>
      <c r="G149" s="213" t="s">
        <v>298</v>
      </c>
      <c r="H149" s="214">
        <v>18.199999999999999</v>
      </c>
      <c r="I149" s="215"/>
      <c r="J149" s="216">
        <f>ROUND(I149*H149,2)</f>
        <v>0</v>
      </c>
      <c r="K149" s="212" t="s">
        <v>21</v>
      </c>
      <c r="L149" s="70"/>
      <c r="M149" s="217" t="s">
        <v>21</v>
      </c>
      <c r="N149" s="218" t="s">
        <v>44</v>
      </c>
      <c r="O149" s="45"/>
      <c r="P149" s="219">
        <f>O149*H149</f>
        <v>0</v>
      </c>
      <c r="Q149" s="219">
        <v>0.036069999999999998</v>
      </c>
      <c r="R149" s="219">
        <f>Q149*H149</f>
        <v>0.65647399999999989</v>
      </c>
      <c r="S149" s="219">
        <v>0</v>
      </c>
      <c r="T149" s="220">
        <f>S149*H149</f>
        <v>0</v>
      </c>
      <c r="AR149" s="22" t="s">
        <v>163</v>
      </c>
      <c r="AT149" s="22" t="s">
        <v>156</v>
      </c>
      <c r="AU149" s="22" t="s">
        <v>81</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163</v>
      </c>
      <c r="BM149" s="22" t="s">
        <v>204</v>
      </c>
    </row>
    <row r="150" s="1" customFormat="1" ht="16.5" customHeight="1">
      <c r="B150" s="44"/>
      <c r="C150" s="210" t="s">
        <v>73</v>
      </c>
      <c r="D150" s="210" t="s">
        <v>156</v>
      </c>
      <c r="E150" s="211" t="s">
        <v>434</v>
      </c>
      <c r="F150" s="212" t="s">
        <v>2200</v>
      </c>
      <c r="G150" s="213" t="s">
        <v>21</v>
      </c>
      <c r="H150" s="214">
        <v>0</v>
      </c>
      <c r="I150" s="215"/>
      <c r="J150" s="216">
        <f>ROUND(I150*H150,2)</f>
        <v>0</v>
      </c>
      <c r="K150" s="212" t="s">
        <v>21</v>
      </c>
      <c r="L150" s="70"/>
      <c r="M150" s="217" t="s">
        <v>21</v>
      </c>
      <c r="N150" s="218" t="s">
        <v>44</v>
      </c>
      <c r="O150" s="45"/>
      <c r="P150" s="219">
        <f>O150*H150</f>
        <v>0</v>
      </c>
      <c r="Q150" s="219">
        <v>0</v>
      </c>
      <c r="R150" s="219">
        <f>Q150*H150</f>
        <v>0</v>
      </c>
      <c r="S150" s="219">
        <v>0</v>
      </c>
      <c r="T150" s="220">
        <f>S150*H150</f>
        <v>0</v>
      </c>
      <c r="AR150" s="22" t="s">
        <v>163</v>
      </c>
      <c r="AT150" s="22" t="s">
        <v>156</v>
      </c>
      <c r="AU150" s="22" t="s">
        <v>81</v>
      </c>
      <c r="AY150" s="22" t="s">
        <v>155</v>
      </c>
      <c r="BE150" s="221">
        <f>IF(N150="základní",J150,0)</f>
        <v>0</v>
      </c>
      <c r="BF150" s="221">
        <f>IF(N150="snížená",J150,0)</f>
        <v>0</v>
      </c>
      <c r="BG150" s="221">
        <f>IF(N150="zákl. přenesená",J150,0)</f>
        <v>0</v>
      </c>
      <c r="BH150" s="221">
        <f>IF(N150="sníž. přenesená",J150,0)</f>
        <v>0</v>
      </c>
      <c r="BI150" s="221">
        <f>IF(N150="nulová",J150,0)</f>
        <v>0</v>
      </c>
      <c r="BJ150" s="22" t="s">
        <v>81</v>
      </c>
      <c r="BK150" s="221">
        <f>ROUND(I150*H150,2)</f>
        <v>0</v>
      </c>
      <c r="BL150" s="22" t="s">
        <v>163</v>
      </c>
      <c r="BM150" s="22" t="s">
        <v>207</v>
      </c>
    </row>
    <row r="151" s="1" customFormat="1" ht="16.5" customHeight="1">
      <c r="B151" s="44"/>
      <c r="C151" s="210" t="s">
        <v>173</v>
      </c>
      <c r="D151" s="210" t="s">
        <v>156</v>
      </c>
      <c r="E151" s="211" t="s">
        <v>2201</v>
      </c>
      <c r="F151" s="212" t="s">
        <v>2202</v>
      </c>
      <c r="G151" s="213" t="s">
        <v>266</v>
      </c>
      <c r="H151" s="214">
        <v>20.800000000000001</v>
      </c>
      <c r="I151" s="215"/>
      <c r="J151" s="216">
        <f>ROUND(I151*H151,2)</f>
        <v>0</v>
      </c>
      <c r="K151" s="212" t="s">
        <v>21</v>
      </c>
      <c r="L151" s="70"/>
      <c r="M151" s="217" t="s">
        <v>21</v>
      </c>
      <c r="N151" s="218" t="s">
        <v>44</v>
      </c>
      <c r="O151" s="45"/>
      <c r="P151" s="219">
        <f>O151*H151</f>
        <v>0</v>
      </c>
      <c r="Q151" s="219">
        <v>0</v>
      </c>
      <c r="R151" s="219">
        <f>Q151*H151</f>
        <v>0</v>
      </c>
      <c r="S151" s="219">
        <v>0</v>
      </c>
      <c r="T151" s="220">
        <f>S151*H151</f>
        <v>0</v>
      </c>
      <c r="AR151" s="22" t="s">
        <v>163</v>
      </c>
      <c r="AT151" s="22" t="s">
        <v>156</v>
      </c>
      <c r="AU151" s="22" t="s">
        <v>81</v>
      </c>
      <c r="AY151" s="22" t="s">
        <v>155</v>
      </c>
      <c r="BE151" s="221">
        <f>IF(N151="základní",J151,0)</f>
        <v>0</v>
      </c>
      <c r="BF151" s="221">
        <f>IF(N151="snížená",J151,0)</f>
        <v>0</v>
      </c>
      <c r="BG151" s="221">
        <f>IF(N151="zákl. přenesená",J151,0)</f>
        <v>0</v>
      </c>
      <c r="BH151" s="221">
        <f>IF(N151="sníž. přenesená",J151,0)</f>
        <v>0</v>
      </c>
      <c r="BI151" s="221">
        <f>IF(N151="nulová",J151,0)</f>
        <v>0</v>
      </c>
      <c r="BJ151" s="22" t="s">
        <v>81</v>
      </c>
      <c r="BK151" s="221">
        <f>ROUND(I151*H151,2)</f>
        <v>0</v>
      </c>
      <c r="BL151" s="22" t="s">
        <v>163</v>
      </c>
      <c r="BM151" s="22" t="s">
        <v>210</v>
      </c>
    </row>
    <row r="152" s="1" customFormat="1" ht="16.5" customHeight="1">
      <c r="B152" s="44"/>
      <c r="C152" s="210" t="s">
        <v>73</v>
      </c>
      <c r="D152" s="210" t="s">
        <v>156</v>
      </c>
      <c r="E152" s="211" t="s">
        <v>413</v>
      </c>
      <c r="F152" s="212" t="s">
        <v>2192</v>
      </c>
      <c r="G152" s="213" t="s">
        <v>21</v>
      </c>
      <c r="H152" s="214">
        <v>0</v>
      </c>
      <c r="I152" s="215"/>
      <c r="J152" s="216">
        <f>ROUND(I152*H152,2)</f>
        <v>0</v>
      </c>
      <c r="K152" s="212" t="s">
        <v>21</v>
      </c>
      <c r="L152" s="70"/>
      <c r="M152" s="217" t="s">
        <v>21</v>
      </c>
      <c r="N152" s="218" t="s">
        <v>44</v>
      </c>
      <c r="O152" s="45"/>
      <c r="P152" s="219">
        <f>O152*H152</f>
        <v>0</v>
      </c>
      <c r="Q152" s="219">
        <v>0</v>
      </c>
      <c r="R152" s="219">
        <f>Q152*H152</f>
        <v>0</v>
      </c>
      <c r="S152" s="219">
        <v>0</v>
      </c>
      <c r="T152" s="220">
        <f>S152*H152</f>
        <v>0</v>
      </c>
      <c r="AR152" s="22" t="s">
        <v>163</v>
      </c>
      <c r="AT152" s="22" t="s">
        <v>156</v>
      </c>
      <c r="AU152" s="22" t="s">
        <v>81</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163</v>
      </c>
      <c r="BM152" s="22" t="s">
        <v>214</v>
      </c>
    </row>
    <row r="153" s="1" customFormat="1" ht="16.5" customHeight="1">
      <c r="B153" s="44"/>
      <c r="C153" s="210" t="s">
        <v>191</v>
      </c>
      <c r="D153" s="210" t="s">
        <v>156</v>
      </c>
      <c r="E153" s="211" t="s">
        <v>2203</v>
      </c>
      <c r="F153" s="212" t="s">
        <v>2204</v>
      </c>
      <c r="G153" s="213" t="s">
        <v>266</v>
      </c>
      <c r="H153" s="214">
        <v>2.0800000000000001</v>
      </c>
      <c r="I153" s="215"/>
      <c r="J153" s="216">
        <f>ROUND(I153*H153,2)</f>
        <v>0</v>
      </c>
      <c r="K153" s="212" t="s">
        <v>21</v>
      </c>
      <c r="L153" s="70"/>
      <c r="M153" s="217" t="s">
        <v>21</v>
      </c>
      <c r="N153" s="218" t="s">
        <v>44</v>
      </c>
      <c r="O153" s="45"/>
      <c r="P153" s="219">
        <f>O153*H153</f>
        <v>0</v>
      </c>
      <c r="Q153" s="219">
        <v>0</v>
      </c>
      <c r="R153" s="219">
        <f>Q153*H153</f>
        <v>0</v>
      </c>
      <c r="S153" s="219">
        <v>0</v>
      </c>
      <c r="T153" s="220">
        <f>S153*H153</f>
        <v>0</v>
      </c>
      <c r="AR153" s="22" t="s">
        <v>163</v>
      </c>
      <c r="AT153" s="22" t="s">
        <v>156</v>
      </c>
      <c r="AU153" s="22" t="s">
        <v>81</v>
      </c>
      <c r="AY153" s="22" t="s">
        <v>155</v>
      </c>
      <c r="BE153" s="221">
        <f>IF(N153="základní",J153,0)</f>
        <v>0</v>
      </c>
      <c r="BF153" s="221">
        <f>IF(N153="snížená",J153,0)</f>
        <v>0</v>
      </c>
      <c r="BG153" s="221">
        <f>IF(N153="zákl. přenesená",J153,0)</f>
        <v>0</v>
      </c>
      <c r="BH153" s="221">
        <f>IF(N153="sníž. přenesená",J153,0)</f>
        <v>0</v>
      </c>
      <c r="BI153" s="221">
        <f>IF(N153="nulová",J153,0)</f>
        <v>0</v>
      </c>
      <c r="BJ153" s="22" t="s">
        <v>81</v>
      </c>
      <c r="BK153" s="221">
        <f>ROUND(I153*H153,2)</f>
        <v>0</v>
      </c>
      <c r="BL153" s="22" t="s">
        <v>163</v>
      </c>
      <c r="BM153" s="22" t="s">
        <v>217</v>
      </c>
    </row>
    <row r="154" s="1" customFormat="1" ht="16.5" customHeight="1">
      <c r="B154" s="44"/>
      <c r="C154" s="210" t="s">
        <v>73</v>
      </c>
      <c r="D154" s="210" t="s">
        <v>156</v>
      </c>
      <c r="E154" s="211" t="s">
        <v>470</v>
      </c>
      <c r="F154" s="212" t="s">
        <v>425</v>
      </c>
      <c r="G154" s="213" t="s">
        <v>21</v>
      </c>
      <c r="H154" s="214">
        <v>0</v>
      </c>
      <c r="I154" s="215"/>
      <c r="J154" s="216">
        <f>ROUND(I154*H154,2)</f>
        <v>0</v>
      </c>
      <c r="K154" s="212" t="s">
        <v>21</v>
      </c>
      <c r="L154" s="70"/>
      <c r="M154" s="217" t="s">
        <v>21</v>
      </c>
      <c r="N154" s="218" t="s">
        <v>44</v>
      </c>
      <c r="O154" s="45"/>
      <c r="P154" s="219">
        <f>O154*H154</f>
        <v>0</v>
      </c>
      <c r="Q154" s="219">
        <v>0</v>
      </c>
      <c r="R154" s="219">
        <f>Q154*H154</f>
        <v>0</v>
      </c>
      <c r="S154" s="219">
        <v>0</v>
      </c>
      <c r="T154" s="220">
        <f>S154*H154</f>
        <v>0</v>
      </c>
      <c r="AR154" s="22" t="s">
        <v>163</v>
      </c>
      <c r="AT154" s="22" t="s">
        <v>156</v>
      </c>
      <c r="AU154" s="22" t="s">
        <v>81</v>
      </c>
      <c r="AY154" s="22" t="s">
        <v>155</v>
      </c>
      <c r="BE154" s="221">
        <f>IF(N154="základní",J154,0)</f>
        <v>0</v>
      </c>
      <c r="BF154" s="221">
        <f>IF(N154="snížená",J154,0)</f>
        <v>0</v>
      </c>
      <c r="BG154" s="221">
        <f>IF(N154="zákl. přenesená",J154,0)</f>
        <v>0</v>
      </c>
      <c r="BH154" s="221">
        <f>IF(N154="sníž. přenesená",J154,0)</f>
        <v>0</v>
      </c>
      <c r="BI154" s="221">
        <f>IF(N154="nulová",J154,0)</f>
        <v>0</v>
      </c>
      <c r="BJ154" s="22" t="s">
        <v>81</v>
      </c>
      <c r="BK154" s="221">
        <f>ROUND(I154*H154,2)</f>
        <v>0</v>
      </c>
      <c r="BL154" s="22" t="s">
        <v>163</v>
      </c>
      <c r="BM154" s="22" t="s">
        <v>221</v>
      </c>
    </row>
    <row r="155" s="1" customFormat="1" ht="16.5" customHeight="1">
      <c r="B155" s="44"/>
      <c r="C155" s="210" t="s">
        <v>176</v>
      </c>
      <c r="D155" s="210" t="s">
        <v>156</v>
      </c>
      <c r="E155" s="211" t="s">
        <v>2205</v>
      </c>
      <c r="F155" s="212" t="s">
        <v>2206</v>
      </c>
      <c r="G155" s="213" t="s">
        <v>266</v>
      </c>
      <c r="H155" s="214">
        <v>58.859000000000002</v>
      </c>
      <c r="I155" s="215"/>
      <c r="J155" s="216">
        <f>ROUND(I155*H155,2)</f>
        <v>0</v>
      </c>
      <c r="K155" s="212" t="s">
        <v>21</v>
      </c>
      <c r="L155" s="70"/>
      <c r="M155" s="217" t="s">
        <v>21</v>
      </c>
      <c r="N155" s="218" t="s">
        <v>44</v>
      </c>
      <c r="O155" s="45"/>
      <c r="P155" s="219">
        <f>O155*H155</f>
        <v>0</v>
      </c>
      <c r="Q155" s="219">
        <v>0</v>
      </c>
      <c r="R155" s="219">
        <f>Q155*H155</f>
        <v>0</v>
      </c>
      <c r="S155" s="219">
        <v>0</v>
      </c>
      <c r="T155" s="220">
        <f>S155*H155</f>
        <v>0</v>
      </c>
      <c r="AR155" s="22" t="s">
        <v>163</v>
      </c>
      <c r="AT155" s="22" t="s">
        <v>156</v>
      </c>
      <c r="AU155" s="22" t="s">
        <v>81</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163</v>
      </c>
      <c r="BM155" s="22" t="s">
        <v>224</v>
      </c>
    </row>
    <row r="156" s="1" customFormat="1" ht="16.5" customHeight="1">
      <c r="B156" s="44"/>
      <c r="C156" s="210" t="s">
        <v>73</v>
      </c>
      <c r="D156" s="210" t="s">
        <v>156</v>
      </c>
      <c r="E156" s="211" t="s">
        <v>2207</v>
      </c>
      <c r="F156" s="212" t="s">
        <v>2208</v>
      </c>
      <c r="G156" s="213" t="s">
        <v>21</v>
      </c>
      <c r="H156" s="214">
        <v>0</v>
      </c>
      <c r="I156" s="215"/>
      <c r="J156" s="216">
        <f>ROUND(I156*H156,2)</f>
        <v>0</v>
      </c>
      <c r="K156" s="212" t="s">
        <v>21</v>
      </c>
      <c r="L156" s="70"/>
      <c r="M156" s="217" t="s">
        <v>21</v>
      </c>
      <c r="N156" s="218" t="s">
        <v>44</v>
      </c>
      <c r="O156" s="45"/>
      <c r="P156" s="219">
        <f>O156*H156</f>
        <v>0</v>
      </c>
      <c r="Q156" s="219">
        <v>0</v>
      </c>
      <c r="R156" s="219">
        <f>Q156*H156</f>
        <v>0</v>
      </c>
      <c r="S156" s="219">
        <v>0</v>
      </c>
      <c r="T156" s="220">
        <f>S156*H156</f>
        <v>0</v>
      </c>
      <c r="AR156" s="22" t="s">
        <v>163</v>
      </c>
      <c r="AT156" s="22" t="s">
        <v>156</v>
      </c>
      <c r="AU156" s="22" t="s">
        <v>81</v>
      </c>
      <c r="AY156" s="22" t="s">
        <v>155</v>
      </c>
      <c r="BE156" s="221">
        <f>IF(N156="základní",J156,0)</f>
        <v>0</v>
      </c>
      <c r="BF156" s="221">
        <f>IF(N156="snížená",J156,0)</f>
        <v>0</v>
      </c>
      <c r="BG156" s="221">
        <f>IF(N156="zákl. přenesená",J156,0)</f>
        <v>0</v>
      </c>
      <c r="BH156" s="221">
        <f>IF(N156="sníž. přenesená",J156,0)</f>
        <v>0</v>
      </c>
      <c r="BI156" s="221">
        <f>IF(N156="nulová",J156,0)</f>
        <v>0</v>
      </c>
      <c r="BJ156" s="22" t="s">
        <v>81</v>
      </c>
      <c r="BK156" s="221">
        <f>ROUND(I156*H156,2)</f>
        <v>0</v>
      </c>
      <c r="BL156" s="22" t="s">
        <v>163</v>
      </c>
      <c r="BM156" s="22" t="s">
        <v>227</v>
      </c>
    </row>
    <row r="157" s="1" customFormat="1" ht="16.5" customHeight="1">
      <c r="B157" s="44"/>
      <c r="C157" s="210" t="s">
        <v>198</v>
      </c>
      <c r="D157" s="210" t="s">
        <v>156</v>
      </c>
      <c r="E157" s="211" t="s">
        <v>2209</v>
      </c>
      <c r="F157" s="212" t="s">
        <v>2210</v>
      </c>
      <c r="G157" s="213" t="s">
        <v>266</v>
      </c>
      <c r="H157" s="214">
        <v>1.5600000000000001</v>
      </c>
      <c r="I157" s="215"/>
      <c r="J157" s="216">
        <f>ROUND(I157*H157,2)</f>
        <v>0</v>
      </c>
      <c r="K157" s="212" t="s">
        <v>21</v>
      </c>
      <c r="L157" s="70"/>
      <c r="M157" s="217" t="s">
        <v>21</v>
      </c>
      <c r="N157" s="218" t="s">
        <v>44</v>
      </c>
      <c r="O157" s="45"/>
      <c r="P157" s="219">
        <f>O157*H157</f>
        <v>0</v>
      </c>
      <c r="Q157" s="219">
        <v>0</v>
      </c>
      <c r="R157" s="219">
        <f>Q157*H157</f>
        <v>0</v>
      </c>
      <c r="S157" s="219">
        <v>0</v>
      </c>
      <c r="T157" s="220">
        <f>S157*H157</f>
        <v>0</v>
      </c>
      <c r="AR157" s="22" t="s">
        <v>163</v>
      </c>
      <c r="AT157" s="22" t="s">
        <v>156</v>
      </c>
      <c r="AU157" s="22" t="s">
        <v>81</v>
      </c>
      <c r="AY157" s="22" t="s">
        <v>155</v>
      </c>
      <c r="BE157" s="221">
        <f>IF(N157="základní",J157,0)</f>
        <v>0</v>
      </c>
      <c r="BF157" s="221">
        <f>IF(N157="snížená",J157,0)</f>
        <v>0</v>
      </c>
      <c r="BG157" s="221">
        <f>IF(N157="zákl. přenesená",J157,0)</f>
        <v>0</v>
      </c>
      <c r="BH157" s="221">
        <f>IF(N157="sníž. přenesená",J157,0)</f>
        <v>0</v>
      </c>
      <c r="BI157" s="221">
        <f>IF(N157="nulová",J157,0)</f>
        <v>0</v>
      </c>
      <c r="BJ157" s="22" t="s">
        <v>81</v>
      </c>
      <c r="BK157" s="221">
        <f>ROUND(I157*H157,2)</f>
        <v>0</v>
      </c>
      <c r="BL157" s="22" t="s">
        <v>163</v>
      </c>
      <c r="BM157" s="22" t="s">
        <v>230</v>
      </c>
    </row>
    <row r="158" s="1" customFormat="1" ht="16.5" customHeight="1">
      <c r="B158" s="44"/>
      <c r="C158" s="210" t="s">
        <v>73</v>
      </c>
      <c r="D158" s="210" t="s">
        <v>156</v>
      </c>
      <c r="E158" s="211" t="s">
        <v>2211</v>
      </c>
      <c r="F158" s="212" t="s">
        <v>2212</v>
      </c>
      <c r="G158" s="213" t="s">
        <v>21</v>
      </c>
      <c r="H158" s="214">
        <v>0</v>
      </c>
      <c r="I158" s="215"/>
      <c r="J158" s="216">
        <f>ROUND(I158*H158,2)</f>
        <v>0</v>
      </c>
      <c r="K158" s="212" t="s">
        <v>21</v>
      </c>
      <c r="L158" s="70"/>
      <c r="M158" s="217" t="s">
        <v>21</v>
      </c>
      <c r="N158" s="218" t="s">
        <v>44</v>
      </c>
      <c r="O158" s="45"/>
      <c r="P158" s="219">
        <f>O158*H158</f>
        <v>0</v>
      </c>
      <c r="Q158" s="219">
        <v>0</v>
      </c>
      <c r="R158" s="219">
        <f>Q158*H158</f>
        <v>0</v>
      </c>
      <c r="S158" s="219">
        <v>0</v>
      </c>
      <c r="T158" s="220">
        <f>S158*H158</f>
        <v>0</v>
      </c>
      <c r="AR158" s="22" t="s">
        <v>163</v>
      </c>
      <c r="AT158" s="22" t="s">
        <v>156</v>
      </c>
      <c r="AU158" s="22" t="s">
        <v>81</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163</v>
      </c>
      <c r="BM158" s="22" t="s">
        <v>234</v>
      </c>
    </row>
    <row r="159" s="1" customFormat="1" ht="25.5" customHeight="1">
      <c r="B159" s="44"/>
      <c r="C159" s="210" t="s">
        <v>180</v>
      </c>
      <c r="D159" s="210" t="s">
        <v>156</v>
      </c>
      <c r="E159" s="211" t="s">
        <v>2213</v>
      </c>
      <c r="F159" s="212" t="s">
        <v>2214</v>
      </c>
      <c r="G159" s="213" t="s">
        <v>266</v>
      </c>
      <c r="H159" s="214">
        <v>51.981999999999999</v>
      </c>
      <c r="I159" s="215"/>
      <c r="J159" s="216">
        <f>ROUND(I159*H159,2)</f>
        <v>0</v>
      </c>
      <c r="K159" s="212" t="s">
        <v>21</v>
      </c>
      <c r="L159" s="70"/>
      <c r="M159" s="217" t="s">
        <v>21</v>
      </c>
      <c r="N159" s="218" t="s">
        <v>44</v>
      </c>
      <c r="O159" s="45"/>
      <c r="P159" s="219">
        <f>O159*H159</f>
        <v>0</v>
      </c>
      <c r="Q159" s="219">
        <v>0</v>
      </c>
      <c r="R159" s="219">
        <f>Q159*H159</f>
        <v>0</v>
      </c>
      <c r="S159" s="219">
        <v>0</v>
      </c>
      <c r="T159" s="220">
        <f>S159*H159</f>
        <v>0</v>
      </c>
      <c r="AR159" s="22" t="s">
        <v>163</v>
      </c>
      <c r="AT159" s="22" t="s">
        <v>156</v>
      </c>
      <c r="AU159" s="22" t="s">
        <v>81</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163</v>
      </c>
      <c r="BM159" s="22" t="s">
        <v>237</v>
      </c>
    </row>
    <row r="160" s="1" customFormat="1" ht="16.5" customHeight="1">
      <c r="B160" s="44"/>
      <c r="C160" s="210" t="s">
        <v>73</v>
      </c>
      <c r="D160" s="210" t="s">
        <v>156</v>
      </c>
      <c r="E160" s="211" t="s">
        <v>2215</v>
      </c>
      <c r="F160" s="212" t="s">
        <v>2216</v>
      </c>
      <c r="G160" s="213" t="s">
        <v>21</v>
      </c>
      <c r="H160" s="214">
        <v>0</v>
      </c>
      <c r="I160" s="215"/>
      <c r="J160" s="216">
        <f>ROUND(I160*H160,2)</f>
        <v>0</v>
      </c>
      <c r="K160" s="212" t="s">
        <v>21</v>
      </c>
      <c r="L160" s="70"/>
      <c r="M160" s="217" t="s">
        <v>21</v>
      </c>
      <c r="N160" s="218" t="s">
        <v>44</v>
      </c>
      <c r="O160" s="45"/>
      <c r="P160" s="219">
        <f>O160*H160</f>
        <v>0</v>
      </c>
      <c r="Q160" s="219">
        <v>0</v>
      </c>
      <c r="R160" s="219">
        <f>Q160*H160</f>
        <v>0</v>
      </c>
      <c r="S160" s="219">
        <v>0</v>
      </c>
      <c r="T160" s="220">
        <f>S160*H160</f>
        <v>0</v>
      </c>
      <c r="AR160" s="22" t="s">
        <v>163</v>
      </c>
      <c r="AT160" s="22" t="s">
        <v>156</v>
      </c>
      <c r="AU160" s="22" t="s">
        <v>81</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163</v>
      </c>
      <c r="BM160" s="22" t="s">
        <v>241</v>
      </c>
    </row>
    <row r="161" s="1" customFormat="1" ht="16.5" customHeight="1">
      <c r="B161" s="44"/>
      <c r="C161" s="210" t="s">
        <v>10</v>
      </c>
      <c r="D161" s="210" t="s">
        <v>156</v>
      </c>
      <c r="E161" s="211" t="s">
        <v>2217</v>
      </c>
      <c r="F161" s="212" t="s">
        <v>2218</v>
      </c>
      <c r="G161" s="213" t="s">
        <v>266</v>
      </c>
      <c r="H161" s="214">
        <v>8.0079999999999991</v>
      </c>
      <c r="I161" s="215"/>
      <c r="J161" s="216">
        <f>ROUND(I161*H161,2)</f>
        <v>0</v>
      </c>
      <c r="K161" s="212" t="s">
        <v>21</v>
      </c>
      <c r="L161" s="70"/>
      <c r="M161" s="217" t="s">
        <v>21</v>
      </c>
      <c r="N161" s="218" t="s">
        <v>44</v>
      </c>
      <c r="O161" s="45"/>
      <c r="P161" s="219">
        <f>O161*H161</f>
        <v>0</v>
      </c>
      <c r="Q161" s="219">
        <v>0</v>
      </c>
      <c r="R161" s="219">
        <f>Q161*H161</f>
        <v>0</v>
      </c>
      <c r="S161" s="219">
        <v>0</v>
      </c>
      <c r="T161" s="220">
        <f>S161*H161</f>
        <v>0</v>
      </c>
      <c r="AR161" s="22" t="s">
        <v>163</v>
      </c>
      <c r="AT161" s="22" t="s">
        <v>156</v>
      </c>
      <c r="AU161" s="22" t="s">
        <v>81</v>
      </c>
      <c r="AY161" s="22" t="s">
        <v>155</v>
      </c>
      <c r="BE161" s="221">
        <f>IF(N161="základní",J161,0)</f>
        <v>0</v>
      </c>
      <c r="BF161" s="221">
        <f>IF(N161="snížená",J161,0)</f>
        <v>0</v>
      </c>
      <c r="BG161" s="221">
        <f>IF(N161="zákl. přenesená",J161,0)</f>
        <v>0</v>
      </c>
      <c r="BH161" s="221">
        <f>IF(N161="sníž. přenesená",J161,0)</f>
        <v>0</v>
      </c>
      <c r="BI161" s="221">
        <f>IF(N161="nulová",J161,0)</f>
        <v>0</v>
      </c>
      <c r="BJ161" s="22" t="s">
        <v>81</v>
      </c>
      <c r="BK161" s="221">
        <f>ROUND(I161*H161,2)</f>
        <v>0</v>
      </c>
      <c r="BL161" s="22" t="s">
        <v>163</v>
      </c>
      <c r="BM161" s="22" t="s">
        <v>341</v>
      </c>
    </row>
    <row r="162" s="1" customFormat="1" ht="16.5" customHeight="1">
      <c r="B162" s="44"/>
      <c r="C162" s="210" t="s">
        <v>73</v>
      </c>
      <c r="D162" s="210" t="s">
        <v>156</v>
      </c>
      <c r="E162" s="211" t="s">
        <v>2219</v>
      </c>
      <c r="F162" s="212" t="s">
        <v>2220</v>
      </c>
      <c r="G162" s="213" t="s">
        <v>21</v>
      </c>
      <c r="H162" s="214">
        <v>0</v>
      </c>
      <c r="I162" s="215"/>
      <c r="J162" s="216">
        <f>ROUND(I162*H162,2)</f>
        <v>0</v>
      </c>
      <c r="K162" s="212" t="s">
        <v>21</v>
      </c>
      <c r="L162" s="70"/>
      <c r="M162" s="217" t="s">
        <v>21</v>
      </c>
      <c r="N162" s="218" t="s">
        <v>44</v>
      </c>
      <c r="O162" s="45"/>
      <c r="P162" s="219">
        <f>O162*H162</f>
        <v>0</v>
      </c>
      <c r="Q162" s="219">
        <v>0</v>
      </c>
      <c r="R162" s="219">
        <f>Q162*H162</f>
        <v>0</v>
      </c>
      <c r="S162" s="219">
        <v>0</v>
      </c>
      <c r="T162" s="220">
        <f>S162*H162</f>
        <v>0</v>
      </c>
      <c r="AR162" s="22" t="s">
        <v>163</v>
      </c>
      <c r="AT162" s="22" t="s">
        <v>156</v>
      </c>
      <c r="AU162" s="22" t="s">
        <v>81</v>
      </c>
      <c r="AY162" s="22" t="s">
        <v>155</v>
      </c>
      <c r="BE162" s="221">
        <f>IF(N162="základní",J162,0)</f>
        <v>0</v>
      </c>
      <c r="BF162" s="221">
        <f>IF(N162="snížená",J162,0)</f>
        <v>0</v>
      </c>
      <c r="BG162" s="221">
        <f>IF(N162="zákl. přenesená",J162,0)</f>
        <v>0</v>
      </c>
      <c r="BH162" s="221">
        <f>IF(N162="sníž. přenesená",J162,0)</f>
        <v>0</v>
      </c>
      <c r="BI162" s="221">
        <f>IF(N162="nulová",J162,0)</f>
        <v>0</v>
      </c>
      <c r="BJ162" s="22" t="s">
        <v>81</v>
      </c>
      <c r="BK162" s="221">
        <f>ROUND(I162*H162,2)</f>
        <v>0</v>
      </c>
      <c r="BL162" s="22" t="s">
        <v>163</v>
      </c>
      <c r="BM162" s="22" t="s">
        <v>345</v>
      </c>
    </row>
    <row r="163" s="1" customFormat="1" ht="16.5" customHeight="1">
      <c r="B163" s="44"/>
      <c r="C163" s="210" t="s">
        <v>183</v>
      </c>
      <c r="D163" s="210" t="s">
        <v>156</v>
      </c>
      <c r="E163" s="211" t="s">
        <v>2221</v>
      </c>
      <c r="F163" s="212" t="s">
        <v>2222</v>
      </c>
      <c r="G163" s="213" t="s">
        <v>266</v>
      </c>
      <c r="H163" s="214">
        <v>51.981999999999999</v>
      </c>
      <c r="I163" s="215"/>
      <c r="J163" s="216">
        <f>ROUND(I163*H163,2)</f>
        <v>0</v>
      </c>
      <c r="K163" s="212" t="s">
        <v>21</v>
      </c>
      <c r="L163" s="70"/>
      <c r="M163" s="217" t="s">
        <v>21</v>
      </c>
      <c r="N163" s="218" t="s">
        <v>44</v>
      </c>
      <c r="O163" s="45"/>
      <c r="P163" s="219">
        <f>O163*H163</f>
        <v>0</v>
      </c>
      <c r="Q163" s="219">
        <v>0</v>
      </c>
      <c r="R163" s="219">
        <f>Q163*H163</f>
        <v>0</v>
      </c>
      <c r="S163" s="219">
        <v>0</v>
      </c>
      <c r="T163" s="220">
        <f>S163*H163</f>
        <v>0</v>
      </c>
      <c r="AR163" s="22" t="s">
        <v>163</v>
      </c>
      <c r="AT163" s="22" t="s">
        <v>156</v>
      </c>
      <c r="AU163" s="22" t="s">
        <v>81</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163</v>
      </c>
      <c r="BM163" s="22" t="s">
        <v>348</v>
      </c>
    </row>
    <row r="164" s="1" customFormat="1" ht="16.5" customHeight="1">
      <c r="B164" s="44"/>
      <c r="C164" s="210" t="s">
        <v>73</v>
      </c>
      <c r="D164" s="210" t="s">
        <v>156</v>
      </c>
      <c r="E164" s="211" t="s">
        <v>2223</v>
      </c>
      <c r="F164" s="212" t="s">
        <v>2224</v>
      </c>
      <c r="G164" s="213" t="s">
        <v>21</v>
      </c>
      <c r="H164" s="214">
        <v>0</v>
      </c>
      <c r="I164" s="215"/>
      <c r="J164" s="216">
        <f>ROUND(I164*H164,2)</f>
        <v>0</v>
      </c>
      <c r="K164" s="212" t="s">
        <v>21</v>
      </c>
      <c r="L164" s="70"/>
      <c r="M164" s="217" t="s">
        <v>21</v>
      </c>
      <c r="N164" s="218" t="s">
        <v>44</v>
      </c>
      <c r="O164" s="45"/>
      <c r="P164" s="219">
        <f>O164*H164</f>
        <v>0</v>
      </c>
      <c r="Q164" s="219">
        <v>0</v>
      </c>
      <c r="R164" s="219">
        <f>Q164*H164</f>
        <v>0</v>
      </c>
      <c r="S164" s="219">
        <v>0</v>
      </c>
      <c r="T164" s="220">
        <f>S164*H164</f>
        <v>0</v>
      </c>
      <c r="AR164" s="22" t="s">
        <v>163</v>
      </c>
      <c r="AT164" s="22" t="s">
        <v>156</v>
      </c>
      <c r="AU164" s="22" t="s">
        <v>81</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163</v>
      </c>
      <c r="BM164" s="22" t="s">
        <v>353</v>
      </c>
    </row>
    <row r="165" s="1" customFormat="1" ht="16.5" customHeight="1">
      <c r="B165" s="44"/>
      <c r="C165" s="210" t="s">
        <v>211</v>
      </c>
      <c r="D165" s="210" t="s">
        <v>156</v>
      </c>
      <c r="E165" s="211" t="s">
        <v>2225</v>
      </c>
      <c r="F165" s="212" t="s">
        <v>2226</v>
      </c>
      <c r="G165" s="213" t="s">
        <v>266</v>
      </c>
      <c r="H165" s="214">
        <v>10.4</v>
      </c>
      <c r="I165" s="215"/>
      <c r="J165" s="216">
        <f>ROUND(I165*H165,2)</f>
        <v>0</v>
      </c>
      <c r="K165" s="212" t="s">
        <v>21</v>
      </c>
      <c r="L165" s="70"/>
      <c r="M165" s="217" t="s">
        <v>21</v>
      </c>
      <c r="N165" s="218" t="s">
        <v>44</v>
      </c>
      <c r="O165" s="45"/>
      <c r="P165" s="219">
        <f>O165*H165</f>
        <v>0</v>
      </c>
      <c r="Q165" s="219">
        <v>0</v>
      </c>
      <c r="R165" s="219">
        <f>Q165*H165</f>
        <v>0</v>
      </c>
      <c r="S165" s="219">
        <v>0</v>
      </c>
      <c r="T165" s="220">
        <f>S165*H165</f>
        <v>0</v>
      </c>
      <c r="AR165" s="22" t="s">
        <v>163</v>
      </c>
      <c r="AT165" s="22" t="s">
        <v>156</v>
      </c>
      <c r="AU165" s="22" t="s">
        <v>81</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163</v>
      </c>
      <c r="BM165" s="22" t="s">
        <v>360</v>
      </c>
    </row>
    <row r="166" s="1" customFormat="1" ht="16.5" customHeight="1">
      <c r="B166" s="44"/>
      <c r="C166" s="210" t="s">
        <v>73</v>
      </c>
      <c r="D166" s="210" t="s">
        <v>156</v>
      </c>
      <c r="E166" s="211" t="s">
        <v>2227</v>
      </c>
      <c r="F166" s="212" t="s">
        <v>315</v>
      </c>
      <c r="G166" s="213" t="s">
        <v>21</v>
      </c>
      <c r="H166" s="214">
        <v>0</v>
      </c>
      <c r="I166" s="215"/>
      <c r="J166" s="216">
        <f>ROUND(I166*H166,2)</f>
        <v>0</v>
      </c>
      <c r="K166" s="212" t="s">
        <v>21</v>
      </c>
      <c r="L166" s="70"/>
      <c r="M166" s="217" t="s">
        <v>21</v>
      </c>
      <c r="N166" s="218" t="s">
        <v>44</v>
      </c>
      <c r="O166" s="45"/>
      <c r="P166" s="219">
        <f>O166*H166</f>
        <v>0</v>
      </c>
      <c r="Q166" s="219">
        <v>0</v>
      </c>
      <c r="R166" s="219">
        <f>Q166*H166</f>
        <v>0</v>
      </c>
      <c r="S166" s="219">
        <v>0</v>
      </c>
      <c r="T166" s="220">
        <f>S166*H166</f>
        <v>0</v>
      </c>
      <c r="AR166" s="22" t="s">
        <v>163</v>
      </c>
      <c r="AT166" s="22" t="s">
        <v>156</v>
      </c>
      <c r="AU166" s="22" t="s">
        <v>81</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163</v>
      </c>
      <c r="BM166" s="22" t="s">
        <v>365</v>
      </c>
    </row>
    <row r="167" s="1" customFormat="1" ht="16.5" customHeight="1">
      <c r="B167" s="44"/>
      <c r="C167" s="210" t="s">
        <v>187</v>
      </c>
      <c r="D167" s="210" t="s">
        <v>156</v>
      </c>
      <c r="E167" s="211" t="s">
        <v>2228</v>
      </c>
      <c r="F167" s="212" t="s">
        <v>2229</v>
      </c>
      <c r="G167" s="213" t="s">
        <v>266</v>
      </c>
      <c r="H167" s="214">
        <v>81.808999999999998</v>
      </c>
      <c r="I167" s="215"/>
      <c r="J167" s="216">
        <f>ROUND(I167*H167,2)</f>
        <v>0</v>
      </c>
      <c r="K167" s="212" t="s">
        <v>21</v>
      </c>
      <c r="L167" s="70"/>
      <c r="M167" s="217" t="s">
        <v>21</v>
      </c>
      <c r="N167" s="218" t="s">
        <v>44</v>
      </c>
      <c r="O167" s="45"/>
      <c r="P167" s="219">
        <f>O167*H167</f>
        <v>0</v>
      </c>
      <c r="Q167" s="219">
        <v>0</v>
      </c>
      <c r="R167" s="219">
        <f>Q167*H167</f>
        <v>0</v>
      </c>
      <c r="S167" s="219">
        <v>0</v>
      </c>
      <c r="T167" s="220">
        <f>S167*H167</f>
        <v>0</v>
      </c>
      <c r="AR167" s="22" t="s">
        <v>163</v>
      </c>
      <c r="AT167" s="22" t="s">
        <v>156</v>
      </c>
      <c r="AU167" s="22" t="s">
        <v>81</v>
      </c>
      <c r="AY167" s="22" t="s">
        <v>155</v>
      </c>
      <c r="BE167" s="221">
        <f>IF(N167="základní",J167,0)</f>
        <v>0</v>
      </c>
      <c r="BF167" s="221">
        <f>IF(N167="snížená",J167,0)</f>
        <v>0</v>
      </c>
      <c r="BG167" s="221">
        <f>IF(N167="zákl. přenesená",J167,0)</f>
        <v>0</v>
      </c>
      <c r="BH167" s="221">
        <f>IF(N167="sníž. přenesená",J167,0)</f>
        <v>0</v>
      </c>
      <c r="BI167" s="221">
        <f>IF(N167="nulová",J167,0)</f>
        <v>0</v>
      </c>
      <c r="BJ167" s="22" t="s">
        <v>81</v>
      </c>
      <c r="BK167" s="221">
        <f>ROUND(I167*H167,2)</f>
        <v>0</v>
      </c>
      <c r="BL167" s="22" t="s">
        <v>163</v>
      </c>
      <c r="BM167" s="22" t="s">
        <v>160</v>
      </c>
    </row>
    <row r="168" s="1" customFormat="1" ht="16.5" customHeight="1">
      <c r="B168" s="44"/>
      <c r="C168" s="210" t="s">
        <v>73</v>
      </c>
      <c r="D168" s="210" t="s">
        <v>156</v>
      </c>
      <c r="E168" s="211" t="s">
        <v>2230</v>
      </c>
      <c r="F168" s="212" t="s">
        <v>2231</v>
      </c>
      <c r="G168" s="213" t="s">
        <v>21</v>
      </c>
      <c r="H168" s="214">
        <v>0</v>
      </c>
      <c r="I168" s="215"/>
      <c r="J168" s="216">
        <f>ROUND(I168*H168,2)</f>
        <v>0</v>
      </c>
      <c r="K168" s="212" t="s">
        <v>21</v>
      </c>
      <c r="L168" s="70"/>
      <c r="M168" s="217" t="s">
        <v>21</v>
      </c>
      <c r="N168" s="218" t="s">
        <v>44</v>
      </c>
      <c r="O168" s="45"/>
      <c r="P168" s="219">
        <f>O168*H168</f>
        <v>0</v>
      </c>
      <c r="Q168" s="219">
        <v>0</v>
      </c>
      <c r="R168" s="219">
        <f>Q168*H168</f>
        <v>0</v>
      </c>
      <c r="S168" s="219">
        <v>0</v>
      </c>
      <c r="T168" s="220">
        <f>S168*H168</f>
        <v>0</v>
      </c>
      <c r="AR168" s="22" t="s">
        <v>163</v>
      </c>
      <c r="AT168" s="22" t="s">
        <v>156</v>
      </c>
      <c r="AU168" s="22" t="s">
        <v>81</v>
      </c>
      <c r="AY168" s="22" t="s">
        <v>155</v>
      </c>
      <c r="BE168" s="221">
        <f>IF(N168="základní",J168,0)</f>
        <v>0</v>
      </c>
      <c r="BF168" s="221">
        <f>IF(N168="snížená",J168,0)</f>
        <v>0</v>
      </c>
      <c r="BG168" s="221">
        <f>IF(N168="zákl. přenesená",J168,0)</f>
        <v>0</v>
      </c>
      <c r="BH168" s="221">
        <f>IF(N168="sníž. přenesená",J168,0)</f>
        <v>0</v>
      </c>
      <c r="BI168" s="221">
        <f>IF(N168="nulová",J168,0)</f>
        <v>0</v>
      </c>
      <c r="BJ168" s="22" t="s">
        <v>81</v>
      </c>
      <c r="BK168" s="221">
        <f>ROUND(I168*H168,2)</f>
        <v>0</v>
      </c>
      <c r="BL168" s="22" t="s">
        <v>163</v>
      </c>
      <c r="BM168" s="22" t="s">
        <v>371</v>
      </c>
    </row>
    <row r="169" s="1" customFormat="1" ht="16.5" customHeight="1">
      <c r="B169" s="44"/>
      <c r="C169" s="210" t="s">
        <v>218</v>
      </c>
      <c r="D169" s="210" t="s">
        <v>156</v>
      </c>
      <c r="E169" s="211" t="s">
        <v>2232</v>
      </c>
      <c r="F169" s="212" t="s">
        <v>2233</v>
      </c>
      <c r="G169" s="213" t="s">
        <v>266</v>
      </c>
      <c r="H169" s="214">
        <v>81.640000000000001</v>
      </c>
      <c r="I169" s="215"/>
      <c r="J169" s="216">
        <f>ROUND(I169*H169,2)</f>
        <v>0</v>
      </c>
      <c r="K169" s="212" t="s">
        <v>21</v>
      </c>
      <c r="L169" s="70"/>
      <c r="M169" s="217" t="s">
        <v>21</v>
      </c>
      <c r="N169" s="218" t="s">
        <v>44</v>
      </c>
      <c r="O169" s="45"/>
      <c r="P169" s="219">
        <f>O169*H169</f>
        <v>0</v>
      </c>
      <c r="Q169" s="219">
        <v>0</v>
      </c>
      <c r="R169" s="219">
        <f>Q169*H169</f>
        <v>0</v>
      </c>
      <c r="S169" s="219">
        <v>0</v>
      </c>
      <c r="T169" s="220">
        <f>S169*H169</f>
        <v>0</v>
      </c>
      <c r="AR169" s="22" t="s">
        <v>163</v>
      </c>
      <c r="AT169" s="22" t="s">
        <v>156</v>
      </c>
      <c r="AU169" s="22" t="s">
        <v>81</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163</v>
      </c>
      <c r="BM169" s="22" t="s">
        <v>374</v>
      </c>
    </row>
    <row r="170" s="1" customFormat="1" ht="16.5" customHeight="1">
      <c r="B170" s="44"/>
      <c r="C170" s="210" t="s">
        <v>73</v>
      </c>
      <c r="D170" s="210" t="s">
        <v>156</v>
      </c>
      <c r="E170" s="211" t="s">
        <v>2234</v>
      </c>
      <c r="F170" s="212" t="s">
        <v>2235</v>
      </c>
      <c r="G170" s="213" t="s">
        <v>21</v>
      </c>
      <c r="H170" s="214">
        <v>0</v>
      </c>
      <c r="I170" s="215"/>
      <c r="J170" s="216">
        <f>ROUND(I170*H170,2)</f>
        <v>0</v>
      </c>
      <c r="K170" s="212" t="s">
        <v>21</v>
      </c>
      <c r="L170" s="70"/>
      <c r="M170" s="217" t="s">
        <v>21</v>
      </c>
      <c r="N170" s="218" t="s">
        <v>44</v>
      </c>
      <c r="O170" s="45"/>
      <c r="P170" s="219">
        <f>O170*H170</f>
        <v>0</v>
      </c>
      <c r="Q170" s="219">
        <v>0</v>
      </c>
      <c r="R170" s="219">
        <f>Q170*H170</f>
        <v>0</v>
      </c>
      <c r="S170" s="219">
        <v>0</v>
      </c>
      <c r="T170" s="220">
        <f>S170*H170</f>
        <v>0</v>
      </c>
      <c r="AR170" s="22" t="s">
        <v>163</v>
      </c>
      <c r="AT170" s="22" t="s">
        <v>156</v>
      </c>
      <c r="AU170" s="22" t="s">
        <v>81</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163</v>
      </c>
      <c r="BM170" s="22" t="s">
        <v>378</v>
      </c>
    </row>
    <row r="171" s="1" customFormat="1" ht="16.5" customHeight="1">
      <c r="B171" s="44"/>
      <c r="C171" s="210" t="s">
        <v>190</v>
      </c>
      <c r="D171" s="210" t="s">
        <v>156</v>
      </c>
      <c r="E171" s="211" t="s">
        <v>2236</v>
      </c>
      <c r="F171" s="212" t="s">
        <v>2237</v>
      </c>
      <c r="G171" s="213" t="s">
        <v>266</v>
      </c>
      <c r="H171" s="214">
        <v>5.1689999999999996</v>
      </c>
      <c r="I171" s="215"/>
      <c r="J171" s="216">
        <f>ROUND(I171*H171,2)</f>
        <v>0</v>
      </c>
      <c r="K171" s="212" t="s">
        <v>21</v>
      </c>
      <c r="L171" s="70"/>
      <c r="M171" s="217" t="s">
        <v>21</v>
      </c>
      <c r="N171" s="218" t="s">
        <v>44</v>
      </c>
      <c r="O171" s="45"/>
      <c r="P171" s="219">
        <f>O171*H171</f>
        <v>0</v>
      </c>
      <c r="Q171" s="219">
        <v>0</v>
      </c>
      <c r="R171" s="219">
        <f>Q171*H171</f>
        <v>0</v>
      </c>
      <c r="S171" s="219">
        <v>0</v>
      </c>
      <c r="T171" s="220">
        <f>S171*H171</f>
        <v>0</v>
      </c>
      <c r="AR171" s="22" t="s">
        <v>163</v>
      </c>
      <c r="AT171" s="22" t="s">
        <v>156</v>
      </c>
      <c r="AU171" s="22" t="s">
        <v>81</v>
      </c>
      <c r="AY171" s="22" t="s">
        <v>155</v>
      </c>
      <c r="BE171" s="221">
        <f>IF(N171="základní",J171,0)</f>
        <v>0</v>
      </c>
      <c r="BF171" s="221">
        <f>IF(N171="snížená",J171,0)</f>
        <v>0</v>
      </c>
      <c r="BG171" s="221">
        <f>IF(N171="zákl. přenesená",J171,0)</f>
        <v>0</v>
      </c>
      <c r="BH171" s="221">
        <f>IF(N171="sníž. přenesená",J171,0)</f>
        <v>0</v>
      </c>
      <c r="BI171" s="221">
        <f>IF(N171="nulová",J171,0)</f>
        <v>0</v>
      </c>
      <c r="BJ171" s="22" t="s">
        <v>81</v>
      </c>
      <c r="BK171" s="221">
        <f>ROUND(I171*H171,2)</f>
        <v>0</v>
      </c>
      <c r="BL171" s="22" t="s">
        <v>163</v>
      </c>
      <c r="BM171" s="22" t="s">
        <v>381</v>
      </c>
    </row>
    <row r="172" s="1" customFormat="1" ht="16.5" customHeight="1">
      <c r="B172" s="44"/>
      <c r="C172" s="210" t="s">
        <v>73</v>
      </c>
      <c r="D172" s="210" t="s">
        <v>156</v>
      </c>
      <c r="E172" s="211" t="s">
        <v>2238</v>
      </c>
      <c r="F172" s="212" t="s">
        <v>2239</v>
      </c>
      <c r="G172" s="213" t="s">
        <v>21</v>
      </c>
      <c r="H172" s="214">
        <v>0</v>
      </c>
      <c r="I172" s="215"/>
      <c r="J172" s="216">
        <f>ROUND(I172*H172,2)</f>
        <v>0</v>
      </c>
      <c r="K172" s="212" t="s">
        <v>21</v>
      </c>
      <c r="L172" s="70"/>
      <c r="M172" s="217" t="s">
        <v>21</v>
      </c>
      <c r="N172" s="218" t="s">
        <v>44</v>
      </c>
      <c r="O172" s="45"/>
      <c r="P172" s="219">
        <f>O172*H172</f>
        <v>0</v>
      </c>
      <c r="Q172" s="219">
        <v>0</v>
      </c>
      <c r="R172" s="219">
        <f>Q172*H172</f>
        <v>0</v>
      </c>
      <c r="S172" s="219">
        <v>0</v>
      </c>
      <c r="T172" s="220">
        <f>S172*H172</f>
        <v>0</v>
      </c>
      <c r="AR172" s="22" t="s">
        <v>163</v>
      </c>
      <c r="AT172" s="22" t="s">
        <v>156</v>
      </c>
      <c r="AU172" s="22" t="s">
        <v>81</v>
      </c>
      <c r="AY172" s="22" t="s">
        <v>155</v>
      </c>
      <c r="BE172" s="221">
        <f>IF(N172="základní",J172,0)</f>
        <v>0</v>
      </c>
      <c r="BF172" s="221">
        <f>IF(N172="snížená",J172,0)</f>
        <v>0</v>
      </c>
      <c r="BG172" s="221">
        <f>IF(N172="zákl. přenesená",J172,0)</f>
        <v>0</v>
      </c>
      <c r="BH172" s="221">
        <f>IF(N172="sníž. přenesená",J172,0)</f>
        <v>0</v>
      </c>
      <c r="BI172" s="221">
        <f>IF(N172="nulová",J172,0)</f>
        <v>0</v>
      </c>
      <c r="BJ172" s="22" t="s">
        <v>81</v>
      </c>
      <c r="BK172" s="221">
        <f>ROUND(I172*H172,2)</f>
        <v>0</v>
      </c>
      <c r="BL172" s="22" t="s">
        <v>163</v>
      </c>
      <c r="BM172" s="22" t="s">
        <v>385</v>
      </c>
    </row>
    <row r="173" s="1" customFormat="1" ht="16.5" customHeight="1">
      <c r="B173" s="44"/>
      <c r="C173" s="210" t="s">
        <v>9</v>
      </c>
      <c r="D173" s="210" t="s">
        <v>156</v>
      </c>
      <c r="E173" s="211" t="s">
        <v>280</v>
      </c>
      <c r="F173" s="212" t="s">
        <v>2240</v>
      </c>
      <c r="G173" s="213" t="s">
        <v>282</v>
      </c>
      <c r="H173" s="214">
        <v>102.95999999999999</v>
      </c>
      <c r="I173" s="215"/>
      <c r="J173" s="216">
        <f>ROUND(I173*H173,2)</f>
        <v>0</v>
      </c>
      <c r="K173" s="212" t="s">
        <v>21</v>
      </c>
      <c r="L173" s="70"/>
      <c r="M173" s="217" t="s">
        <v>21</v>
      </c>
      <c r="N173" s="218" t="s">
        <v>44</v>
      </c>
      <c r="O173" s="45"/>
      <c r="P173" s="219">
        <f>O173*H173</f>
        <v>0</v>
      </c>
      <c r="Q173" s="219">
        <v>0.00075000000000000002</v>
      </c>
      <c r="R173" s="219">
        <f>Q173*H173</f>
        <v>0.077219999999999997</v>
      </c>
      <c r="S173" s="219">
        <v>0</v>
      </c>
      <c r="T173" s="220">
        <f>S173*H173</f>
        <v>0</v>
      </c>
      <c r="AR173" s="22" t="s">
        <v>163</v>
      </c>
      <c r="AT173" s="22" t="s">
        <v>156</v>
      </c>
      <c r="AU173" s="22" t="s">
        <v>81</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163</v>
      </c>
      <c r="BM173" s="22" t="s">
        <v>388</v>
      </c>
    </row>
    <row r="174" s="1" customFormat="1" ht="16.5" customHeight="1">
      <c r="B174" s="44"/>
      <c r="C174" s="210" t="s">
        <v>73</v>
      </c>
      <c r="D174" s="210" t="s">
        <v>156</v>
      </c>
      <c r="E174" s="211" t="s">
        <v>2241</v>
      </c>
      <c r="F174" s="212" t="s">
        <v>2242</v>
      </c>
      <c r="G174" s="213" t="s">
        <v>21</v>
      </c>
      <c r="H174" s="214">
        <v>0</v>
      </c>
      <c r="I174" s="215"/>
      <c r="J174" s="216">
        <f>ROUND(I174*H174,2)</f>
        <v>0</v>
      </c>
      <c r="K174" s="212" t="s">
        <v>21</v>
      </c>
      <c r="L174" s="70"/>
      <c r="M174" s="217" t="s">
        <v>21</v>
      </c>
      <c r="N174" s="218" t="s">
        <v>44</v>
      </c>
      <c r="O174" s="45"/>
      <c r="P174" s="219">
        <f>O174*H174</f>
        <v>0</v>
      </c>
      <c r="Q174" s="219">
        <v>0</v>
      </c>
      <c r="R174" s="219">
        <f>Q174*H174</f>
        <v>0</v>
      </c>
      <c r="S174" s="219">
        <v>0</v>
      </c>
      <c r="T174" s="220">
        <f>S174*H174</f>
        <v>0</v>
      </c>
      <c r="AR174" s="22" t="s">
        <v>163</v>
      </c>
      <c r="AT174" s="22" t="s">
        <v>156</v>
      </c>
      <c r="AU174" s="22" t="s">
        <v>81</v>
      </c>
      <c r="AY174" s="22" t="s">
        <v>155</v>
      </c>
      <c r="BE174" s="221">
        <f>IF(N174="základní",J174,0)</f>
        <v>0</v>
      </c>
      <c r="BF174" s="221">
        <f>IF(N174="snížená",J174,0)</f>
        <v>0</v>
      </c>
      <c r="BG174" s="221">
        <f>IF(N174="zákl. přenesená",J174,0)</f>
        <v>0</v>
      </c>
      <c r="BH174" s="221">
        <f>IF(N174="sníž. přenesená",J174,0)</f>
        <v>0</v>
      </c>
      <c r="BI174" s="221">
        <f>IF(N174="nulová",J174,0)</f>
        <v>0</v>
      </c>
      <c r="BJ174" s="22" t="s">
        <v>81</v>
      </c>
      <c r="BK174" s="221">
        <f>ROUND(I174*H174,2)</f>
        <v>0</v>
      </c>
      <c r="BL174" s="22" t="s">
        <v>163</v>
      </c>
      <c r="BM174" s="22" t="s">
        <v>392</v>
      </c>
    </row>
    <row r="175" s="1" customFormat="1" ht="16.5" customHeight="1">
      <c r="B175" s="44"/>
      <c r="C175" s="210" t="s">
        <v>194</v>
      </c>
      <c r="D175" s="210" t="s">
        <v>156</v>
      </c>
      <c r="E175" s="211" t="s">
        <v>284</v>
      </c>
      <c r="F175" s="212" t="s">
        <v>285</v>
      </c>
      <c r="G175" s="213" t="s">
        <v>282</v>
      </c>
      <c r="H175" s="214">
        <v>102.95999999999999</v>
      </c>
      <c r="I175" s="215"/>
      <c r="J175" s="216">
        <f>ROUND(I175*H175,2)</f>
        <v>0</v>
      </c>
      <c r="K175" s="212" t="s">
        <v>21</v>
      </c>
      <c r="L175" s="70"/>
      <c r="M175" s="217" t="s">
        <v>21</v>
      </c>
      <c r="N175" s="218" t="s">
        <v>44</v>
      </c>
      <c r="O175" s="45"/>
      <c r="P175" s="219">
        <f>O175*H175</f>
        <v>0</v>
      </c>
      <c r="Q175" s="219">
        <v>0</v>
      </c>
      <c r="R175" s="219">
        <f>Q175*H175</f>
        <v>0</v>
      </c>
      <c r="S175" s="219">
        <v>0</v>
      </c>
      <c r="T175" s="220">
        <f>S175*H175</f>
        <v>0</v>
      </c>
      <c r="AR175" s="22" t="s">
        <v>163</v>
      </c>
      <c r="AT175" s="22" t="s">
        <v>156</v>
      </c>
      <c r="AU175" s="22" t="s">
        <v>81</v>
      </c>
      <c r="AY175" s="22" t="s">
        <v>155</v>
      </c>
      <c r="BE175" s="221">
        <f>IF(N175="základní",J175,0)</f>
        <v>0</v>
      </c>
      <c r="BF175" s="221">
        <f>IF(N175="snížená",J175,0)</f>
        <v>0</v>
      </c>
      <c r="BG175" s="221">
        <f>IF(N175="zákl. přenesená",J175,0)</f>
        <v>0</v>
      </c>
      <c r="BH175" s="221">
        <f>IF(N175="sníž. přenesená",J175,0)</f>
        <v>0</v>
      </c>
      <c r="BI175" s="221">
        <f>IF(N175="nulová",J175,0)</f>
        <v>0</v>
      </c>
      <c r="BJ175" s="22" t="s">
        <v>81</v>
      </c>
      <c r="BK175" s="221">
        <f>ROUND(I175*H175,2)</f>
        <v>0</v>
      </c>
      <c r="BL175" s="22" t="s">
        <v>163</v>
      </c>
      <c r="BM175" s="22" t="s">
        <v>396</v>
      </c>
    </row>
    <row r="176" s="1" customFormat="1" ht="16.5" customHeight="1">
      <c r="B176" s="44"/>
      <c r="C176" s="210" t="s">
        <v>73</v>
      </c>
      <c r="D176" s="210" t="s">
        <v>156</v>
      </c>
      <c r="E176" s="211" t="s">
        <v>2241</v>
      </c>
      <c r="F176" s="212" t="s">
        <v>2242</v>
      </c>
      <c r="G176" s="213" t="s">
        <v>21</v>
      </c>
      <c r="H176" s="214">
        <v>0</v>
      </c>
      <c r="I176" s="215"/>
      <c r="J176" s="216">
        <f>ROUND(I176*H176,2)</f>
        <v>0</v>
      </c>
      <c r="K176" s="212" t="s">
        <v>21</v>
      </c>
      <c r="L176" s="70"/>
      <c r="M176" s="217" t="s">
        <v>21</v>
      </c>
      <c r="N176" s="218" t="s">
        <v>44</v>
      </c>
      <c r="O176" s="45"/>
      <c r="P176" s="219">
        <f>O176*H176</f>
        <v>0</v>
      </c>
      <c r="Q176" s="219">
        <v>0</v>
      </c>
      <c r="R176" s="219">
        <f>Q176*H176</f>
        <v>0</v>
      </c>
      <c r="S176" s="219">
        <v>0</v>
      </c>
      <c r="T176" s="220">
        <f>S176*H176</f>
        <v>0</v>
      </c>
      <c r="AR176" s="22" t="s">
        <v>163</v>
      </c>
      <c r="AT176" s="22" t="s">
        <v>156</v>
      </c>
      <c r="AU176" s="22" t="s">
        <v>81</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163</v>
      </c>
      <c r="BM176" s="22" t="s">
        <v>401</v>
      </c>
    </row>
    <row r="177" s="1" customFormat="1" ht="16.5" customHeight="1">
      <c r="B177" s="44"/>
      <c r="C177" s="210" t="s">
        <v>231</v>
      </c>
      <c r="D177" s="210" t="s">
        <v>156</v>
      </c>
      <c r="E177" s="211" t="s">
        <v>2243</v>
      </c>
      <c r="F177" s="212" t="s">
        <v>2244</v>
      </c>
      <c r="G177" s="213" t="s">
        <v>266</v>
      </c>
      <c r="H177" s="214">
        <v>137.28</v>
      </c>
      <c r="I177" s="215"/>
      <c r="J177" s="216">
        <f>ROUND(I177*H177,2)</f>
        <v>0</v>
      </c>
      <c r="K177" s="212" t="s">
        <v>21</v>
      </c>
      <c r="L177" s="70"/>
      <c r="M177" s="217" t="s">
        <v>21</v>
      </c>
      <c r="N177" s="218" t="s">
        <v>44</v>
      </c>
      <c r="O177" s="45"/>
      <c r="P177" s="219">
        <f>O177*H177</f>
        <v>0</v>
      </c>
      <c r="Q177" s="219">
        <v>0</v>
      </c>
      <c r="R177" s="219">
        <f>Q177*H177</f>
        <v>0</v>
      </c>
      <c r="S177" s="219">
        <v>0</v>
      </c>
      <c r="T177" s="220">
        <f>S177*H177</f>
        <v>0</v>
      </c>
      <c r="AR177" s="22" t="s">
        <v>163</v>
      </c>
      <c r="AT177" s="22" t="s">
        <v>156</v>
      </c>
      <c r="AU177" s="22" t="s">
        <v>81</v>
      </c>
      <c r="AY177" s="22" t="s">
        <v>155</v>
      </c>
      <c r="BE177" s="221">
        <f>IF(N177="základní",J177,0)</f>
        <v>0</v>
      </c>
      <c r="BF177" s="221">
        <f>IF(N177="snížená",J177,0)</f>
        <v>0</v>
      </c>
      <c r="BG177" s="221">
        <f>IF(N177="zákl. přenesená",J177,0)</f>
        <v>0</v>
      </c>
      <c r="BH177" s="221">
        <f>IF(N177="sníž. přenesená",J177,0)</f>
        <v>0</v>
      </c>
      <c r="BI177" s="221">
        <f>IF(N177="nulová",J177,0)</f>
        <v>0</v>
      </c>
      <c r="BJ177" s="22" t="s">
        <v>81</v>
      </c>
      <c r="BK177" s="221">
        <f>ROUND(I177*H177,2)</f>
        <v>0</v>
      </c>
      <c r="BL177" s="22" t="s">
        <v>163</v>
      </c>
      <c r="BM177" s="22" t="s">
        <v>405</v>
      </c>
    </row>
    <row r="178" s="1" customFormat="1" ht="16.5" customHeight="1">
      <c r="B178" s="44"/>
      <c r="C178" s="210" t="s">
        <v>73</v>
      </c>
      <c r="D178" s="210" t="s">
        <v>156</v>
      </c>
      <c r="E178" s="211" t="s">
        <v>2245</v>
      </c>
      <c r="F178" s="212" t="s">
        <v>2246</v>
      </c>
      <c r="G178" s="213" t="s">
        <v>21</v>
      </c>
      <c r="H178" s="214">
        <v>0</v>
      </c>
      <c r="I178" s="215"/>
      <c r="J178" s="216">
        <f>ROUND(I178*H178,2)</f>
        <v>0</v>
      </c>
      <c r="K178" s="212" t="s">
        <v>21</v>
      </c>
      <c r="L178" s="70"/>
      <c r="M178" s="217" t="s">
        <v>21</v>
      </c>
      <c r="N178" s="218" t="s">
        <v>44</v>
      </c>
      <c r="O178" s="45"/>
      <c r="P178" s="219">
        <f>O178*H178</f>
        <v>0</v>
      </c>
      <c r="Q178" s="219">
        <v>0</v>
      </c>
      <c r="R178" s="219">
        <f>Q178*H178</f>
        <v>0</v>
      </c>
      <c r="S178" s="219">
        <v>0</v>
      </c>
      <c r="T178" s="220">
        <f>S178*H178</f>
        <v>0</v>
      </c>
      <c r="AR178" s="22" t="s">
        <v>163</v>
      </c>
      <c r="AT178" s="22" t="s">
        <v>156</v>
      </c>
      <c r="AU178" s="22" t="s">
        <v>81</v>
      </c>
      <c r="AY178" s="22" t="s">
        <v>155</v>
      </c>
      <c r="BE178" s="221">
        <f>IF(N178="základní",J178,0)</f>
        <v>0</v>
      </c>
      <c r="BF178" s="221">
        <f>IF(N178="snížená",J178,0)</f>
        <v>0</v>
      </c>
      <c r="BG178" s="221">
        <f>IF(N178="zákl. přenesená",J178,0)</f>
        <v>0</v>
      </c>
      <c r="BH178" s="221">
        <f>IF(N178="sníž. přenesená",J178,0)</f>
        <v>0</v>
      </c>
      <c r="BI178" s="221">
        <f>IF(N178="nulová",J178,0)</f>
        <v>0</v>
      </c>
      <c r="BJ178" s="22" t="s">
        <v>81</v>
      </c>
      <c r="BK178" s="221">
        <f>ROUND(I178*H178,2)</f>
        <v>0</v>
      </c>
      <c r="BL178" s="22" t="s">
        <v>163</v>
      </c>
      <c r="BM178" s="22" t="s">
        <v>408</v>
      </c>
    </row>
    <row r="179" s="1" customFormat="1" ht="16.5" customHeight="1">
      <c r="B179" s="44"/>
      <c r="C179" s="210" t="s">
        <v>197</v>
      </c>
      <c r="D179" s="210" t="s">
        <v>156</v>
      </c>
      <c r="E179" s="211" t="s">
        <v>2247</v>
      </c>
      <c r="F179" s="212" t="s">
        <v>2248</v>
      </c>
      <c r="G179" s="213" t="s">
        <v>266</v>
      </c>
      <c r="H179" s="214">
        <v>9.3599999999999994</v>
      </c>
      <c r="I179" s="215"/>
      <c r="J179" s="216">
        <f>ROUND(I179*H179,2)</f>
        <v>0</v>
      </c>
      <c r="K179" s="212" t="s">
        <v>21</v>
      </c>
      <c r="L179" s="70"/>
      <c r="M179" s="217" t="s">
        <v>21</v>
      </c>
      <c r="N179" s="218" t="s">
        <v>44</v>
      </c>
      <c r="O179" s="45"/>
      <c r="P179" s="219">
        <f>O179*H179</f>
        <v>0</v>
      </c>
      <c r="Q179" s="219">
        <v>0</v>
      </c>
      <c r="R179" s="219">
        <f>Q179*H179</f>
        <v>0</v>
      </c>
      <c r="S179" s="219">
        <v>0</v>
      </c>
      <c r="T179" s="220">
        <f>S179*H179</f>
        <v>0</v>
      </c>
      <c r="AR179" s="22" t="s">
        <v>163</v>
      </c>
      <c r="AT179" s="22" t="s">
        <v>156</v>
      </c>
      <c r="AU179" s="22" t="s">
        <v>81</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163</v>
      </c>
      <c r="BM179" s="22" t="s">
        <v>412</v>
      </c>
    </row>
    <row r="180" s="1" customFormat="1" ht="16.5" customHeight="1">
      <c r="B180" s="44"/>
      <c r="C180" s="210" t="s">
        <v>73</v>
      </c>
      <c r="D180" s="210" t="s">
        <v>156</v>
      </c>
      <c r="E180" s="211" t="s">
        <v>2249</v>
      </c>
      <c r="F180" s="212" t="s">
        <v>486</v>
      </c>
      <c r="G180" s="213" t="s">
        <v>21</v>
      </c>
      <c r="H180" s="214">
        <v>0</v>
      </c>
      <c r="I180" s="215"/>
      <c r="J180" s="216">
        <f>ROUND(I180*H180,2)</f>
        <v>0</v>
      </c>
      <c r="K180" s="212" t="s">
        <v>21</v>
      </c>
      <c r="L180" s="70"/>
      <c r="M180" s="217" t="s">
        <v>21</v>
      </c>
      <c r="N180" s="218" t="s">
        <v>44</v>
      </c>
      <c r="O180" s="45"/>
      <c r="P180" s="219">
        <f>O180*H180</f>
        <v>0</v>
      </c>
      <c r="Q180" s="219">
        <v>0</v>
      </c>
      <c r="R180" s="219">
        <f>Q180*H180</f>
        <v>0</v>
      </c>
      <c r="S180" s="219">
        <v>0</v>
      </c>
      <c r="T180" s="220">
        <f>S180*H180</f>
        <v>0</v>
      </c>
      <c r="AR180" s="22" t="s">
        <v>163</v>
      </c>
      <c r="AT180" s="22" t="s">
        <v>156</v>
      </c>
      <c r="AU180" s="22" t="s">
        <v>81</v>
      </c>
      <c r="AY180" s="22" t="s">
        <v>155</v>
      </c>
      <c r="BE180" s="221">
        <f>IF(N180="základní",J180,0)</f>
        <v>0</v>
      </c>
      <c r="BF180" s="221">
        <f>IF(N180="snížená",J180,0)</f>
        <v>0</v>
      </c>
      <c r="BG180" s="221">
        <f>IF(N180="zákl. přenesená",J180,0)</f>
        <v>0</v>
      </c>
      <c r="BH180" s="221">
        <f>IF(N180="sníž. přenesená",J180,0)</f>
        <v>0</v>
      </c>
      <c r="BI180" s="221">
        <f>IF(N180="nulová",J180,0)</f>
        <v>0</v>
      </c>
      <c r="BJ180" s="22" t="s">
        <v>81</v>
      </c>
      <c r="BK180" s="221">
        <f>ROUND(I180*H180,2)</f>
        <v>0</v>
      </c>
      <c r="BL180" s="22" t="s">
        <v>163</v>
      </c>
      <c r="BM180" s="22" t="s">
        <v>415</v>
      </c>
    </row>
    <row r="181" s="1" customFormat="1" ht="16.5" customHeight="1">
      <c r="B181" s="44"/>
      <c r="C181" s="210" t="s">
        <v>238</v>
      </c>
      <c r="D181" s="210" t="s">
        <v>156</v>
      </c>
      <c r="E181" s="211" t="s">
        <v>2250</v>
      </c>
      <c r="F181" s="212" t="s">
        <v>2251</v>
      </c>
      <c r="G181" s="213" t="s">
        <v>266</v>
      </c>
      <c r="H181" s="214">
        <v>197.02799999999999</v>
      </c>
      <c r="I181" s="215"/>
      <c r="J181" s="216">
        <f>ROUND(I181*H181,2)</f>
        <v>0</v>
      </c>
      <c r="K181" s="212" t="s">
        <v>21</v>
      </c>
      <c r="L181" s="70"/>
      <c r="M181" s="217" t="s">
        <v>21</v>
      </c>
      <c r="N181" s="218" t="s">
        <v>44</v>
      </c>
      <c r="O181" s="45"/>
      <c r="P181" s="219">
        <f>O181*H181</f>
        <v>0</v>
      </c>
      <c r="Q181" s="219">
        <v>0</v>
      </c>
      <c r="R181" s="219">
        <f>Q181*H181</f>
        <v>0</v>
      </c>
      <c r="S181" s="219">
        <v>0</v>
      </c>
      <c r="T181" s="220">
        <f>S181*H181</f>
        <v>0</v>
      </c>
      <c r="AR181" s="22" t="s">
        <v>163</v>
      </c>
      <c r="AT181" s="22" t="s">
        <v>156</v>
      </c>
      <c r="AU181" s="22" t="s">
        <v>81</v>
      </c>
      <c r="AY181" s="22" t="s">
        <v>155</v>
      </c>
      <c r="BE181" s="221">
        <f>IF(N181="základní",J181,0)</f>
        <v>0</v>
      </c>
      <c r="BF181" s="221">
        <f>IF(N181="snížená",J181,0)</f>
        <v>0</v>
      </c>
      <c r="BG181" s="221">
        <f>IF(N181="zákl. přenesená",J181,0)</f>
        <v>0</v>
      </c>
      <c r="BH181" s="221">
        <f>IF(N181="sníž. přenesená",J181,0)</f>
        <v>0</v>
      </c>
      <c r="BI181" s="221">
        <f>IF(N181="nulová",J181,0)</f>
        <v>0</v>
      </c>
      <c r="BJ181" s="22" t="s">
        <v>81</v>
      </c>
      <c r="BK181" s="221">
        <f>ROUND(I181*H181,2)</f>
        <v>0</v>
      </c>
      <c r="BL181" s="22" t="s">
        <v>163</v>
      </c>
      <c r="BM181" s="22" t="s">
        <v>423</v>
      </c>
    </row>
    <row r="182" s="1" customFormat="1" ht="16.5" customHeight="1">
      <c r="B182" s="44"/>
      <c r="C182" s="210" t="s">
        <v>73</v>
      </c>
      <c r="D182" s="210" t="s">
        <v>156</v>
      </c>
      <c r="E182" s="211" t="s">
        <v>2252</v>
      </c>
      <c r="F182" s="212" t="s">
        <v>2253</v>
      </c>
      <c r="G182" s="213" t="s">
        <v>21</v>
      </c>
      <c r="H182" s="214">
        <v>0</v>
      </c>
      <c r="I182" s="215"/>
      <c r="J182" s="216">
        <f>ROUND(I182*H182,2)</f>
        <v>0</v>
      </c>
      <c r="K182" s="212" t="s">
        <v>21</v>
      </c>
      <c r="L182" s="70"/>
      <c r="M182" s="217" t="s">
        <v>21</v>
      </c>
      <c r="N182" s="218" t="s">
        <v>44</v>
      </c>
      <c r="O182" s="45"/>
      <c r="P182" s="219">
        <f>O182*H182</f>
        <v>0</v>
      </c>
      <c r="Q182" s="219">
        <v>0</v>
      </c>
      <c r="R182" s="219">
        <f>Q182*H182</f>
        <v>0</v>
      </c>
      <c r="S182" s="219">
        <v>0</v>
      </c>
      <c r="T182" s="220">
        <f>S182*H182</f>
        <v>0</v>
      </c>
      <c r="AR182" s="22" t="s">
        <v>163</v>
      </c>
      <c r="AT182" s="22" t="s">
        <v>156</v>
      </c>
      <c r="AU182" s="22" t="s">
        <v>81</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163</v>
      </c>
      <c r="BM182" s="22" t="s">
        <v>426</v>
      </c>
    </row>
    <row r="183" s="1" customFormat="1" ht="16.5" customHeight="1">
      <c r="B183" s="44"/>
      <c r="C183" s="210" t="s">
        <v>201</v>
      </c>
      <c r="D183" s="210" t="s">
        <v>156</v>
      </c>
      <c r="E183" s="211" t="s">
        <v>286</v>
      </c>
      <c r="F183" s="212" t="s">
        <v>2254</v>
      </c>
      <c r="G183" s="213" t="s">
        <v>266</v>
      </c>
      <c r="H183" s="214">
        <v>197.02799999999999</v>
      </c>
      <c r="I183" s="215"/>
      <c r="J183" s="216">
        <f>ROUND(I183*H183,2)</f>
        <v>0</v>
      </c>
      <c r="K183" s="212" t="s">
        <v>21</v>
      </c>
      <c r="L183" s="70"/>
      <c r="M183" s="217" t="s">
        <v>21</v>
      </c>
      <c r="N183" s="218" t="s">
        <v>44</v>
      </c>
      <c r="O183" s="45"/>
      <c r="P183" s="219">
        <f>O183*H183</f>
        <v>0</v>
      </c>
      <c r="Q183" s="219">
        <v>0</v>
      </c>
      <c r="R183" s="219">
        <f>Q183*H183</f>
        <v>0</v>
      </c>
      <c r="S183" s="219">
        <v>0</v>
      </c>
      <c r="T183" s="220">
        <f>S183*H183</f>
        <v>0</v>
      </c>
      <c r="AR183" s="22" t="s">
        <v>163</v>
      </c>
      <c r="AT183" s="22" t="s">
        <v>156</v>
      </c>
      <c r="AU183" s="22" t="s">
        <v>81</v>
      </c>
      <c r="AY183" s="22" t="s">
        <v>155</v>
      </c>
      <c r="BE183" s="221">
        <f>IF(N183="základní",J183,0)</f>
        <v>0</v>
      </c>
      <c r="BF183" s="221">
        <f>IF(N183="snížená",J183,0)</f>
        <v>0</v>
      </c>
      <c r="BG183" s="221">
        <f>IF(N183="zákl. přenesená",J183,0)</f>
        <v>0</v>
      </c>
      <c r="BH183" s="221">
        <f>IF(N183="sníž. přenesená",J183,0)</f>
        <v>0</v>
      </c>
      <c r="BI183" s="221">
        <f>IF(N183="nulová",J183,0)</f>
        <v>0</v>
      </c>
      <c r="BJ183" s="22" t="s">
        <v>81</v>
      </c>
      <c r="BK183" s="221">
        <f>ROUND(I183*H183,2)</f>
        <v>0</v>
      </c>
      <c r="BL183" s="22" t="s">
        <v>163</v>
      </c>
      <c r="BM183" s="22" t="s">
        <v>429</v>
      </c>
    </row>
    <row r="184" s="1" customFormat="1" ht="16.5" customHeight="1">
      <c r="B184" s="44"/>
      <c r="C184" s="210" t="s">
        <v>73</v>
      </c>
      <c r="D184" s="210" t="s">
        <v>156</v>
      </c>
      <c r="E184" s="211" t="s">
        <v>2252</v>
      </c>
      <c r="F184" s="212" t="s">
        <v>2253</v>
      </c>
      <c r="G184" s="213" t="s">
        <v>21</v>
      </c>
      <c r="H184" s="214">
        <v>0</v>
      </c>
      <c r="I184" s="215"/>
      <c r="J184" s="216">
        <f>ROUND(I184*H184,2)</f>
        <v>0</v>
      </c>
      <c r="K184" s="212" t="s">
        <v>21</v>
      </c>
      <c r="L184" s="70"/>
      <c r="M184" s="217" t="s">
        <v>21</v>
      </c>
      <c r="N184" s="218" t="s">
        <v>44</v>
      </c>
      <c r="O184" s="45"/>
      <c r="P184" s="219">
        <f>O184*H184</f>
        <v>0</v>
      </c>
      <c r="Q184" s="219">
        <v>0</v>
      </c>
      <c r="R184" s="219">
        <f>Q184*H184</f>
        <v>0</v>
      </c>
      <c r="S184" s="219">
        <v>0</v>
      </c>
      <c r="T184" s="220">
        <f>S184*H184</f>
        <v>0</v>
      </c>
      <c r="AR184" s="22" t="s">
        <v>163</v>
      </c>
      <c r="AT184" s="22" t="s">
        <v>156</v>
      </c>
      <c r="AU184" s="22" t="s">
        <v>81</v>
      </c>
      <c r="AY184" s="22" t="s">
        <v>155</v>
      </c>
      <c r="BE184" s="221">
        <f>IF(N184="základní",J184,0)</f>
        <v>0</v>
      </c>
      <c r="BF184" s="221">
        <f>IF(N184="snížená",J184,0)</f>
        <v>0</v>
      </c>
      <c r="BG184" s="221">
        <f>IF(N184="zákl. přenesená",J184,0)</f>
        <v>0</v>
      </c>
      <c r="BH184" s="221">
        <f>IF(N184="sníž. přenesená",J184,0)</f>
        <v>0</v>
      </c>
      <c r="BI184" s="221">
        <f>IF(N184="nulová",J184,0)</f>
        <v>0</v>
      </c>
      <c r="BJ184" s="22" t="s">
        <v>81</v>
      </c>
      <c r="BK184" s="221">
        <f>ROUND(I184*H184,2)</f>
        <v>0</v>
      </c>
      <c r="BL184" s="22" t="s">
        <v>163</v>
      </c>
      <c r="BM184" s="22" t="s">
        <v>433</v>
      </c>
    </row>
    <row r="185" s="1" customFormat="1" ht="16.5" customHeight="1">
      <c r="B185" s="44"/>
      <c r="C185" s="210" t="s">
        <v>350</v>
      </c>
      <c r="D185" s="210" t="s">
        <v>156</v>
      </c>
      <c r="E185" s="211" t="s">
        <v>289</v>
      </c>
      <c r="F185" s="212" t="s">
        <v>308</v>
      </c>
      <c r="G185" s="213" t="s">
        <v>266</v>
      </c>
      <c r="H185" s="214">
        <v>985.39999999999998</v>
      </c>
      <c r="I185" s="215"/>
      <c r="J185" s="216">
        <f>ROUND(I185*H185,2)</f>
        <v>0</v>
      </c>
      <c r="K185" s="212" t="s">
        <v>21</v>
      </c>
      <c r="L185" s="70"/>
      <c r="M185" s="217" t="s">
        <v>21</v>
      </c>
      <c r="N185" s="218" t="s">
        <v>44</v>
      </c>
      <c r="O185" s="45"/>
      <c r="P185" s="219">
        <f>O185*H185</f>
        <v>0</v>
      </c>
      <c r="Q185" s="219">
        <v>0</v>
      </c>
      <c r="R185" s="219">
        <f>Q185*H185</f>
        <v>0</v>
      </c>
      <c r="S185" s="219">
        <v>0</v>
      </c>
      <c r="T185" s="220">
        <f>S185*H185</f>
        <v>0</v>
      </c>
      <c r="AR185" s="22" t="s">
        <v>163</v>
      </c>
      <c r="AT185" s="22" t="s">
        <v>156</v>
      </c>
      <c r="AU185" s="22" t="s">
        <v>81</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163</v>
      </c>
      <c r="BM185" s="22" t="s">
        <v>436</v>
      </c>
    </row>
    <row r="186" s="1" customFormat="1" ht="16.5" customHeight="1">
      <c r="B186" s="44"/>
      <c r="C186" s="210" t="s">
        <v>73</v>
      </c>
      <c r="D186" s="210" t="s">
        <v>156</v>
      </c>
      <c r="E186" s="211" t="s">
        <v>2255</v>
      </c>
      <c r="F186" s="212" t="s">
        <v>2256</v>
      </c>
      <c r="G186" s="213" t="s">
        <v>21</v>
      </c>
      <c r="H186" s="214">
        <v>0</v>
      </c>
      <c r="I186" s="215"/>
      <c r="J186" s="216">
        <f>ROUND(I186*H186,2)</f>
        <v>0</v>
      </c>
      <c r="K186" s="212" t="s">
        <v>21</v>
      </c>
      <c r="L186" s="70"/>
      <c r="M186" s="217" t="s">
        <v>21</v>
      </c>
      <c r="N186" s="218" t="s">
        <v>44</v>
      </c>
      <c r="O186" s="45"/>
      <c r="P186" s="219">
        <f>O186*H186</f>
        <v>0</v>
      </c>
      <c r="Q186" s="219">
        <v>0</v>
      </c>
      <c r="R186" s="219">
        <f>Q186*H186</f>
        <v>0</v>
      </c>
      <c r="S186" s="219">
        <v>0</v>
      </c>
      <c r="T186" s="220">
        <f>S186*H186</f>
        <v>0</v>
      </c>
      <c r="AR186" s="22" t="s">
        <v>163</v>
      </c>
      <c r="AT186" s="22" t="s">
        <v>156</v>
      </c>
      <c r="AU186" s="22" t="s">
        <v>81</v>
      </c>
      <c r="AY186" s="22" t="s">
        <v>155</v>
      </c>
      <c r="BE186" s="221">
        <f>IF(N186="základní",J186,0)</f>
        <v>0</v>
      </c>
      <c r="BF186" s="221">
        <f>IF(N186="snížená",J186,0)</f>
        <v>0</v>
      </c>
      <c r="BG186" s="221">
        <f>IF(N186="zákl. přenesená",J186,0)</f>
        <v>0</v>
      </c>
      <c r="BH186" s="221">
        <f>IF(N186="sníž. přenesená",J186,0)</f>
        <v>0</v>
      </c>
      <c r="BI186" s="221">
        <f>IF(N186="nulová",J186,0)</f>
        <v>0</v>
      </c>
      <c r="BJ186" s="22" t="s">
        <v>81</v>
      </c>
      <c r="BK186" s="221">
        <f>ROUND(I186*H186,2)</f>
        <v>0</v>
      </c>
      <c r="BL186" s="22" t="s">
        <v>163</v>
      </c>
      <c r="BM186" s="22" t="s">
        <v>440</v>
      </c>
    </row>
    <row r="187" s="1" customFormat="1" ht="16.5" customHeight="1">
      <c r="B187" s="44"/>
      <c r="C187" s="210" t="s">
        <v>204</v>
      </c>
      <c r="D187" s="210" t="s">
        <v>156</v>
      </c>
      <c r="E187" s="211" t="s">
        <v>2257</v>
      </c>
      <c r="F187" s="212" t="s">
        <v>2258</v>
      </c>
      <c r="G187" s="213" t="s">
        <v>266</v>
      </c>
      <c r="H187" s="214">
        <v>78</v>
      </c>
      <c r="I187" s="215"/>
      <c r="J187" s="216">
        <f>ROUND(I187*H187,2)</f>
        <v>0</v>
      </c>
      <c r="K187" s="212" t="s">
        <v>21</v>
      </c>
      <c r="L187" s="70"/>
      <c r="M187" s="217" t="s">
        <v>21</v>
      </c>
      <c r="N187" s="218" t="s">
        <v>44</v>
      </c>
      <c r="O187" s="45"/>
      <c r="P187" s="219">
        <f>O187*H187</f>
        <v>0</v>
      </c>
      <c r="Q187" s="219">
        <v>0</v>
      </c>
      <c r="R187" s="219">
        <f>Q187*H187</f>
        <v>0</v>
      </c>
      <c r="S187" s="219">
        <v>0</v>
      </c>
      <c r="T187" s="220">
        <f>S187*H187</f>
        <v>0</v>
      </c>
      <c r="AR187" s="22" t="s">
        <v>163</v>
      </c>
      <c r="AT187" s="22" t="s">
        <v>156</v>
      </c>
      <c r="AU187" s="22" t="s">
        <v>81</v>
      </c>
      <c r="AY187" s="22" t="s">
        <v>155</v>
      </c>
      <c r="BE187" s="221">
        <f>IF(N187="základní",J187,0)</f>
        <v>0</v>
      </c>
      <c r="BF187" s="221">
        <f>IF(N187="snížená",J187,0)</f>
        <v>0</v>
      </c>
      <c r="BG187" s="221">
        <f>IF(N187="zákl. přenesená",J187,0)</f>
        <v>0</v>
      </c>
      <c r="BH187" s="221">
        <f>IF(N187="sníž. přenesená",J187,0)</f>
        <v>0</v>
      </c>
      <c r="BI187" s="221">
        <f>IF(N187="nulová",J187,0)</f>
        <v>0</v>
      </c>
      <c r="BJ187" s="22" t="s">
        <v>81</v>
      </c>
      <c r="BK187" s="221">
        <f>ROUND(I187*H187,2)</f>
        <v>0</v>
      </c>
      <c r="BL187" s="22" t="s">
        <v>163</v>
      </c>
      <c r="BM187" s="22" t="s">
        <v>443</v>
      </c>
    </row>
    <row r="188" s="1" customFormat="1" ht="16.5" customHeight="1">
      <c r="B188" s="44"/>
      <c r="C188" s="210" t="s">
        <v>362</v>
      </c>
      <c r="D188" s="210" t="s">
        <v>156</v>
      </c>
      <c r="E188" s="211" t="s">
        <v>2259</v>
      </c>
      <c r="F188" s="212" t="s">
        <v>2260</v>
      </c>
      <c r="G188" s="213" t="s">
        <v>266</v>
      </c>
      <c r="H188" s="214">
        <v>196.56</v>
      </c>
      <c r="I188" s="215"/>
      <c r="J188" s="216">
        <f>ROUND(I188*H188,2)</f>
        <v>0</v>
      </c>
      <c r="K188" s="212" t="s">
        <v>21</v>
      </c>
      <c r="L188" s="70"/>
      <c r="M188" s="217" t="s">
        <v>21</v>
      </c>
      <c r="N188" s="218" t="s">
        <v>44</v>
      </c>
      <c r="O188" s="45"/>
      <c r="P188" s="219">
        <f>O188*H188</f>
        <v>0</v>
      </c>
      <c r="Q188" s="219">
        <v>0</v>
      </c>
      <c r="R188" s="219">
        <f>Q188*H188</f>
        <v>0</v>
      </c>
      <c r="S188" s="219">
        <v>0</v>
      </c>
      <c r="T188" s="220">
        <f>S188*H188</f>
        <v>0</v>
      </c>
      <c r="AR188" s="22" t="s">
        <v>163</v>
      </c>
      <c r="AT188" s="22" t="s">
        <v>156</v>
      </c>
      <c r="AU188" s="22" t="s">
        <v>81</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163</v>
      </c>
      <c r="BM188" s="22" t="s">
        <v>447</v>
      </c>
    </row>
    <row r="189" s="1" customFormat="1" ht="16.5" customHeight="1">
      <c r="B189" s="44"/>
      <c r="C189" s="210" t="s">
        <v>73</v>
      </c>
      <c r="D189" s="210" t="s">
        <v>156</v>
      </c>
      <c r="E189" s="211" t="s">
        <v>2261</v>
      </c>
      <c r="F189" s="212" t="s">
        <v>2262</v>
      </c>
      <c r="G189" s="213" t="s">
        <v>21</v>
      </c>
      <c r="H189" s="214">
        <v>0</v>
      </c>
      <c r="I189" s="215"/>
      <c r="J189" s="216">
        <f>ROUND(I189*H189,2)</f>
        <v>0</v>
      </c>
      <c r="K189" s="212" t="s">
        <v>21</v>
      </c>
      <c r="L189" s="70"/>
      <c r="M189" s="217" t="s">
        <v>21</v>
      </c>
      <c r="N189" s="218" t="s">
        <v>44</v>
      </c>
      <c r="O189" s="45"/>
      <c r="P189" s="219">
        <f>O189*H189</f>
        <v>0</v>
      </c>
      <c r="Q189" s="219">
        <v>0</v>
      </c>
      <c r="R189" s="219">
        <f>Q189*H189</f>
        <v>0</v>
      </c>
      <c r="S189" s="219">
        <v>0</v>
      </c>
      <c r="T189" s="220">
        <f>S189*H189</f>
        <v>0</v>
      </c>
      <c r="AR189" s="22" t="s">
        <v>163</v>
      </c>
      <c r="AT189" s="22" t="s">
        <v>156</v>
      </c>
      <c r="AU189" s="22" t="s">
        <v>81</v>
      </c>
      <c r="AY189" s="22" t="s">
        <v>155</v>
      </c>
      <c r="BE189" s="221">
        <f>IF(N189="základní",J189,0)</f>
        <v>0</v>
      </c>
      <c r="BF189" s="221">
        <f>IF(N189="snížená",J189,0)</f>
        <v>0</v>
      </c>
      <c r="BG189" s="221">
        <f>IF(N189="zákl. přenesená",J189,0)</f>
        <v>0</v>
      </c>
      <c r="BH189" s="221">
        <f>IF(N189="sníž. přenesená",J189,0)</f>
        <v>0</v>
      </c>
      <c r="BI189" s="221">
        <f>IF(N189="nulová",J189,0)</f>
        <v>0</v>
      </c>
      <c r="BJ189" s="22" t="s">
        <v>81</v>
      </c>
      <c r="BK189" s="221">
        <f>ROUND(I189*H189,2)</f>
        <v>0</v>
      </c>
      <c r="BL189" s="22" t="s">
        <v>163</v>
      </c>
      <c r="BM189" s="22" t="s">
        <v>450</v>
      </c>
    </row>
    <row r="190" s="1" customFormat="1" ht="16.5" customHeight="1">
      <c r="B190" s="44"/>
      <c r="C190" s="210" t="s">
        <v>207</v>
      </c>
      <c r="D190" s="210" t="s">
        <v>156</v>
      </c>
      <c r="E190" s="211" t="s">
        <v>295</v>
      </c>
      <c r="F190" s="212" t="s">
        <v>296</v>
      </c>
      <c r="G190" s="213" t="s">
        <v>266</v>
      </c>
      <c r="H190" s="214">
        <v>39</v>
      </c>
      <c r="I190" s="215"/>
      <c r="J190" s="216">
        <f>ROUND(I190*H190,2)</f>
        <v>0</v>
      </c>
      <c r="K190" s="212" t="s">
        <v>21</v>
      </c>
      <c r="L190" s="70"/>
      <c r="M190" s="217" t="s">
        <v>21</v>
      </c>
      <c r="N190" s="218" t="s">
        <v>44</v>
      </c>
      <c r="O190" s="45"/>
      <c r="P190" s="219">
        <f>O190*H190</f>
        <v>0</v>
      </c>
      <c r="Q190" s="219">
        <v>0</v>
      </c>
      <c r="R190" s="219">
        <f>Q190*H190</f>
        <v>0</v>
      </c>
      <c r="S190" s="219">
        <v>0</v>
      </c>
      <c r="T190" s="220">
        <f>S190*H190</f>
        <v>0</v>
      </c>
      <c r="AR190" s="22" t="s">
        <v>163</v>
      </c>
      <c r="AT190" s="22" t="s">
        <v>156</v>
      </c>
      <c r="AU190" s="22" t="s">
        <v>81</v>
      </c>
      <c r="AY190" s="22" t="s">
        <v>155</v>
      </c>
      <c r="BE190" s="221">
        <f>IF(N190="základní",J190,0)</f>
        <v>0</v>
      </c>
      <c r="BF190" s="221">
        <f>IF(N190="snížená",J190,0)</f>
        <v>0</v>
      </c>
      <c r="BG190" s="221">
        <f>IF(N190="zákl. přenesená",J190,0)</f>
        <v>0</v>
      </c>
      <c r="BH190" s="221">
        <f>IF(N190="sníž. přenesená",J190,0)</f>
        <v>0</v>
      </c>
      <c r="BI190" s="221">
        <f>IF(N190="nulová",J190,0)</f>
        <v>0</v>
      </c>
      <c r="BJ190" s="22" t="s">
        <v>81</v>
      </c>
      <c r="BK190" s="221">
        <f>ROUND(I190*H190,2)</f>
        <v>0</v>
      </c>
      <c r="BL190" s="22" t="s">
        <v>163</v>
      </c>
      <c r="BM190" s="22" t="s">
        <v>455</v>
      </c>
    </row>
    <row r="191" s="1" customFormat="1" ht="16.5" customHeight="1">
      <c r="B191" s="44"/>
      <c r="C191" s="210" t="s">
        <v>368</v>
      </c>
      <c r="D191" s="210" t="s">
        <v>156</v>
      </c>
      <c r="E191" s="211" t="s">
        <v>2263</v>
      </c>
      <c r="F191" s="212" t="s">
        <v>2264</v>
      </c>
      <c r="G191" s="213" t="s">
        <v>266</v>
      </c>
      <c r="H191" s="214">
        <v>13</v>
      </c>
      <c r="I191" s="215"/>
      <c r="J191" s="216">
        <f>ROUND(I191*H191,2)</f>
        <v>0</v>
      </c>
      <c r="K191" s="212" t="s">
        <v>21</v>
      </c>
      <c r="L191" s="70"/>
      <c r="M191" s="217" t="s">
        <v>21</v>
      </c>
      <c r="N191" s="218" t="s">
        <v>44</v>
      </c>
      <c r="O191" s="45"/>
      <c r="P191" s="219">
        <f>O191*H191</f>
        <v>0</v>
      </c>
      <c r="Q191" s="219">
        <v>0</v>
      </c>
      <c r="R191" s="219">
        <f>Q191*H191</f>
        <v>0</v>
      </c>
      <c r="S191" s="219">
        <v>0</v>
      </c>
      <c r="T191" s="220">
        <f>S191*H191</f>
        <v>0</v>
      </c>
      <c r="AR191" s="22" t="s">
        <v>163</v>
      </c>
      <c r="AT191" s="22" t="s">
        <v>156</v>
      </c>
      <c r="AU191" s="22" t="s">
        <v>81</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163</v>
      </c>
      <c r="BM191" s="22" t="s">
        <v>459</v>
      </c>
    </row>
    <row r="192" s="1" customFormat="1" ht="16.5" customHeight="1">
      <c r="B192" s="44"/>
      <c r="C192" s="258" t="s">
        <v>210</v>
      </c>
      <c r="D192" s="258" t="s">
        <v>298</v>
      </c>
      <c r="E192" s="259" t="s">
        <v>2265</v>
      </c>
      <c r="F192" s="260" t="s">
        <v>2266</v>
      </c>
      <c r="G192" s="261" t="s">
        <v>301</v>
      </c>
      <c r="H192" s="262">
        <v>98.799999999999997</v>
      </c>
      <c r="I192" s="263"/>
      <c r="J192" s="264">
        <f>ROUND(I192*H192,2)</f>
        <v>0</v>
      </c>
      <c r="K192" s="260" t="s">
        <v>21</v>
      </c>
      <c r="L192" s="265"/>
      <c r="M192" s="266" t="s">
        <v>21</v>
      </c>
      <c r="N192" s="267" t="s">
        <v>44</v>
      </c>
      <c r="O192" s="45"/>
      <c r="P192" s="219">
        <f>O192*H192</f>
        <v>0</v>
      </c>
      <c r="Q192" s="219">
        <v>1</v>
      </c>
      <c r="R192" s="219">
        <f>Q192*H192</f>
        <v>98.799999999999997</v>
      </c>
      <c r="S192" s="219">
        <v>0</v>
      </c>
      <c r="T192" s="220">
        <f>S192*H192</f>
        <v>0</v>
      </c>
      <c r="AR192" s="22" t="s">
        <v>169</v>
      </c>
      <c r="AT192" s="22" t="s">
        <v>298</v>
      </c>
      <c r="AU192" s="22" t="s">
        <v>81</v>
      </c>
      <c r="AY192" s="22" t="s">
        <v>155</v>
      </c>
      <c r="BE192" s="221">
        <f>IF(N192="základní",J192,0)</f>
        <v>0</v>
      </c>
      <c r="BF192" s="221">
        <f>IF(N192="snížená",J192,0)</f>
        <v>0</v>
      </c>
      <c r="BG192" s="221">
        <f>IF(N192="zákl. přenesená",J192,0)</f>
        <v>0</v>
      </c>
      <c r="BH192" s="221">
        <f>IF(N192="sníž. přenesená",J192,0)</f>
        <v>0</v>
      </c>
      <c r="BI192" s="221">
        <f>IF(N192="nulová",J192,0)</f>
        <v>0</v>
      </c>
      <c r="BJ192" s="22" t="s">
        <v>81</v>
      </c>
      <c r="BK192" s="221">
        <f>ROUND(I192*H192,2)</f>
        <v>0</v>
      </c>
      <c r="BL192" s="22" t="s">
        <v>163</v>
      </c>
      <c r="BM192" s="22" t="s">
        <v>463</v>
      </c>
    </row>
    <row r="193" s="1" customFormat="1" ht="16.5" customHeight="1">
      <c r="B193" s="44"/>
      <c r="C193" s="210" t="s">
        <v>73</v>
      </c>
      <c r="D193" s="210" t="s">
        <v>156</v>
      </c>
      <c r="E193" s="211" t="s">
        <v>2267</v>
      </c>
      <c r="F193" s="212" t="s">
        <v>2268</v>
      </c>
      <c r="G193" s="213" t="s">
        <v>21</v>
      </c>
      <c r="H193" s="214">
        <v>0</v>
      </c>
      <c r="I193" s="215"/>
      <c r="J193" s="216">
        <f>ROUND(I193*H193,2)</f>
        <v>0</v>
      </c>
      <c r="K193" s="212" t="s">
        <v>21</v>
      </c>
      <c r="L193" s="70"/>
      <c r="M193" s="217" t="s">
        <v>21</v>
      </c>
      <c r="N193" s="218" t="s">
        <v>44</v>
      </c>
      <c r="O193" s="45"/>
      <c r="P193" s="219">
        <f>O193*H193</f>
        <v>0</v>
      </c>
      <c r="Q193" s="219">
        <v>0</v>
      </c>
      <c r="R193" s="219">
        <f>Q193*H193</f>
        <v>0</v>
      </c>
      <c r="S193" s="219">
        <v>0</v>
      </c>
      <c r="T193" s="220">
        <f>S193*H193</f>
        <v>0</v>
      </c>
      <c r="AR193" s="22" t="s">
        <v>163</v>
      </c>
      <c r="AT193" s="22" t="s">
        <v>156</v>
      </c>
      <c r="AU193" s="22" t="s">
        <v>81</v>
      </c>
      <c r="AY193" s="22" t="s">
        <v>155</v>
      </c>
      <c r="BE193" s="221">
        <f>IF(N193="základní",J193,0)</f>
        <v>0</v>
      </c>
      <c r="BF193" s="221">
        <f>IF(N193="snížená",J193,0)</f>
        <v>0</v>
      </c>
      <c r="BG193" s="221">
        <f>IF(N193="zákl. přenesená",J193,0)</f>
        <v>0</v>
      </c>
      <c r="BH193" s="221">
        <f>IF(N193="sníž. přenesená",J193,0)</f>
        <v>0</v>
      </c>
      <c r="BI193" s="221">
        <f>IF(N193="nulová",J193,0)</f>
        <v>0</v>
      </c>
      <c r="BJ193" s="22" t="s">
        <v>81</v>
      </c>
      <c r="BK193" s="221">
        <f>ROUND(I193*H193,2)</f>
        <v>0</v>
      </c>
      <c r="BL193" s="22" t="s">
        <v>163</v>
      </c>
      <c r="BM193" s="22" t="s">
        <v>469</v>
      </c>
    </row>
    <row r="194" s="1" customFormat="1" ht="16.5" customHeight="1">
      <c r="B194" s="44"/>
      <c r="C194" s="210" t="s">
        <v>375</v>
      </c>
      <c r="D194" s="210" t="s">
        <v>156</v>
      </c>
      <c r="E194" s="211" t="s">
        <v>2269</v>
      </c>
      <c r="F194" s="212" t="s">
        <v>2270</v>
      </c>
      <c r="G194" s="213" t="s">
        <v>266</v>
      </c>
      <c r="H194" s="214">
        <v>52</v>
      </c>
      <c r="I194" s="215"/>
      <c r="J194" s="216">
        <f>ROUND(I194*H194,2)</f>
        <v>0</v>
      </c>
      <c r="K194" s="212" t="s">
        <v>21</v>
      </c>
      <c r="L194" s="70"/>
      <c r="M194" s="217" t="s">
        <v>21</v>
      </c>
      <c r="N194" s="218" t="s">
        <v>44</v>
      </c>
      <c r="O194" s="45"/>
      <c r="P194" s="219">
        <f>O194*H194</f>
        <v>0</v>
      </c>
      <c r="Q194" s="219">
        <v>0</v>
      </c>
      <c r="R194" s="219">
        <f>Q194*H194</f>
        <v>0</v>
      </c>
      <c r="S194" s="219">
        <v>0</v>
      </c>
      <c r="T194" s="220">
        <f>S194*H194</f>
        <v>0</v>
      </c>
      <c r="AR194" s="22" t="s">
        <v>163</v>
      </c>
      <c r="AT194" s="22" t="s">
        <v>156</v>
      </c>
      <c r="AU194" s="22" t="s">
        <v>81</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163</v>
      </c>
      <c r="BM194" s="22" t="s">
        <v>472</v>
      </c>
    </row>
    <row r="195" s="1" customFormat="1" ht="16.5" customHeight="1">
      <c r="B195" s="44"/>
      <c r="C195" s="210" t="s">
        <v>214</v>
      </c>
      <c r="D195" s="210" t="s">
        <v>156</v>
      </c>
      <c r="E195" s="211" t="s">
        <v>303</v>
      </c>
      <c r="F195" s="212" t="s">
        <v>2271</v>
      </c>
      <c r="G195" s="213" t="s">
        <v>266</v>
      </c>
      <c r="H195" s="214">
        <v>52</v>
      </c>
      <c r="I195" s="215"/>
      <c r="J195" s="216">
        <f>ROUND(I195*H195,2)</f>
        <v>0</v>
      </c>
      <c r="K195" s="212" t="s">
        <v>21</v>
      </c>
      <c r="L195" s="70"/>
      <c r="M195" s="217" t="s">
        <v>21</v>
      </c>
      <c r="N195" s="218" t="s">
        <v>44</v>
      </c>
      <c r="O195" s="45"/>
      <c r="P195" s="219">
        <f>O195*H195</f>
        <v>0</v>
      </c>
      <c r="Q195" s="219">
        <v>0</v>
      </c>
      <c r="R195" s="219">
        <f>Q195*H195</f>
        <v>0</v>
      </c>
      <c r="S195" s="219">
        <v>0</v>
      </c>
      <c r="T195" s="220">
        <f>S195*H195</f>
        <v>0</v>
      </c>
      <c r="AR195" s="22" t="s">
        <v>163</v>
      </c>
      <c r="AT195" s="22" t="s">
        <v>156</v>
      </c>
      <c r="AU195" s="22" t="s">
        <v>81</v>
      </c>
      <c r="AY195" s="22" t="s">
        <v>155</v>
      </c>
      <c r="BE195" s="221">
        <f>IF(N195="základní",J195,0)</f>
        <v>0</v>
      </c>
      <c r="BF195" s="221">
        <f>IF(N195="snížená",J195,0)</f>
        <v>0</v>
      </c>
      <c r="BG195" s="221">
        <f>IF(N195="zákl. přenesená",J195,0)</f>
        <v>0</v>
      </c>
      <c r="BH195" s="221">
        <f>IF(N195="sníž. přenesená",J195,0)</f>
        <v>0</v>
      </c>
      <c r="BI195" s="221">
        <f>IF(N195="nulová",J195,0)</f>
        <v>0</v>
      </c>
      <c r="BJ195" s="22" t="s">
        <v>81</v>
      </c>
      <c r="BK195" s="221">
        <f>ROUND(I195*H195,2)</f>
        <v>0</v>
      </c>
      <c r="BL195" s="22" t="s">
        <v>163</v>
      </c>
      <c r="BM195" s="22" t="s">
        <v>476</v>
      </c>
    </row>
    <row r="196" s="1" customFormat="1" ht="16.5" customHeight="1">
      <c r="B196" s="44"/>
      <c r="C196" s="210" t="s">
        <v>382</v>
      </c>
      <c r="D196" s="210" t="s">
        <v>156</v>
      </c>
      <c r="E196" s="211" t="s">
        <v>2272</v>
      </c>
      <c r="F196" s="212" t="s">
        <v>2273</v>
      </c>
      <c r="G196" s="213" t="s">
        <v>266</v>
      </c>
      <c r="H196" s="214">
        <v>260</v>
      </c>
      <c r="I196" s="215"/>
      <c r="J196" s="216">
        <f>ROUND(I196*H196,2)</f>
        <v>0</v>
      </c>
      <c r="K196" s="212" t="s">
        <v>21</v>
      </c>
      <c r="L196" s="70"/>
      <c r="M196" s="217" t="s">
        <v>21</v>
      </c>
      <c r="N196" s="218" t="s">
        <v>44</v>
      </c>
      <c r="O196" s="45"/>
      <c r="P196" s="219">
        <f>O196*H196</f>
        <v>0</v>
      </c>
      <c r="Q196" s="219">
        <v>0</v>
      </c>
      <c r="R196" s="219">
        <f>Q196*H196</f>
        <v>0</v>
      </c>
      <c r="S196" s="219">
        <v>0</v>
      </c>
      <c r="T196" s="220">
        <f>S196*H196</f>
        <v>0</v>
      </c>
      <c r="AR196" s="22" t="s">
        <v>163</v>
      </c>
      <c r="AT196" s="22" t="s">
        <v>156</v>
      </c>
      <c r="AU196" s="22" t="s">
        <v>81</v>
      </c>
      <c r="AY196" s="22" t="s">
        <v>155</v>
      </c>
      <c r="BE196" s="221">
        <f>IF(N196="základní",J196,0)</f>
        <v>0</v>
      </c>
      <c r="BF196" s="221">
        <f>IF(N196="snížená",J196,0)</f>
        <v>0</v>
      </c>
      <c r="BG196" s="221">
        <f>IF(N196="zákl. přenesená",J196,0)</f>
        <v>0</v>
      </c>
      <c r="BH196" s="221">
        <f>IF(N196="sníž. přenesená",J196,0)</f>
        <v>0</v>
      </c>
      <c r="BI196" s="221">
        <f>IF(N196="nulová",J196,0)</f>
        <v>0</v>
      </c>
      <c r="BJ196" s="22" t="s">
        <v>81</v>
      </c>
      <c r="BK196" s="221">
        <f>ROUND(I196*H196,2)</f>
        <v>0</v>
      </c>
      <c r="BL196" s="22" t="s">
        <v>163</v>
      </c>
      <c r="BM196" s="22" t="s">
        <v>485</v>
      </c>
    </row>
    <row r="197" s="1" customFormat="1" ht="16.5" customHeight="1">
      <c r="B197" s="44"/>
      <c r="C197" s="210" t="s">
        <v>73</v>
      </c>
      <c r="D197" s="210" t="s">
        <v>156</v>
      </c>
      <c r="E197" s="211" t="s">
        <v>2274</v>
      </c>
      <c r="F197" s="212" t="s">
        <v>825</v>
      </c>
      <c r="G197" s="213" t="s">
        <v>21</v>
      </c>
      <c r="H197" s="214">
        <v>0</v>
      </c>
      <c r="I197" s="215"/>
      <c r="J197" s="216">
        <f>ROUND(I197*H197,2)</f>
        <v>0</v>
      </c>
      <c r="K197" s="212" t="s">
        <v>21</v>
      </c>
      <c r="L197" s="70"/>
      <c r="M197" s="217" t="s">
        <v>21</v>
      </c>
      <c r="N197" s="218" t="s">
        <v>44</v>
      </c>
      <c r="O197" s="45"/>
      <c r="P197" s="219">
        <f>O197*H197</f>
        <v>0</v>
      </c>
      <c r="Q197" s="219">
        <v>0</v>
      </c>
      <c r="R197" s="219">
        <f>Q197*H197</f>
        <v>0</v>
      </c>
      <c r="S197" s="219">
        <v>0</v>
      </c>
      <c r="T197" s="220">
        <f>S197*H197</f>
        <v>0</v>
      </c>
      <c r="AR197" s="22" t="s">
        <v>163</v>
      </c>
      <c r="AT197" s="22" t="s">
        <v>156</v>
      </c>
      <c r="AU197" s="22" t="s">
        <v>81</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490</v>
      </c>
    </row>
    <row r="198" s="1" customFormat="1" ht="16.5" customHeight="1">
      <c r="B198" s="44"/>
      <c r="C198" s="210" t="s">
        <v>217</v>
      </c>
      <c r="D198" s="210" t="s">
        <v>156</v>
      </c>
      <c r="E198" s="211" t="s">
        <v>319</v>
      </c>
      <c r="F198" s="212" t="s">
        <v>2275</v>
      </c>
      <c r="G198" s="213" t="s">
        <v>282</v>
      </c>
      <c r="H198" s="214">
        <v>130</v>
      </c>
      <c r="I198" s="215"/>
      <c r="J198" s="216">
        <f>ROUND(I198*H198,2)</f>
        <v>0</v>
      </c>
      <c r="K198" s="212" t="s">
        <v>21</v>
      </c>
      <c r="L198" s="70"/>
      <c r="M198" s="217" t="s">
        <v>21</v>
      </c>
      <c r="N198" s="218" t="s">
        <v>44</v>
      </c>
      <c r="O198" s="45"/>
      <c r="P198" s="219">
        <f>O198*H198</f>
        <v>0</v>
      </c>
      <c r="Q198" s="219">
        <v>0</v>
      </c>
      <c r="R198" s="219">
        <f>Q198*H198</f>
        <v>0</v>
      </c>
      <c r="S198" s="219">
        <v>0</v>
      </c>
      <c r="T198" s="220">
        <f>S198*H198</f>
        <v>0</v>
      </c>
      <c r="AR198" s="22" t="s">
        <v>163</v>
      </c>
      <c r="AT198" s="22" t="s">
        <v>156</v>
      </c>
      <c r="AU198" s="22" t="s">
        <v>81</v>
      </c>
      <c r="AY198" s="22" t="s">
        <v>155</v>
      </c>
      <c r="BE198" s="221">
        <f>IF(N198="základní",J198,0)</f>
        <v>0</v>
      </c>
      <c r="BF198" s="221">
        <f>IF(N198="snížená",J198,0)</f>
        <v>0</v>
      </c>
      <c r="BG198" s="221">
        <f>IF(N198="zákl. přenesená",J198,0)</f>
        <v>0</v>
      </c>
      <c r="BH198" s="221">
        <f>IF(N198="sníž. přenesená",J198,0)</f>
        <v>0</v>
      </c>
      <c r="BI198" s="221">
        <f>IF(N198="nulová",J198,0)</f>
        <v>0</v>
      </c>
      <c r="BJ198" s="22" t="s">
        <v>81</v>
      </c>
      <c r="BK198" s="221">
        <f>ROUND(I198*H198,2)</f>
        <v>0</v>
      </c>
      <c r="BL198" s="22" t="s">
        <v>163</v>
      </c>
      <c r="BM198" s="22" t="s">
        <v>493</v>
      </c>
    </row>
    <row r="199" s="1" customFormat="1" ht="16.5" customHeight="1">
      <c r="B199" s="44"/>
      <c r="C199" s="210" t="s">
        <v>389</v>
      </c>
      <c r="D199" s="210" t="s">
        <v>156</v>
      </c>
      <c r="E199" s="211" t="s">
        <v>2276</v>
      </c>
      <c r="F199" s="212" t="s">
        <v>2277</v>
      </c>
      <c r="G199" s="213" t="s">
        <v>282</v>
      </c>
      <c r="H199" s="214">
        <v>78</v>
      </c>
      <c r="I199" s="215"/>
      <c r="J199" s="216">
        <f>ROUND(I199*H199,2)</f>
        <v>0</v>
      </c>
      <c r="K199" s="212" t="s">
        <v>21</v>
      </c>
      <c r="L199" s="70"/>
      <c r="M199" s="217" t="s">
        <v>21</v>
      </c>
      <c r="N199" s="218" t="s">
        <v>44</v>
      </c>
      <c r="O199" s="45"/>
      <c r="P199" s="219">
        <f>O199*H199</f>
        <v>0</v>
      </c>
      <c r="Q199" s="219">
        <v>0</v>
      </c>
      <c r="R199" s="219">
        <f>Q199*H199</f>
        <v>0</v>
      </c>
      <c r="S199" s="219">
        <v>0</v>
      </c>
      <c r="T199" s="220">
        <f>S199*H199</f>
        <v>0</v>
      </c>
      <c r="AR199" s="22" t="s">
        <v>163</v>
      </c>
      <c r="AT199" s="22" t="s">
        <v>156</v>
      </c>
      <c r="AU199" s="22" t="s">
        <v>81</v>
      </c>
      <c r="AY199" s="22" t="s">
        <v>155</v>
      </c>
      <c r="BE199" s="221">
        <f>IF(N199="základní",J199,0)</f>
        <v>0</v>
      </c>
      <c r="BF199" s="221">
        <f>IF(N199="snížená",J199,0)</f>
        <v>0</v>
      </c>
      <c r="BG199" s="221">
        <f>IF(N199="zákl. přenesená",J199,0)</f>
        <v>0</v>
      </c>
      <c r="BH199" s="221">
        <f>IF(N199="sníž. přenesená",J199,0)</f>
        <v>0</v>
      </c>
      <c r="BI199" s="221">
        <f>IF(N199="nulová",J199,0)</f>
        <v>0</v>
      </c>
      <c r="BJ199" s="22" t="s">
        <v>81</v>
      </c>
      <c r="BK199" s="221">
        <f>ROUND(I199*H199,2)</f>
        <v>0</v>
      </c>
      <c r="BL199" s="22" t="s">
        <v>163</v>
      </c>
      <c r="BM199" s="22" t="s">
        <v>498</v>
      </c>
    </row>
    <row r="200" s="1" customFormat="1" ht="16.5" customHeight="1">
      <c r="B200" s="44"/>
      <c r="C200" s="210" t="s">
        <v>221</v>
      </c>
      <c r="D200" s="210" t="s">
        <v>156</v>
      </c>
      <c r="E200" s="211" t="s">
        <v>2278</v>
      </c>
      <c r="F200" s="212" t="s">
        <v>2279</v>
      </c>
      <c r="G200" s="213" t="s">
        <v>282</v>
      </c>
      <c r="H200" s="214">
        <v>130</v>
      </c>
      <c r="I200" s="215"/>
      <c r="J200" s="216">
        <f>ROUND(I200*H200,2)</f>
        <v>0</v>
      </c>
      <c r="K200" s="212" t="s">
        <v>21</v>
      </c>
      <c r="L200" s="70"/>
      <c r="M200" s="217" t="s">
        <v>21</v>
      </c>
      <c r="N200" s="218" t="s">
        <v>44</v>
      </c>
      <c r="O200" s="45"/>
      <c r="P200" s="219">
        <f>O200*H200</f>
        <v>0</v>
      </c>
      <c r="Q200" s="219">
        <v>0</v>
      </c>
      <c r="R200" s="219">
        <f>Q200*H200</f>
        <v>0</v>
      </c>
      <c r="S200" s="219">
        <v>0</v>
      </c>
      <c r="T200" s="220">
        <f>S200*H200</f>
        <v>0</v>
      </c>
      <c r="AR200" s="22" t="s">
        <v>163</v>
      </c>
      <c r="AT200" s="22" t="s">
        <v>156</v>
      </c>
      <c r="AU200" s="22" t="s">
        <v>81</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163</v>
      </c>
      <c r="BM200" s="22" t="s">
        <v>502</v>
      </c>
    </row>
    <row r="201" s="1" customFormat="1" ht="16.5" customHeight="1">
      <c r="B201" s="44"/>
      <c r="C201" s="210" t="s">
        <v>398</v>
      </c>
      <c r="D201" s="210" t="s">
        <v>156</v>
      </c>
      <c r="E201" s="211" t="s">
        <v>2280</v>
      </c>
      <c r="F201" s="212" t="s">
        <v>2281</v>
      </c>
      <c r="G201" s="213" t="s">
        <v>282</v>
      </c>
      <c r="H201" s="214">
        <v>78</v>
      </c>
      <c r="I201" s="215"/>
      <c r="J201" s="216">
        <f>ROUND(I201*H201,2)</f>
        <v>0</v>
      </c>
      <c r="K201" s="212" t="s">
        <v>21</v>
      </c>
      <c r="L201" s="70"/>
      <c r="M201" s="217" t="s">
        <v>21</v>
      </c>
      <c r="N201" s="218" t="s">
        <v>44</v>
      </c>
      <c r="O201" s="45"/>
      <c r="P201" s="219">
        <f>O201*H201</f>
        <v>0</v>
      </c>
      <c r="Q201" s="219">
        <v>0</v>
      </c>
      <c r="R201" s="219">
        <f>Q201*H201</f>
        <v>0</v>
      </c>
      <c r="S201" s="219">
        <v>0</v>
      </c>
      <c r="T201" s="220">
        <f>S201*H201</f>
        <v>0</v>
      </c>
      <c r="AR201" s="22" t="s">
        <v>163</v>
      </c>
      <c r="AT201" s="22" t="s">
        <v>156</v>
      </c>
      <c r="AU201" s="22" t="s">
        <v>81</v>
      </c>
      <c r="AY201" s="22" t="s">
        <v>155</v>
      </c>
      <c r="BE201" s="221">
        <f>IF(N201="základní",J201,0)</f>
        <v>0</v>
      </c>
      <c r="BF201" s="221">
        <f>IF(N201="snížená",J201,0)</f>
        <v>0</v>
      </c>
      <c r="BG201" s="221">
        <f>IF(N201="zákl. přenesená",J201,0)</f>
        <v>0</v>
      </c>
      <c r="BH201" s="221">
        <f>IF(N201="sníž. přenesená",J201,0)</f>
        <v>0</v>
      </c>
      <c r="BI201" s="221">
        <f>IF(N201="nulová",J201,0)</f>
        <v>0</v>
      </c>
      <c r="BJ201" s="22" t="s">
        <v>81</v>
      </c>
      <c r="BK201" s="221">
        <f>ROUND(I201*H201,2)</f>
        <v>0</v>
      </c>
      <c r="BL201" s="22" t="s">
        <v>163</v>
      </c>
      <c r="BM201" s="22" t="s">
        <v>655</v>
      </c>
    </row>
    <row r="202" s="1" customFormat="1" ht="16.5" customHeight="1">
      <c r="B202" s="44"/>
      <c r="C202" s="258" t="s">
        <v>224</v>
      </c>
      <c r="D202" s="258" t="s">
        <v>298</v>
      </c>
      <c r="E202" s="259" t="s">
        <v>2282</v>
      </c>
      <c r="F202" s="260" t="s">
        <v>2283</v>
      </c>
      <c r="G202" s="261" t="s">
        <v>326</v>
      </c>
      <c r="H202" s="262">
        <v>44.200000000000003</v>
      </c>
      <c r="I202" s="263"/>
      <c r="J202" s="264">
        <f>ROUND(I202*H202,2)</f>
        <v>0</v>
      </c>
      <c r="K202" s="260" t="s">
        <v>21</v>
      </c>
      <c r="L202" s="265"/>
      <c r="M202" s="266" t="s">
        <v>21</v>
      </c>
      <c r="N202" s="267" t="s">
        <v>44</v>
      </c>
      <c r="O202" s="45"/>
      <c r="P202" s="219">
        <f>O202*H202</f>
        <v>0</v>
      </c>
      <c r="Q202" s="219">
        <v>0.001</v>
      </c>
      <c r="R202" s="219">
        <f>Q202*H202</f>
        <v>0.044200000000000003</v>
      </c>
      <c r="S202" s="219">
        <v>0</v>
      </c>
      <c r="T202" s="220">
        <f>S202*H202</f>
        <v>0</v>
      </c>
      <c r="AR202" s="22" t="s">
        <v>169</v>
      </c>
      <c r="AT202" s="22" t="s">
        <v>298</v>
      </c>
      <c r="AU202" s="22" t="s">
        <v>81</v>
      </c>
      <c r="AY202" s="22" t="s">
        <v>155</v>
      </c>
      <c r="BE202" s="221">
        <f>IF(N202="základní",J202,0)</f>
        <v>0</v>
      </c>
      <c r="BF202" s="221">
        <f>IF(N202="snížená",J202,0)</f>
        <v>0</v>
      </c>
      <c r="BG202" s="221">
        <f>IF(N202="zákl. přenesená",J202,0)</f>
        <v>0</v>
      </c>
      <c r="BH202" s="221">
        <f>IF(N202="sníž. přenesená",J202,0)</f>
        <v>0</v>
      </c>
      <c r="BI202" s="221">
        <f>IF(N202="nulová",J202,0)</f>
        <v>0</v>
      </c>
      <c r="BJ202" s="22" t="s">
        <v>81</v>
      </c>
      <c r="BK202" s="221">
        <f>ROUND(I202*H202,2)</f>
        <v>0</v>
      </c>
      <c r="BL202" s="22" t="s">
        <v>163</v>
      </c>
      <c r="BM202" s="22" t="s">
        <v>657</v>
      </c>
    </row>
    <row r="203" s="1" customFormat="1" ht="16.5" customHeight="1">
      <c r="B203" s="44"/>
      <c r="C203" s="210" t="s">
        <v>73</v>
      </c>
      <c r="D203" s="210" t="s">
        <v>156</v>
      </c>
      <c r="E203" s="211" t="s">
        <v>2284</v>
      </c>
      <c r="F203" s="212" t="s">
        <v>318</v>
      </c>
      <c r="G203" s="213" t="s">
        <v>21</v>
      </c>
      <c r="H203" s="214">
        <v>0</v>
      </c>
      <c r="I203" s="215"/>
      <c r="J203" s="216">
        <f>ROUND(I203*H203,2)</f>
        <v>0</v>
      </c>
      <c r="K203" s="212" t="s">
        <v>21</v>
      </c>
      <c r="L203" s="70"/>
      <c r="M203" s="217" t="s">
        <v>21</v>
      </c>
      <c r="N203" s="218" t="s">
        <v>44</v>
      </c>
      <c r="O203" s="45"/>
      <c r="P203" s="219">
        <f>O203*H203</f>
        <v>0</v>
      </c>
      <c r="Q203" s="219">
        <v>0</v>
      </c>
      <c r="R203" s="219">
        <f>Q203*H203</f>
        <v>0</v>
      </c>
      <c r="S203" s="219">
        <v>0</v>
      </c>
      <c r="T203" s="220">
        <f>S203*H203</f>
        <v>0</v>
      </c>
      <c r="AR203" s="22" t="s">
        <v>163</v>
      </c>
      <c r="AT203" s="22" t="s">
        <v>156</v>
      </c>
      <c r="AU203" s="22" t="s">
        <v>81</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163</v>
      </c>
      <c r="BM203" s="22" t="s">
        <v>661</v>
      </c>
    </row>
    <row r="204" s="9" customFormat="1" ht="29.88" customHeight="1">
      <c r="B204" s="196"/>
      <c r="C204" s="197"/>
      <c r="D204" s="198" t="s">
        <v>72</v>
      </c>
      <c r="E204" s="233" t="s">
        <v>81</v>
      </c>
      <c r="F204" s="233" t="s">
        <v>327</v>
      </c>
      <c r="G204" s="197"/>
      <c r="H204" s="197"/>
      <c r="I204" s="200"/>
      <c r="J204" s="234">
        <f>BK204</f>
        <v>0</v>
      </c>
      <c r="K204" s="197"/>
      <c r="L204" s="202"/>
      <c r="M204" s="203"/>
      <c r="N204" s="204"/>
      <c r="O204" s="204"/>
      <c r="P204" s="205">
        <v>0</v>
      </c>
      <c r="Q204" s="204"/>
      <c r="R204" s="205">
        <v>0</v>
      </c>
      <c r="S204" s="204"/>
      <c r="T204" s="206">
        <v>0</v>
      </c>
      <c r="AR204" s="207" t="s">
        <v>81</v>
      </c>
      <c r="AT204" s="208" t="s">
        <v>72</v>
      </c>
      <c r="AU204" s="208" t="s">
        <v>81</v>
      </c>
      <c r="AY204" s="207" t="s">
        <v>155</v>
      </c>
      <c r="BK204" s="209">
        <v>0</v>
      </c>
    </row>
    <row r="205" s="9" customFormat="1" ht="24.96" customHeight="1">
      <c r="B205" s="196"/>
      <c r="C205" s="197"/>
      <c r="D205" s="198" t="s">
        <v>72</v>
      </c>
      <c r="E205" s="199" t="s">
        <v>328</v>
      </c>
      <c r="F205" s="199" t="s">
        <v>329</v>
      </c>
      <c r="G205" s="197"/>
      <c r="H205" s="197"/>
      <c r="I205" s="200"/>
      <c r="J205" s="201">
        <f>BK205</f>
        <v>0</v>
      </c>
      <c r="K205" s="197"/>
      <c r="L205" s="202"/>
      <c r="M205" s="203"/>
      <c r="N205" s="204"/>
      <c r="O205" s="204"/>
      <c r="P205" s="205">
        <f>SUM(P206:P225)</f>
        <v>0</v>
      </c>
      <c r="Q205" s="204"/>
      <c r="R205" s="205">
        <f>SUM(R206:R225)</f>
        <v>270.83547820000001</v>
      </c>
      <c r="S205" s="204"/>
      <c r="T205" s="206">
        <f>SUM(T206:T225)</f>
        <v>0</v>
      </c>
      <c r="AR205" s="207" t="s">
        <v>81</v>
      </c>
      <c r="AT205" s="208" t="s">
        <v>72</v>
      </c>
      <c r="AU205" s="208" t="s">
        <v>73</v>
      </c>
      <c r="AY205" s="207" t="s">
        <v>155</v>
      </c>
      <c r="BK205" s="209">
        <f>SUM(BK206:BK225)</f>
        <v>0</v>
      </c>
    </row>
    <row r="206" s="1" customFormat="1" ht="16.5" customHeight="1">
      <c r="B206" s="44"/>
      <c r="C206" s="210" t="s">
        <v>409</v>
      </c>
      <c r="D206" s="210" t="s">
        <v>156</v>
      </c>
      <c r="E206" s="211" t="s">
        <v>2285</v>
      </c>
      <c r="F206" s="212" t="s">
        <v>2286</v>
      </c>
      <c r="G206" s="213" t="s">
        <v>282</v>
      </c>
      <c r="H206" s="214">
        <v>130</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163</v>
      </c>
      <c r="AT206" s="22" t="s">
        <v>156</v>
      </c>
      <c r="AU206" s="22" t="s">
        <v>81</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163</v>
      </c>
      <c r="BM206" s="22" t="s">
        <v>663</v>
      </c>
    </row>
    <row r="207" s="1" customFormat="1" ht="25.5" customHeight="1">
      <c r="B207" s="44"/>
      <c r="C207" s="210" t="s">
        <v>227</v>
      </c>
      <c r="D207" s="210" t="s">
        <v>156</v>
      </c>
      <c r="E207" s="211" t="s">
        <v>2287</v>
      </c>
      <c r="F207" s="212" t="s">
        <v>2288</v>
      </c>
      <c r="G207" s="213" t="s">
        <v>266</v>
      </c>
      <c r="H207" s="214">
        <v>27.989999999999998</v>
      </c>
      <c r="I207" s="215"/>
      <c r="J207" s="216">
        <f>ROUND(I207*H207,2)</f>
        <v>0</v>
      </c>
      <c r="K207" s="212" t="s">
        <v>21</v>
      </c>
      <c r="L207" s="70"/>
      <c r="M207" s="217" t="s">
        <v>21</v>
      </c>
      <c r="N207" s="218" t="s">
        <v>44</v>
      </c>
      <c r="O207" s="45"/>
      <c r="P207" s="219">
        <f>O207*H207</f>
        <v>0</v>
      </c>
      <c r="Q207" s="219">
        <v>2.4842300000000002</v>
      </c>
      <c r="R207" s="219">
        <f>Q207*H207</f>
        <v>69.533597700000001</v>
      </c>
      <c r="S207" s="219">
        <v>0</v>
      </c>
      <c r="T207" s="220">
        <f>S207*H207</f>
        <v>0</v>
      </c>
      <c r="AR207" s="22" t="s">
        <v>163</v>
      </c>
      <c r="AT207" s="22" t="s">
        <v>156</v>
      </c>
      <c r="AU207" s="22" t="s">
        <v>81</v>
      </c>
      <c r="AY207" s="22" t="s">
        <v>155</v>
      </c>
      <c r="BE207" s="221">
        <f>IF(N207="základní",J207,0)</f>
        <v>0</v>
      </c>
      <c r="BF207" s="221">
        <f>IF(N207="snížená",J207,0)</f>
        <v>0</v>
      </c>
      <c r="BG207" s="221">
        <f>IF(N207="zákl. přenesená",J207,0)</f>
        <v>0</v>
      </c>
      <c r="BH207" s="221">
        <f>IF(N207="sníž. přenesená",J207,0)</f>
        <v>0</v>
      </c>
      <c r="BI207" s="221">
        <f>IF(N207="nulová",J207,0)</f>
        <v>0</v>
      </c>
      <c r="BJ207" s="22" t="s">
        <v>81</v>
      </c>
      <c r="BK207" s="221">
        <f>ROUND(I207*H207,2)</f>
        <v>0</v>
      </c>
      <c r="BL207" s="22" t="s">
        <v>163</v>
      </c>
      <c r="BM207" s="22" t="s">
        <v>667</v>
      </c>
    </row>
    <row r="208" s="1" customFormat="1" ht="16.5" customHeight="1">
      <c r="B208" s="44"/>
      <c r="C208" s="210" t="s">
        <v>73</v>
      </c>
      <c r="D208" s="210" t="s">
        <v>156</v>
      </c>
      <c r="E208" s="211" t="s">
        <v>2289</v>
      </c>
      <c r="F208" s="212" t="s">
        <v>2290</v>
      </c>
      <c r="G208" s="213" t="s">
        <v>21</v>
      </c>
      <c r="H208" s="214">
        <v>0</v>
      </c>
      <c r="I208" s="215"/>
      <c r="J208" s="216">
        <f>ROUND(I208*H208,2)</f>
        <v>0</v>
      </c>
      <c r="K208" s="212" t="s">
        <v>21</v>
      </c>
      <c r="L208" s="70"/>
      <c r="M208" s="217" t="s">
        <v>21</v>
      </c>
      <c r="N208" s="218" t="s">
        <v>44</v>
      </c>
      <c r="O208" s="45"/>
      <c r="P208" s="219">
        <f>O208*H208</f>
        <v>0</v>
      </c>
      <c r="Q208" s="219">
        <v>0</v>
      </c>
      <c r="R208" s="219">
        <f>Q208*H208</f>
        <v>0</v>
      </c>
      <c r="S208" s="219">
        <v>0</v>
      </c>
      <c r="T208" s="220">
        <f>S208*H208</f>
        <v>0</v>
      </c>
      <c r="AR208" s="22" t="s">
        <v>163</v>
      </c>
      <c r="AT208" s="22" t="s">
        <v>156</v>
      </c>
      <c r="AU208" s="22" t="s">
        <v>81</v>
      </c>
      <c r="AY208" s="22" t="s">
        <v>155</v>
      </c>
      <c r="BE208" s="221">
        <f>IF(N208="základní",J208,0)</f>
        <v>0</v>
      </c>
      <c r="BF208" s="221">
        <f>IF(N208="snížená",J208,0)</f>
        <v>0</v>
      </c>
      <c r="BG208" s="221">
        <f>IF(N208="zákl. přenesená",J208,0)</f>
        <v>0</v>
      </c>
      <c r="BH208" s="221">
        <f>IF(N208="sníž. přenesená",J208,0)</f>
        <v>0</v>
      </c>
      <c r="BI208" s="221">
        <f>IF(N208="nulová",J208,0)</f>
        <v>0</v>
      </c>
      <c r="BJ208" s="22" t="s">
        <v>81</v>
      </c>
      <c r="BK208" s="221">
        <f>ROUND(I208*H208,2)</f>
        <v>0</v>
      </c>
      <c r="BL208" s="22" t="s">
        <v>163</v>
      </c>
      <c r="BM208" s="22" t="s">
        <v>669</v>
      </c>
    </row>
    <row r="209" s="1" customFormat="1" ht="25.5" customHeight="1">
      <c r="B209" s="44"/>
      <c r="C209" s="210" t="s">
        <v>419</v>
      </c>
      <c r="D209" s="210" t="s">
        <v>156</v>
      </c>
      <c r="E209" s="211" t="s">
        <v>2291</v>
      </c>
      <c r="F209" s="212" t="s">
        <v>2292</v>
      </c>
      <c r="G209" s="213" t="s">
        <v>298</v>
      </c>
      <c r="H209" s="214">
        <v>44.984000000000002</v>
      </c>
      <c r="I209" s="215"/>
      <c r="J209" s="216">
        <f>ROUND(I209*H209,2)</f>
        <v>0</v>
      </c>
      <c r="K209" s="212" t="s">
        <v>21</v>
      </c>
      <c r="L209" s="70"/>
      <c r="M209" s="217" t="s">
        <v>21</v>
      </c>
      <c r="N209" s="218" t="s">
        <v>44</v>
      </c>
      <c r="O209" s="45"/>
      <c r="P209" s="219">
        <f>O209*H209</f>
        <v>0</v>
      </c>
      <c r="Q209" s="219">
        <v>0.00023000000000000001</v>
      </c>
      <c r="R209" s="219">
        <f>Q209*H209</f>
        <v>0.010346320000000001</v>
      </c>
      <c r="S209" s="219">
        <v>0</v>
      </c>
      <c r="T209" s="220">
        <f>S209*H209</f>
        <v>0</v>
      </c>
      <c r="AR209" s="22" t="s">
        <v>163</v>
      </c>
      <c r="AT209" s="22" t="s">
        <v>156</v>
      </c>
      <c r="AU209" s="22" t="s">
        <v>81</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163</v>
      </c>
      <c r="BM209" s="22" t="s">
        <v>673</v>
      </c>
    </row>
    <row r="210" s="1" customFormat="1" ht="16.5" customHeight="1">
      <c r="B210" s="44"/>
      <c r="C210" s="210" t="s">
        <v>73</v>
      </c>
      <c r="D210" s="210" t="s">
        <v>156</v>
      </c>
      <c r="E210" s="211" t="s">
        <v>2293</v>
      </c>
      <c r="F210" s="212" t="s">
        <v>2294</v>
      </c>
      <c r="G210" s="213" t="s">
        <v>21</v>
      </c>
      <c r="H210" s="214">
        <v>0</v>
      </c>
      <c r="I210" s="215"/>
      <c r="J210" s="216">
        <f>ROUND(I210*H210,2)</f>
        <v>0</v>
      </c>
      <c r="K210" s="212" t="s">
        <v>21</v>
      </c>
      <c r="L210" s="70"/>
      <c r="M210" s="217" t="s">
        <v>21</v>
      </c>
      <c r="N210" s="218" t="s">
        <v>44</v>
      </c>
      <c r="O210" s="45"/>
      <c r="P210" s="219">
        <f>O210*H210</f>
        <v>0</v>
      </c>
      <c r="Q210" s="219">
        <v>0</v>
      </c>
      <c r="R210" s="219">
        <f>Q210*H210</f>
        <v>0</v>
      </c>
      <c r="S210" s="219">
        <v>0</v>
      </c>
      <c r="T210" s="220">
        <f>S210*H210</f>
        <v>0</v>
      </c>
      <c r="AR210" s="22" t="s">
        <v>163</v>
      </c>
      <c r="AT210" s="22" t="s">
        <v>156</v>
      </c>
      <c r="AU210" s="22" t="s">
        <v>81</v>
      </c>
      <c r="AY210" s="22" t="s">
        <v>155</v>
      </c>
      <c r="BE210" s="221">
        <f>IF(N210="základní",J210,0)</f>
        <v>0</v>
      </c>
      <c r="BF210" s="221">
        <f>IF(N210="snížená",J210,0)</f>
        <v>0</v>
      </c>
      <c r="BG210" s="221">
        <f>IF(N210="zákl. přenesená",J210,0)</f>
        <v>0</v>
      </c>
      <c r="BH210" s="221">
        <f>IF(N210="sníž. přenesená",J210,0)</f>
        <v>0</v>
      </c>
      <c r="BI210" s="221">
        <f>IF(N210="nulová",J210,0)</f>
        <v>0</v>
      </c>
      <c r="BJ210" s="22" t="s">
        <v>81</v>
      </c>
      <c r="BK210" s="221">
        <f>ROUND(I210*H210,2)</f>
        <v>0</v>
      </c>
      <c r="BL210" s="22" t="s">
        <v>163</v>
      </c>
      <c r="BM210" s="22" t="s">
        <v>675</v>
      </c>
    </row>
    <row r="211" s="1" customFormat="1" ht="38.25" customHeight="1">
      <c r="B211" s="44"/>
      <c r="C211" s="210" t="s">
        <v>230</v>
      </c>
      <c r="D211" s="210" t="s">
        <v>156</v>
      </c>
      <c r="E211" s="211" t="s">
        <v>2295</v>
      </c>
      <c r="F211" s="212" t="s">
        <v>2296</v>
      </c>
      <c r="G211" s="213" t="s">
        <v>2297</v>
      </c>
      <c r="H211" s="214">
        <v>105</v>
      </c>
      <c r="I211" s="215"/>
      <c r="J211" s="216">
        <f>ROUND(I211*H211,2)</f>
        <v>0</v>
      </c>
      <c r="K211" s="212" t="s">
        <v>21</v>
      </c>
      <c r="L211" s="70"/>
      <c r="M211" s="217" t="s">
        <v>21</v>
      </c>
      <c r="N211" s="218" t="s">
        <v>44</v>
      </c>
      <c r="O211" s="45"/>
      <c r="P211" s="219">
        <f>O211*H211</f>
        <v>0</v>
      </c>
      <c r="Q211" s="219">
        <v>0.0022399999999999998</v>
      </c>
      <c r="R211" s="219">
        <f>Q211*H211</f>
        <v>0.23519999999999999</v>
      </c>
      <c r="S211" s="219">
        <v>0</v>
      </c>
      <c r="T211" s="220">
        <f>S211*H211</f>
        <v>0</v>
      </c>
      <c r="AR211" s="22" t="s">
        <v>163</v>
      </c>
      <c r="AT211" s="22" t="s">
        <v>156</v>
      </c>
      <c r="AU211" s="22" t="s">
        <v>81</v>
      </c>
      <c r="AY211" s="22" t="s">
        <v>155</v>
      </c>
      <c r="BE211" s="221">
        <f>IF(N211="základní",J211,0)</f>
        <v>0</v>
      </c>
      <c r="BF211" s="221">
        <f>IF(N211="snížená",J211,0)</f>
        <v>0</v>
      </c>
      <c r="BG211" s="221">
        <f>IF(N211="zákl. přenesená",J211,0)</f>
        <v>0</v>
      </c>
      <c r="BH211" s="221">
        <f>IF(N211="sníž. přenesená",J211,0)</f>
        <v>0</v>
      </c>
      <c r="BI211" s="221">
        <f>IF(N211="nulová",J211,0)</f>
        <v>0</v>
      </c>
      <c r="BJ211" s="22" t="s">
        <v>81</v>
      </c>
      <c r="BK211" s="221">
        <f>ROUND(I211*H211,2)</f>
        <v>0</v>
      </c>
      <c r="BL211" s="22" t="s">
        <v>163</v>
      </c>
      <c r="BM211" s="22" t="s">
        <v>679</v>
      </c>
    </row>
    <row r="212" s="1" customFormat="1" ht="16.5" customHeight="1">
      <c r="B212" s="44"/>
      <c r="C212" s="210" t="s">
        <v>73</v>
      </c>
      <c r="D212" s="210" t="s">
        <v>156</v>
      </c>
      <c r="E212" s="211" t="s">
        <v>2298</v>
      </c>
      <c r="F212" s="212" t="s">
        <v>2299</v>
      </c>
      <c r="G212" s="213" t="s">
        <v>21</v>
      </c>
      <c r="H212" s="214">
        <v>0</v>
      </c>
      <c r="I212" s="215"/>
      <c r="J212" s="216">
        <f>ROUND(I212*H212,2)</f>
        <v>0</v>
      </c>
      <c r="K212" s="212" t="s">
        <v>21</v>
      </c>
      <c r="L212" s="70"/>
      <c r="M212" s="217" t="s">
        <v>21</v>
      </c>
      <c r="N212" s="218" t="s">
        <v>44</v>
      </c>
      <c r="O212" s="45"/>
      <c r="P212" s="219">
        <f>O212*H212</f>
        <v>0</v>
      </c>
      <c r="Q212" s="219">
        <v>0</v>
      </c>
      <c r="R212" s="219">
        <f>Q212*H212</f>
        <v>0</v>
      </c>
      <c r="S212" s="219">
        <v>0</v>
      </c>
      <c r="T212" s="220">
        <f>S212*H212</f>
        <v>0</v>
      </c>
      <c r="AR212" s="22" t="s">
        <v>163</v>
      </c>
      <c r="AT212" s="22" t="s">
        <v>156</v>
      </c>
      <c r="AU212" s="22" t="s">
        <v>81</v>
      </c>
      <c r="AY212" s="22" t="s">
        <v>155</v>
      </c>
      <c r="BE212" s="221">
        <f>IF(N212="základní",J212,0)</f>
        <v>0</v>
      </c>
      <c r="BF212" s="221">
        <f>IF(N212="snížená",J212,0)</f>
        <v>0</v>
      </c>
      <c r="BG212" s="221">
        <f>IF(N212="zákl. přenesená",J212,0)</f>
        <v>0</v>
      </c>
      <c r="BH212" s="221">
        <f>IF(N212="sníž. přenesená",J212,0)</f>
        <v>0</v>
      </c>
      <c r="BI212" s="221">
        <f>IF(N212="nulová",J212,0)</f>
        <v>0</v>
      </c>
      <c r="BJ212" s="22" t="s">
        <v>81</v>
      </c>
      <c r="BK212" s="221">
        <f>ROUND(I212*H212,2)</f>
        <v>0</v>
      </c>
      <c r="BL212" s="22" t="s">
        <v>163</v>
      </c>
      <c r="BM212" s="22" t="s">
        <v>681</v>
      </c>
    </row>
    <row r="213" s="1" customFormat="1" ht="16.5" customHeight="1">
      <c r="B213" s="44"/>
      <c r="C213" s="210" t="s">
        <v>430</v>
      </c>
      <c r="D213" s="210" t="s">
        <v>156</v>
      </c>
      <c r="E213" s="211" t="s">
        <v>2300</v>
      </c>
      <c r="F213" s="212" t="s">
        <v>2301</v>
      </c>
      <c r="G213" s="213" t="s">
        <v>266</v>
      </c>
      <c r="H213" s="214">
        <v>6.5890000000000004</v>
      </c>
      <c r="I213" s="215"/>
      <c r="J213" s="216">
        <f>ROUND(I213*H213,2)</f>
        <v>0</v>
      </c>
      <c r="K213" s="212" t="s">
        <v>21</v>
      </c>
      <c r="L213" s="70"/>
      <c r="M213" s="217" t="s">
        <v>21</v>
      </c>
      <c r="N213" s="218" t="s">
        <v>44</v>
      </c>
      <c r="O213" s="45"/>
      <c r="P213" s="219">
        <f>O213*H213</f>
        <v>0</v>
      </c>
      <c r="Q213" s="219">
        <v>2.5327000000000002</v>
      </c>
      <c r="R213" s="219">
        <f>Q213*H213</f>
        <v>16.687960300000004</v>
      </c>
      <c r="S213" s="219">
        <v>0</v>
      </c>
      <c r="T213" s="220">
        <f>S213*H213</f>
        <v>0</v>
      </c>
      <c r="AR213" s="22" t="s">
        <v>163</v>
      </c>
      <c r="AT213" s="22" t="s">
        <v>156</v>
      </c>
      <c r="AU213" s="22" t="s">
        <v>81</v>
      </c>
      <c r="AY213" s="22" t="s">
        <v>155</v>
      </c>
      <c r="BE213" s="221">
        <f>IF(N213="základní",J213,0)</f>
        <v>0</v>
      </c>
      <c r="BF213" s="221">
        <f>IF(N213="snížená",J213,0)</f>
        <v>0</v>
      </c>
      <c r="BG213" s="221">
        <f>IF(N213="zákl. přenesená",J213,0)</f>
        <v>0</v>
      </c>
      <c r="BH213" s="221">
        <f>IF(N213="sníž. přenesená",J213,0)</f>
        <v>0</v>
      </c>
      <c r="BI213" s="221">
        <f>IF(N213="nulová",J213,0)</f>
        <v>0</v>
      </c>
      <c r="BJ213" s="22" t="s">
        <v>81</v>
      </c>
      <c r="BK213" s="221">
        <f>ROUND(I213*H213,2)</f>
        <v>0</v>
      </c>
      <c r="BL213" s="22" t="s">
        <v>163</v>
      </c>
      <c r="BM213" s="22" t="s">
        <v>685</v>
      </c>
    </row>
    <row r="214" s="1" customFormat="1" ht="16.5" customHeight="1">
      <c r="B214" s="44"/>
      <c r="C214" s="210" t="s">
        <v>73</v>
      </c>
      <c r="D214" s="210" t="s">
        <v>156</v>
      </c>
      <c r="E214" s="211" t="s">
        <v>2302</v>
      </c>
      <c r="F214" s="212" t="s">
        <v>2303</v>
      </c>
      <c r="G214" s="213" t="s">
        <v>21</v>
      </c>
      <c r="H214" s="214">
        <v>0</v>
      </c>
      <c r="I214" s="215"/>
      <c r="J214" s="216">
        <f>ROUND(I214*H214,2)</f>
        <v>0</v>
      </c>
      <c r="K214" s="212" t="s">
        <v>21</v>
      </c>
      <c r="L214" s="70"/>
      <c r="M214" s="217" t="s">
        <v>21</v>
      </c>
      <c r="N214" s="218" t="s">
        <v>44</v>
      </c>
      <c r="O214" s="45"/>
      <c r="P214" s="219">
        <f>O214*H214</f>
        <v>0</v>
      </c>
      <c r="Q214" s="219">
        <v>0</v>
      </c>
      <c r="R214" s="219">
        <f>Q214*H214</f>
        <v>0</v>
      </c>
      <c r="S214" s="219">
        <v>0</v>
      </c>
      <c r="T214" s="220">
        <f>S214*H214</f>
        <v>0</v>
      </c>
      <c r="AR214" s="22" t="s">
        <v>163</v>
      </c>
      <c r="AT214" s="22" t="s">
        <v>156</v>
      </c>
      <c r="AU214" s="22" t="s">
        <v>81</v>
      </c>
      <c r="AY214" s="22" t="s">
        <v>155</v>
      </c>
      <c r="BE214" s="221">
        <f>IF(N214="základní",J214,0)</f>
        <v>0</v>
      </c>
      <c r="BF214" s="221">
        <f>IF(N214="snížená",J214,0)</f>
        <v>0</v>
      </c>
      <c r="BG214" s="221">
        <f>IF(N214="zákl. přenesená",J214,0)</f>
        <v>0</v>
      </c>
      <c r="BH214" s="221">
        <f>IF(N214="sníž. přenesená",J214,0)</f>
        <v>0</v>
      </c>
      <c r="BI214" s="221">
        <f>IF(N214="nulová",J214,0)</f>
        <v>0</v>
      </c>
      <c r="BJ214" s="22" t="s">
        <v>81</v>
      </c>
      <c r="BK214" s="221">
        <f>ROUND(I214*H214,2)</f>
        <v>0</v>
      </c>
      <c r="BL214" s="22" t="s">
        <v>163</v>
      </c>
      <c r="BM214" s="22" t="s">
        <v>687</v>
      </c>
    </row>
    <row r="215" s="1" customFormat="1" ht="25.5" customHeight="1">
      <c r="B215" s="44"/>
      <c r="C215" s="210" t="s">
        <v>234</v>
      </c>
      <c r="D215" s="210" t="s">
        <v>156</v>
      </c>
      <c r="E215" s="211" t="s">
        <v>2304</v>
      </c>
      <c r="F215" s="212" t="s">
        <v>2305</v>
      </c>
      <c r="G215" s="213" t="s">
        <v>266</v>
      </c>
      <c r="H215" s="214">
        <v>31.356000000000002</v>
      </c>
      <c r="I215" s="215"/>
      <c r="J215" s="216">
        <f>ROUND(I215*H215,2)</f>
        <v>0</v>
      </c>
      <c r="K215" s="212" t="s">
        <v>21</v>
      </c>
      <c r="L215" s="70"/>
      <c r="M215" s="217" t="s">
        <v>21</v>
      </c>
      <c r="N215" s="218" t="s">
        <v>44</v>
      </c>
      <c r="O215" s="45"/>
      <c r="P215" s="219">
        <f>O215*H215</f>
        <v>0</v>
      </c>
      <c r="Q215" s="219">
        <v>2.3732799999999998</v>
      </c>
      <c r="R215" s="219">
        <f>Q215*H215</f>
        <v>74.41656768</v>
      </c>
      <c r="S215" s="219">
        <v>0</v>
      </c>
      <c r="T215" s="220">
        <f>S215*H215</f>
        <v>0</v>
      </c>
      <c r="AR215" s="22" t="s">
        <v>163</v>
      </c>
      <c r="AT215" s="22" t="s">
        <v>156</v>
      </c>
      <c r="AU215" s="22" t="s">
        <v>81</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163</v>
      </c>
      <c r="BM215" s="22" t="s">
        <v>691</v>
      </c>
    </row>
    <row r="216" s="1" customFormat="1" ht="16.5" customHeight="1">
      <c r="B216" s="44"/>
      <c r="C216" s="210" t="s">
        <v>73</v>
      </c>
      <c r="D216" s="210" t="s">
        <v>156</v>
      </c>
      <c r="E216" s="211" t="s">
        <v>2306</v>
      </c>
      <c r="F216" s="212" t="s">
        <v>2307</v>
      </c>
      <c r="G216" s="213" t="s">
        <v>21</v>
      </c>
      <c r="H216" s="214">
        <v>0</v>
      </c>
      <c r="I216" s="215"/>
      <c r="J216" s="216">
        <f>ROUND(I216*H216,2)</f>
        <v>0</v>
      </c>
      <c r="K216" s="212" t="s">
        <v>21</v>
      </c>
      <c r="L216" s="70"/>
      <c r="M216" s="217" t="s">
        <v>21</v>
      </c>
      <c r="N216" s="218" t="s">
        <v>44</v>
      </c>
      <c r="O216" s="45"/>
      <c r="P216" s="219">
        <f>O216*H216</f>
        <v>0</v>
      </c>
      <c r="Q216" s="219">
        <v>0</v>
      </c>
      <c r="R216" s="219">
        <f>Q216*H216</f>
        <v>0</v>
      </c>
      <c r="S216" s="219">
        <v>0</v>
      </c>
      <c r="T216" s="220">
        <f>S216*H216</f>
        <v>0</v>
      </c>
      <c r="AR216" s="22" t="s">
        <v>163</v>
      </c>
      <c r="AT216" s="22" t="s">
        <v>156</v>
      </c>
      <c r="AU216" s="22" t="s">
        <v>81</v>
      </c>
      <c r="AY216" s="22" t="s">
        <v>155</v>
      </c>
      <c r="BE216" s="221">
        <f>IF(N216="základní",J216,0)</f>
        <v>0</v>
      </c>
      <c r="BF216" s="221">
        <f>IF(N216="snížená",J216,0)</f>
        <v>0</v>
      </c>
      <c r="BG216" s="221">
        <f>IF(N216="zákl. přenesená",J216,0)</f>
        <v>0</v>
      </c>
      <c r="BH216" s="221">
        <f>IF(N216="sníž. přenesená",J216,0)</f>
        <v>0</v>
      </c>
      <c r="BI216" s="221">
        <f>IF(N216="nulová",J216,0)</f>
        <v>0</v>
      </c>
      <c r="BJ216" s="22" t="s">
        <v>81</v>
      </c>
      <c r="BK216" s="221">
        <f>ROUND(I216*H216,2)</f>
        <v>0</v>
      </c>
      <c r="BL216" s="22" t="s">
        <v>163</v>
      </c>
      <c r="BM216" s="22" t="s">
        <v>693</v>
      </c>
    </row>
    <row r="217" s="1" customFormat="1" ht="16.5" customHeight="1">
      <c r="B217" s="44"/>
      <c r="C217" s="210" t="s">
        <v>437</v>
      </c>
      <c r="D217" s="210" t="s">
        <v>156</v>
      </c>
      <c r="E217" s="211" t="s">
        <v>2308</v>
      </c>
      <c r="F217" s="212" t="s">
        <v>2309</v>
      </c>
      <c r="G217" s="213" t="s">
        <v>282</v>
      </c>
      <c r="H217" s="214">
        <v>149.989</v>
      </c>
      <c r="I217" s="215"/>
      <c r="J217" s="216">
        <f>ROUND(I217*H217,2)</f>
        <v>0</v>
      </c>
      <c r="K217" s="212" t="s">
        <v>21</v>
      </c>
      <c r="L217" s="70"/>
      <c r="M217" s="217" t="s">
        <v>21</v>
      </c>
      <c r="N217" s="218" t="s">
        <v>44</v>
      </c>
      <c r="O217" s="45"/>
      <c r="P217" s="219">
        <f>O217*H217</f>
        <v>0</v>
      </c>
      <c r="Q217" s="219">
        <v>0.0017600000000000001</v>
      </c>
      <c r="R217" s="219">
        <f>Q217*H217</f>
        <v>0.26398064000000004</v>
      </c>
      <c r="S217" s="219">
        <v>0</v>
      </c>
      <c r="T217" s="220">
        <f>S217*H217</f>
        <v>0</v>
      </c>
      <c r="AR217" s="22" t="s">
        <v>163</v>
      </c>
      <c r="AT217" s="22" t="s">
        <v>156</v>
      </c>
      <c r="AU217" s="22" t="s">
        <v>81</v>
      </c>
      <c r="AY217" s="22" t="s">
        <v>155</v>
      </c>
      <c r="BE217" s="221">
        <f>IF(N217="základní",J217,0)</f>
        <v>0</v>
      </c>
      <c r="BF217" s="221">
        <f>IF(N217="snížená",J217,0)</f>
        <v>0</v>
      </c>
      <c r="BG217" s="221">
        <f>IF(N217="zákl. přenesená",J217,0)</f>
        <v>0</v>
      </c>
      <c r="BH217" s="221">
        <f>IF(N217="sníž. přenesená",J217,0)</f>
        <v>0</v>
      </c>
      <c r="BI217" s="221">
        <f>IF(N217="nulová",J217,0)</f>
        <v>0</v>
      </c>
      <c r="BJ217" s="22" t="s">
        <v>81</v>
      </c>
      <c r="BK217" s="221">
        <f>ROUND(I217*H217,2)</f>
        <v>0</v>
      </c>
      <c r="BL217" s="22" t="s">
        <v>163</v>
      </c>
      <c r="BM217" s="22" t="s">
        <v>697</v>
      </c>
    </row>
    <row r="218" s="1" customFormat="1" ht="16.5" customHeight="1">
      <c r="B218" s="44"/>
      <c r="C218" s="210" t="s">
        <v>73</v>
      </c>
      <c r="D218" s="210" t="s">
        <v>156</v>
      </c>
      <c r="E218" s="211" t="s">
        <v>2310</v>
      </c>
      <c r="F218" s="212" t="s">
        <v>2311</v>
      </c>
      <c r="G218" s="213" t="s">
        <v>21</v>
      </c>
      <c r="H218" s="214">
        <v>0</v>
      </c>
      <c r="I218" s="215"/>
      <c r="J218" s="216">
        <f>ROUND(I218*H218,2)</f>
        <v>0</v>
      </c>
      <c r="K218" s="212" t="s">
        <v>21</v>
      </c>
      <c r="L218" s="70"/>
      <c r="M218" s="217" t="s">
        <v>21</v>
      </c>
      <c r="N218" s="218" t="s">
        <v>44</v>
      </c>
      <c r="O218" s="45"/>
      <c r="P218" s="219">
        <f>O218*H218</f>
        <v>0</v>
      </c>
      <c r="Q218" s="219">
        <v>0</v>
      </c>
      <c r="R218" s="219">
        <f>Q218*H218</f>
        <v>0</v>
      </c>
      <c r="S218" s="219">
        <v>0</v>
      </c>
      <c r="T218" s="220">
        <f>S218*H218</f>
        <v>0</v>
      </c>
      <c r="AR218" s="22" t="s">
        <v>163</v>
      </c>
      <c r="AT218" s="22" t="s">
        <v>156</v>
      </c>
      <c r="AU218" s="22" t="s">
        <v>81</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163</v>
      </c>
      <c r="BM218" s="22" t="s">
        <v>704</v>
      </c>
    </row>
    <row r="219" s="1" customFormat="1" ht="16.5" customHeight="1">
      <c r="B219" s="44"/>
      <c r="C219" s="210" t="s">
        <v>237</v>
      </c>
      <c r="D219" s="210" t="s">
        <v>156</v>
      </c>
      <c r="E219" s="211" t="s">
        <v>2312</v>
      </c>
      <c r="F219" s="212" t="s">
        <v>2313</v>
      </c>
      <c r="G219" s="213" t="s">
        <v>282</v>
      </c>
      <c r="H219" s="214">
        <v>149.989</v>
      </c>
      <c r="I219" s="215"/>
      <c r="J219" s="216">
        <f>ROUND(I219*H219,2)</f>
        <v>0</v>
      </c>
      <c r="K219" s="212" t="s">
        <v>21</v>
      </c>
      <c r="L219" s="70"/>
      <c r="M219" s="217" t="s">
        <v>21</v>
      </c>
      <c r="N219" s="218" t="s">
        <v>44</v>
      </c>
      <c r="O219" s="45"/>
      <c r="P219" s="219">
        <f>O219*H219</f>
        <v>0</v>
      </c>
      <c r="Q219" s="219">
        <v>0.00022000000000000001</v>
      </c>
      <c r="R219" s="219">
        <f>Q219*H219</f>
        <v>0.032997580000000006</v>
      </c>
      <c r="S219" s="219">
        <v>0</v>
      </c>
      <c r="T219" s="220">
        <f>S219*H219</f>
        <v>0</v>
      </c>
      <c r="AR219" s="22" t="s">
        <v>163</v>
      </c>
      <c r="AT219" s="22" t="s">
        <v>156</v>
      </c>
      <c r="AU219" s="22" t="s">
        <v>81</v>
      </c>
      <c r="AY219" s="22" t="s">
        <v>155</v>
      </c>
      <c r="BE219" s="221">
        <f>IF(N219="základní",J219,0)</f>
        <v>0</v>
      </c>
      <c r="BF219" s="221">
        <f>IF(N219="snížená",J219,0)</f>
        <v>0</v>
      </c>
      <c r="BG219" s="221">
        <f>IF(N219="zákl. přenesená",J219,0)</f>
        <v>0</v>
      </c>
      <c r="BH219" s="221">
        <f>IF(N219="sníž. přenesená",J219,0)</f>
        <v>0</v>
      </c>
      <c r="BI219" s="221">
        <f>IF(N219="nulová",J219,0)</f>
        <v>0</v>
      </c>
      <c r="BJ219" s="22" t="s">
        <v>81</v>
      </c>
      <c r="BK219" s="221">
        <f>ROUND(I219*H219,2)</f>
        <v>0</v>
      </c>
      <c r="BL219" s="22" t="s">
        <v>163</v>
      </c>
      <c r="BM219" s="22" t="s">
        <v>706</v>
      </c>
    </row>
    <row r="220" s="1" customFormat="1" ht="16.5" customHeight="1">
      <c r="B220" s="44"/>
      <c r="C220" s="210" t="s">
        <v>73</v>
      </c>
      <c r="D220" s="210" t="s">
        <v>156</v>
      </c>
      <c r="E220" s="211" t="s">
        <v>2310</v>
      </c>
      <c r="F220" s="212" t="s">
        <v>2311</v>
      </c>
      <c r="G220" s="213" t="s">
        <v>21</v>
      </c>
      <c r="H220" s="214">
        <v>0</v>
      </c>
      <c r="I220" s="215"/>
      <c r="J220" s="216">
        <f>ROUND(I220*H220,2)</f>
        <v>0</v>
      </c>
      <c r="K220" s="212" t="s">
        <v>21</v>
      </c>
      <c r="L220" s="70"/>
      <c r="M220" s="217" t="s">
        <v>21</v>
      </c>
      <c r="N220" s="218" t="s">
        <v>44</v>
      </c>
      <c r="O220" s="45"/>
      <c r="P220" s="219">
        <f>O220*H220</f>
        <v>0</v>
      </c>
      <c r="Q220" s="219">
        <v>0</v>
      </c>
      <c r="R220" s="219">
        <f>Q220*H220</f>
        <v>0</v>
      </c>
      <c r="S220" s="219">
        <v>0</v>
      </c>
      <c r="T220" s="220">
        <f>S220*H220</f>
        <v>0</v>
      </c>
      <c r="AR220" s="22" t="s">
        <v>163</v>
      </c>
      <c r="AT220" s="22" t="s">
        <v>156</v>
      </c>
      <c r="AU220" s="22" t="s">
        <v>81</v>
      </c>
      <c r="AY220" s="22" t="s">
        <v>155</v>
      </c>
      <c r="BE220" s="221">
        <f>IF(N220="základní",J220,0)</f>
        <v>0</v>
      </c>
      <c r="BF220" s="221">
        <f>IF(N220="snížená",J220,0)</f>
        <v>0</v>
      </c>
      <c r="BG220" s="221">
        <f>IF(N220="zákl. přenesená",J220,0)</f>
        <v>0</v>
      </c>
      <c r="BH220" s="221">
        <f>IF(N220="sníž. přenesená",J220,0)</f>
        <v>0</v>
      </c>
      <c r="BI220" s="221">
        <f>IF(N220="nulová",J220,0)</f>
        <v>0</v>
      </c>
      <c r="BJ220" s="22" t="s">
        <v>81</v>
      </c>
      <c r="BK220" s="221">
        <f>ROUND(I220*H220,2)</f>
        <v>0</v>
      </c>
      <c r="BL220" s="22" t="s">
        <v>163</v>
      </c>
      <c r="BM220" s="22" t="s">
        <v>709</v>
      </c>
    </row>
    <row r="221" s="1" customFormat="1" ht="25.5" customHeight="1">
      <c r="B221" s="44"/>
      <c r="C221" s="210" t="s">
        <v>444</v>
      </c>
      <c r="D221" s="210" t="s">
        <v>156</v>
      </c>
      <c r="E221" s="211" t="s">
        <v>2314</v>
      </c>
      <c r="F221" s="212" t="s">
        <v>2315</v>
      </c>
      <c r="G221" s="213" t="s">
        <v>301</v>
      </c>
      <c r="H221" s="214">
        <v>1.778</v>
      </c>
      <c r="I221" s="215"/>
      <c r="J221" s="216">
        <f>ROUND(I221*H221,2)</f>
        <v>0</v>
      </c>
      <c r="K221" s="212" t="s">
        <v>21</v>
      </c>
      <c r="L221" s="70"/>
      <c r="M221" s="217" t="s">
        <v>21</v>
      </c>
      <c r="N221" s="218" t="s">
        <v>44</v>
      </c>
      <c r="O221" s="45"/>
      <c r="P221" s="219">
        <f>O221*H221</f>
        <v>0</v>
      </c>
      <c r="Q221" s="219">
        <v>1.0241499999999999</v>
      </c>
      <c r="R221" s="219">
        <f>Q221*H221</f>
        <v>1.8209386999999999</v>
      </c>
      <c r="S221" s="219">
        <v>0</v>
      </c>
      <c r="T221" s="220">
        <f>S221*H221</f>
        <v>0</v>
      </c>
      <c r="AR221" s="22" t="s">
        <v>163</v>
      </c>
      <c r="AT221" s="22" t="s">
        <v>156</v>
      </c>
      <c r="AU221" s="22" t="s">
        <v>81</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163</v>
      </c>
      <c r="BM221" s="22" t="s">
        <v>711</v>
      </c>
    </row>
    <row r="222" s="1" customFormat="1" ht="16.5" customHeight="1">
      <c r="B222" s="44"/>
      <c r="C222" s="210" t="s">
        <v>73</v>
      </c>
      <c r="D222" s="210" t="s">
        <v>156</v>
      </c>
      <c r="E222" s="211" t="s">
        <v>2316</v>
      </c>
      <c r="F222" s="212" t="s">
        <v>2317</v>
      </c>
      <c r="G222" s="213" t="s">
        <v>21</v>
      </c>
      <c r="H222" s="214">
        <v>0</v>
      </c>
      <c r="I222" s="215"/>
      <c r="J222" s="216">
        <f>ROUND(I222*H222,2)</f>
        <v>0</v>
      </c>
      <c r="K222" s="212" t="s">
        <v>21</v>
      </c>
      <c r="L222" s="70"/>
      <c r="M222" s="217" t="s">
        <v>21</v>
      </c>
      <c r="N222" s="218" t="s">
        <v>44</v>
      </c>
      <c r="O222" s="45"/>
      <c r="P222" s="219">
        <f>O222*H222</f>
        <v>0</v>
      </c>
      <c r="Q222" s="219">
        <v>0</v>
      </c>
      <c r="R222" s="219">
        <f>Q222*H222</f>
        <v>0</v>
      </c>
      <c r="S222" s="219">
        <v>0</v>
      </c>
      <c r="T222" s="220">
        <f>S222*H222</f>
        <v>0</v>
      </c>
      <c r="AR222" s="22" t="s">
        <v>163</v>
      </c>
      <c r="AT222" s="22" t="s">
        <v>156</v>
      </c>
      <c r="AU222" s="22" t="s">
        <v>81</v>
      </c>
      <c r="AY222" s="22" t="s">
        <v>155</v>
      </c>
      <c r="BE222" s="221">
        <f>IF(N222="základní",J222,0)</f>
        <v>0</v>
      </c>
      <c r="BF222" s="221">
        <f>IF(N222="snížená",J222,0)</f>
        <v>0</v>
      </c>
      <c r="BG222" s="221">
        <f>IF(N222="zákl. přenesená",J222,0)</f>
        <v>0</v>
      </c>
      <c r="BH222" s="221">
        <f>IF(N222="sníž. přenesená",J222,0)</f>
        <v>0</v>
      </c>
      <c r="BI222" s="221">
        <f>IF(N222="nulová",J222,0)</f>
        <v>0</v>
      </c>
      <c r="BJ222" s="22" t="s">
        <v>81</v>
      </c>
      <c r="BK222" s="221">
        <f>ROUND(I222*H222,2)</f>
        <v>0</v>
      </c>
      <c r="BL222" s="22" t="s">
        <v>163</v>
      </c>
      <c r="BM222" s="22" t="s">
        <v>714</v>
      </c>
    </row>
    <row r="223" s="1" customFormat="1" ht="25.5" customHeight="1">
      <c r="B223" s="44"/>
      <c r="C223" s="210" t="s">
        <v>241</v>
      </c>
      <c r="D223" s="210" t="s">
        <v>156</v>
      </c>
      <c r="E223" s="211" t="s">
        <v>2318</v>
      </c>
      <c r="F223" s="212" t="s">
        <v>2319</v>
      </c>
      <c r="G223" s="213" t="s">
        <v>282</v>
      </c>
      <c r="H223" s="214">
        <v>92.352000000000004</v>
      </c>
      <c r="I223" s="215"/>
      <c r="J223" s="216">
        <f>ROUND(I223*H223,2)</f>
        <v>0</v>
      </c>
      <c r="K223" s="212" t="s">
        <v>21</v>
      </c>
      <c r="L223" s="70"/>
      <c r="M223" s="217" t="s">
        <v>21</v>
      </c>
      <c r="N223" s="218" t="s">
        <v>44</v>
      </c>
      <c r="O223" s="45"/>
      <c r="P223" s="219">
        <f>O223*H223</f>
        <v>0</v>
      </c>
      <c r="Q223" s="219">
        <v>1.16764</v>
      </c>
      <c r="R223" s="219">
        <f>Q223*H223</f>
        <v>107.83388928000001</v>
      </c>
      <c r="S223" s="219">
        <v>0</v>
      </c>
      <c r="T223" s="220">
        <f>S223*H223</f>
        <v>0</v>
      </c>
      <c r="AR223" s="22" t="s">
        <v>163</v>
      </c>
      <c r="AT223" s="22" t="s">
        <v>156</v>
      </c>
      <c r="AU223" s="22" t="s">
        <v>81</v>
      </c>
      <c r="AY223" s="22" t="s">
        <v>155</v>
      </c>
      <c r="BE223" s="221">
        <f>IF(N223="základní",J223,0)</f>
        <v>0</v>
      </c>
      <c r="BF223" s="221">
        <f>IF(N223="snížená",J223,0)</f>
        <v>0</v>
      </c>
      <c r="BG223" s="221">
        <f>IF(N223="zákl. přenesená",J223,0)</f>
        <v>0</v>
      </c>
      <c r="BH223" s="221">
        <f>IF(N223="sníž. přenesená",J223,0)</f>
        <v>0</v>
      </c>
      <c r="BI223" s="221">
        <f>IF(N223="nulová",J223,0)</f>
        <v>0</v>
      </c>
      <c r="BJ223" s="22" t="s">
        <v>81</v>
      </c>
      <c r="BK223" s="221">
        <f>ROUND(I223*H223,2)</f>
        <v>0</v>
      </c>
      <c r="BL223" s="22" t="s">
        <v>163</v>
      </c>
      <c r="BM223" s="22" t="s">
        <v>716</v>
      </c>
    </row>
    <row r="224" s="1" customFormat="1" ht="16.5" customHeight="1">
      <c r="B224" s="44"/>
      <c r="C224" s="210" t="s">
        <v>73</v>
      </c>
      <c r="D224" s="210" t="s">
        <v>156</v>
      </c>
      <c r="E224" s="211" t="s">
        <v>2320</v>
      </c>
      <c r="F224" s="212" t="s">
        <v>2321</v>
      </c>
      <c r="G224" s="213" t="s">
        <v>21</v>
      </c>
      <c r="H224" s="214">
        <v>0</v>
      </c>
      <c r="I224" s="215"/>
      <c r="J224" s="216">
        <f>ROUND(I224*H224,2)</f>
        <v>0</v>
      </c>
      <c r="K224" s="212" t="s">
        <v>21</v>
      </c>
      <c r="L224" s="70"/>
      <c r="M224" s="217" t="s">
        <v>21</v>
      </c>
      <c r="N224" s="218" t="s">
        <v>44</v>
      </c>
      <c r="O224" s="45"/>
      <c r="P224" s="219">
        <f>O224*H224</f>
        <v>0</v>
      </c>
      <c r="Q224" s="219">
        <v>0</v>
      </c>
      <c r="R224" s="219">
        <f>Q224*H224</f>
        <v>0</v>
      </c>
      <c r="S224" s="219">
        <v>0</v>
      </c>
      <c r="T224" s="220">
        <f>S224*H224</f>
        <v>0</v>
      </c>
      <c r="AR224" s="22" t="s">
        <v>163</v>
      </c>
      <c r="AT224" s="22" t="s">
        <v>156</v>
      </c>
      <c r="AU224" s="22" t="s">
        <v>81</v>
      </c>
      <c r="AY224" s="22" t="s">
        <v>155</v>
      </c>
      <c r="BE224" s="221">
        <f>IF(N224="základní",J224,0)</f>
        <v>0</v>
      </c>
      <c r="BF224" s="221">
        <f>IF(N224="snížená",J224,0)</f>
        <v>0</v>
      </c>
      <c r="BG224" s="221">
        <f>IF(N224="zákl. přenesená",J224,0)</f>
        <v>0</v>
      </c>
      <c r="BH224" s="221">
        <f>IF(N224="sníž. přenesená",J224,0)</f>
        <v>0</v>
      </c>
      <c r="BI224" s="221">
        <f>IF(N224="nulová",J224,0)</f>
        <v>0</v>
      </c>
      <c r="BJ224" s="22" t="s">
        <v>81</v>
      </c>
      <c r="BK224" s="221">
        <f>ROUND(I224*H224,2)</f>
        <v>0</v>
      </c>
      <c r="BL224" s="22" t="s">
        <v>163</v>
      </c>
      <c r="BM224" s="22" t="s">
        <v>719</v>
      </c>
    </row>
    <row r="225" s="9" customFormat="1" ht="29.88" customHeight="1">
      <c r="B225" s="196"/>
      <c r="C225" s="197"/>
      <c r="D225" s="198" t="s">
        <v>72</v>
      </c>
      <c r="E225" s="233" t="s">
        <v>83</v>
      </c>
      <c r="F225" s="233" t="s">
        <v>355</v>
      </c>
      <c r="G225" s="197"/>
      <c r="H225" s="197"/>
      <c r="I225" s="200"/>
      <c r="J225" s="234">
        <f>BK225</f>
        <v>0</v>
      </c>
      <c r="K225" s="197"/>
      <c r="L225" s="202"/>
      <c r="M225" s="203"/>
      <c r="N225" s="204"/>
      <c r="O225" s="204"/>
      <c r="P225" s="205">
        <v>0</v>
      </c>
      <c r="Q225" s="204"/>
      <c r="R225" s="205">
        <v>0</v>
      </c>
      <c r="S225" s="204"/>
      <c r="T225" s="206">
        <v>0</v>
      </c>
      <c r="AR225" s="207" t="s">
        <v>81</v>
      </c>
      <c r="AT225" s="208" t="s">
        <v>72</v>
      </c>
      <c r="AU225" s="208" t="s">
        <v>81</v>
      </c>
      <c r="AY225" s="207" t="s">
        <v>155</v>
      </c>
      <c r="BK225" s="209">
        <v>0</v>
      </c>
    </row>
    <row r="226" s="9" customFormat="1" ht="24.96" customHeight="1">
      <c r="B226" s="196"/>
      <c r="C226" s="197"/>
      <c r="D226" s="198" t="s">
        <v>72</v>
      </c>
      <c r="E226" s="199" t="s">
        <v>1466</v>
      </c>
      <c r="F226" s="199" t="s">
        <v>2322</v>
      </c>
      <c r="G226" s="197"/>
      <c r="H226" s="197"/>
      <c r="I226" s="200"/>
      <c r="J226" s="201">
        <f>BK226</f>
        <v>0</v>
      </c>
      <c r="K226" s="197"/>
      <c r="L226" s="202"/>
      <c r="M226" s="203"/>
      <c r="N226" s="204"/>
      <c r="O226" s="204"/>
      <c r="P226" s="205">
        <f>SUM(P227:P306)</f>
        <v>0</v>
      </c>
      <c r="Q226" s="204"/>
      <c r="R226" s="205">
        <f>SUM(R227:R306)</f>
        <v>254.33630142999996</v>
      </c>
      <c r="S226" s="204"/>
      <c r="T226" s="206">
        <f>SUM(T227:T306)</f>
        <v>0</v>
      </c>
      <c r="AR226" s="207" t="s">
        <v>81</v>
      </c>
      <c r="AT226" s="208" t="s">
        <v>72</v>
      </c>
      <c r="AU226" s="208" t="s">
        <v>73</v>
      </c>
      <c r="AY226" s="207" t="s">
        <v>155</v>
      </c>
      <c r="BK226" s="209">
        <f>SUM(BK227:BK306)</f>
        <v>0</v>
      </c>
    </row>
    <row r="227" s="1" customFormat="1" ht="16.5" customHeight="1">
      <c r="B227" s="44"/>
      <c r="C227" s="210" t="s">
        <v>452</v>
      </c>
      <c r="D227" s="210" t="s">
        <v>156</v>
      </c>
      <c r="E227" s="211" t="s">
        <v>2323</v>
      </c>
      <c r="F227" s="212" t="s">
        <v>2324</v>
      </c>
      <c r="G227" s="213" t="s">
        <v>422</v>
      </c>
      <c r="H227" s="214">
        <v>5</v>
      </c>
      <c r="I227" s="215"/>
      <c r="J227" s="216">
        <f>ROUND(I227*H227,2)</f>
        <v>0</v>
      </c>
      <c r="K227" s="212" t="s">
        <v>21</v>
      </c>
      <c r="L227" s="70"/>
      <c r="M227" s="217" t="s">
        <v>21</v>
      </c>
      <c r="N227" s="218" t="s">
        <v>44</v>
      </c>
      <c r="O227" s="45"/>
      <c r="P227" s="219">
        <f>O227*H227</f>
        <v>0</v>
      </c>
      <c r="Q227" s="219">
        <v>0.2601</v>
      </c>
      <c r="R227" s="219">
        <f>Q227*H227</f>
        <v>1.3005</v>
      </c>
      <c r="S227" s="219">
        <v>0</v>
      </c>
      <c r="T227" s="220">
        <f>S227*H227</f>
        <v>0</v>
      </c>
      <c r="AR227" s="22" t="s">
        <v>163</v>
      </c>
      <c r="AT227" s="22" t="s">
        <v>156</v>
      </c>
      <c r="AU227" s="22" t="s">
        <v>81</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163</v>
      </c>
      <c r="BM227" s="22" t="s">
        <v>721</v>
      </c>
    </row>
    <row r="228" s="1" customFormat="1" ht="16.5" customHeight="1">
      <c r="B228" s="44"/>
      <c r="C228" s="210" t="s">
        <v>73</v>
      </c>
      <c r="D228" s="210" t="s">
        <v>156</v>
      </c>
      <c r="E228" s="211" t="s">
        <v>2325</v>
      </c>
      <c r="F228" s="212" t="s">
        <v>2326</v>
      </c>
      <c r="G228" s="213" t="s">
        <v>21</v>
      </c>
      <c r="H228" s="214">
        <v>0</v>
      </c>
      <c r="I228" s="215"/>
      <c r="J228" s="216">
        <f>ROUND(I228*H228,2)</f>
        <v>0</v>
      </c>
      <c r="K228" s="212" t="s">
        <v>21</v>
      </c>
      <c r="L228" s="70"/>
      <c r="M228" s="217" t="s">
        <v>21</v>
      </c>
      <c r="N228" s="218" t="s">
        <v>44</v>
      </c>
      <c r="O228" s="45"/>
      <c r="P228" s="219">
        <f>O228*H228</f>
        <v>0</v>
      </c>
      <c r="Q228" s="219">
        <v>0</v>
      </c>
      <c r="R228" s="219">
        <f>Q228*H228</f>
        <v>0</v>
      </c>
      <c r="S228" s="219">
        <v>0</v>
      </c>
      <c r="T228" s="220">
        <f>S228*H228</f>
        <v>0</v>
      </c>
      <c r="AR228" s="22" t="s">
        <v>163</v>
      </c>
      <c r="AT228" s="22" t="s">
        <v>156</v>
      </c>
      <c r="AU228" s="22" t="s">
        <v>81</v>
      </c>
      <c r="AY228" s="22" t="s">
        <v>155</v>
      </c>
      <c r="BE228" s="221">
        <f>IF(N228="základní",J228,0)</f>
        <v>0</v>
      </c>
      <c r="BF228" s="221">
        <f>IF(N228="snížená",J228,0)</f>
        <v>0</v>
      </c>
      <c r="BG228" s="221">
        <f>IF(N228="zákl. přenesená",J228,0)</f>
        <v>0</v>
      </c>
      <c r="BH228" s="221">
        <f>IF(N228="sníž. přenesená",J228,0)</f>
        <v>0</v>
      </c>
      <c r="BI228" s="221">
        <f>IF(N228="nulová",J228,0)</f>
        <v>0</v>
      </c>
      <c r="BJ228" s="22" t="s">
        <v>81</v>
      </c>
      <c r="BK228" s="221">
        <f>ROUND(I228*H228,2)</f>
        <v>0</v>
      </c>
      <c r="BL228" s="22" t="s">
        <v>163</v>
      </c>
      <c r="BM228" s="22" t="s">
        <v>724</v>
      </c>
    </row>
    <row r="229" s="1" customFormat="1" ht="16.5" customHeight="1">
      <c r="B229" s="44"/>
      <c r="C229" s="210" t="s">
        <v>341</v>
      </c>
      <c r="D229" s="210" t="s">
        <v>156</v>
      </c>
      <c r="E229" s="211" t="s">
        <v>2327</v>
      </c>
      <c r="F229" s="212" t="s">
        <v>2328</v>
      </c>
      <c r="G229" s="213" t="s">
        <v>266</v>
      </c>
      <c r="H229" s="214">
        <v>3.931</v>
      </c>
      <c r="I229" s="215"/>
      <c r="J229" s="216">
        <f>ROUND(I229*H229,2)</f>
        <v>0</v>
      </c>
      <c r="K229" s="212" t="s">
        <v>21</v>
      </c>
      <c r="L229" s="70"/>
      <c r="M229" s="217" t="s">
        <v>21</v>
      </c>
      <c r="N229" s="218" t="s">
        <v>44</v>
      </c>
      <c r="O229" s="45"/>
      <c r="P229" s="219">
        <f>O229*H229</f>
        <v>0</v>
      </c>
      <c r="Q229" s="219">
        <v>2.0567299999999999</v>
      </c>
      <c r="R229" s="219">
        <f>Q229*H229</f>
        <v>8.0850056299999995</v>
      </c>
      <c r="S229" s="219">
        <v>0</v>
      </c>
      <c r="T229" s="220">
        <f>S229*H229</f>
        <v>0</v>
      </c>
      <c r="AR229" s="22" t="s">
        <v>163</v>
      </c>
      <c r="AT229" s="22" t="s">
        <v>156</v>
      </c>
      <c r="AU229" s="22" t="s">
        <v>81</v>
      </c>
      <c r="AY229" s="22" t="s">
        <v>155</v>
      </c>
      <c r="BE229" s="221">
        <f>IF(N229="základní",J229,0)</f>
        <v>0</v>
      </c>
      <c r="BF229" s="221">
        <f>IF(N229="snížená",J229,0)</f>
        <v>0</v>
      </c>
      <c r="BG229" s="221">
        <f>IF(N229="zákl. přenesená",J229,0)</f>
        <v>0</v>
      </c>
      <c r="BH229" s="221">
        <f>IF(N229="sníž. přenesená",J229,0)</f>
        <v>0</v>
      </c>
      <c r="BI229" s="221">
        <f>IF(N229="nulová",J229,0)</f>
        <v>0</v>
      </c>
      <c r="BJ229" s="22" t="s">
        <v>81</v>
      </c>
      <c r="BK229" s="221">
        <f>ROUND(I229*H229,2)</f>
        <v>0</v>
      </c>
      <c r="BL229" s="22" t="s">
        <v>163</v>
      </c>
      <c r="BM229" s="22" t="s">
        <v>726</v>
      </c>
    </row>
    <row r="230" s="1" customFormat="1" ht="16.5" customHeight="1">
      <c r="B230" s="44"/>
      <c r="C230" s="210" t="s">
        <v>73</v>
      </c>
      <c r="D230" s="210" t="s">
        <v>156</v>
      </c>
      <c r="E230" s="211" t="s">
        <v>2329</v>
      </c>
      <c r="F230" s="212" t="s">
        <v>2330</v>
      </c>
      <c r="G230" s="213" t="s">
        <v>21</v>
      </c>
      <c r="H230" s="214">
        <v>0</v>
      </c>
      <c r="I230" s="215"/>
      <c r="J230" s="216">
        <f>ROUND(I230*H230,2)</f>
        <v>0</v>
      </c>
      <c r="K230" s="212" t="s">
        <v>21</v>
      </c>
      <c r="L230" s="70"/>
      <c r="M230" s="217" t="s">
        <v>21</v>
      </c>
      <c r="N230" s="218" t="s">
        <v>44</v>
      </c>
      <c r="O230" s="45"/>
      <c r="P230" s="219">
        <f>O230*H230</f>
        <v>0</v>
      </c>
      <c r="Q230" s="219">
        <v>0</v>
      </c>
      <c r="R230" s="219">
        <f>Q230*H230</f>
        <v>0</v>
      </c>
      <c r="S230" s="219">
        <v>0</v>
      </c>
      <c r="T230" s="220">
        <f>S230*H230</f>
        <v>0</v>
      </c>
      <c r="AR230" s="22" t="s">
        <v>163</v>
      </c>
      <c r="AT230" s="22" t="s">
        <v>156</v>
      </c>
      <c r="AU230" s="22" t="s">
        <v>81</v>
      </c>
      <c r="AY230" s="22" t="s">
        <v>155</v>
      </c>
      <c r="BE230" s="221">
        <f>IF(N230="základní",J230,0)</f>
        <v>0</v>
      </c>
      <c r="BF230" s="221">
        <f>IF(N230="snížená",J230,0)</f>
        <v>0</v>
      </c>
      <c r="BG230" s="221">
        <f>IF(N230="zákl. přenesená",J230,0)</f>
        <v>0</v>
      </c>
      <c r="BH230" s="221">
        <f>IF(N230="sníž. přenesená",J230,0)</f>
        <v>0</v>
      </c>
      <c r="BI230" s="221">
        <f>IF(N230="nulová",J230,0)</f>
        <v>0</v>
      </c>
      <c r="BJ230" s="22" t="s">
        <v>81</v>
      </c>
      <c r="BK230" s="221">
        <f>ROUND(I230*H230,2)</f>
        <v>0</v>
      </c>
      <c r="BL230" s="22" t="s">
        <v>163</v>
      </c>
      <c r="BM230" s="22" t="s">
        <v>729</v>
      </c>
    </row>
    <row r="231" s="1" customFormat="1" ht="16.5" customHeight="1">
      <c r="B231" s="44"/>
      <c r="C231" s="210" t="s">
        <v>460</v>
      </c>
      <c r="D231" s="210" t="s">
        <v>156</v>
      </c>
      <c r="E231" s="211" t="s">
        <v>2331</v>
      </c>
      <c r="F231" s="212" t="s">
        <v>2332</v>
      </c>
      <c r="G231" s="213" t="s">
        <v>266</v>
      </c>
      <c r="H231" s="214">
        <v>0.79600000000000004</v>
      </c>
      <c r="I231" s="215"/>
      <c r="J231" s="216">
        <f>ROUND(I231*H231,2)</f>
        <v>0</v>
      </c>
      <c r="K231" s="212" t="s">
        <v>21</v>
      </c>
      <c r="L231" s="70"/>
      <c r="M231" s="217" t="s">
        <v>21</v>
      </c>
      <c r="N231" s="218" t="s">
        <v>44</v>
      </c>
      <c r="O231" s="45"/>
      <c r="P231" s="219">
        <f>O231*H231</f>
        <v>0</v>
      </c>
      <c r="Q231" s="219">
        <v>2.19312</v>
      </c>
      <c r="R231" s="219">
        <f>Q231*H231</f>
        <v>1.7457235200000001</v>
      </c>
      <c r="S231" s="219">
        <v>0</v>
      </c>
      <c r="T231" s="220">
        <f>S231*H231</f>
        <v>0</v>
      </c>
      <c r="AR231" s="22" t="s">
        <v>163</v>
      </c>
      <c r="AT231" s="22" t="s">
        <v>156</v>
      </c>
      <c r="AU231" s="22" t="s">
        <v>81</v>
      </c>
      <c r="AY231" s="22" t="s">
        <v>155</v>
      </c>
      <c r="BE231" s="221">
        <f>IF(N231="základní",J231,0)</f>
        <v>0</v>
      </c>
      <c r="BF231" s="221">
        <f>IF(N231="snížená",J231,0)</f>
        <v>0</v>
      </c>
      <c r="BG231" s="221">
        <f>IF(N231="zákl. přenesená",J231,0)</f>
        <v>0</v>
      </c>
      <c r="BH231" s="221">
        <f>IF(N231="sníž. přenesená",J231,0)</f>
        <v>0</v>
      </c>
      <c r="BI231" s="221">
        <f>IF(N231="nulová",J231,0)</f>
        <v>0</v>
      </c>
      <c r="BJ231" s="22" t="s">
        <v>81</v>
      </c>
      <c r="BK231" s="221">
        <f>ROUND(I231*H231,2)</f>
        <v>0</v>
      </c>
      <c r="BL231" s="22" t="s">
        <v>163</v>
      </c>
      <c r="BM231" s="22" t="s">
        <v>731</v>
      </c>
    </row>
    <row r="232" s="1" customFormat="1" ht="16.5" customHeight="1">
      <c r="B232" s="44"/>
      <c r="C232" s="210" t="s">
        <v>73</v>
      </c>
      <c r="D232" s="210" t="s">
        <v>156</v>
      </c>
      <c r="E232" s="211" t="s">
        <v>2333</v>
      </c>
      <c r="F232" s="212" t="s">
        <v>2334</v>
      </c>
      <c r="G232" s="213" t="s">
        <v>21</v>
      </c>
      <c r="H232" s="214">
        <v>0</v>
      </c>
      <c r="I232" s="215"/>
      <c r="J232" s="216">
        <f>ROUND(I232*H232,2)</f>
        <v>0</v>
      </c>
      <c r="K232" s="212" t="s">
        <v>21</v>
      </c>
      <c r="L232" s="70"/>
      <c r="M232" s="217" t="s">
        <v>21</v>
      </c>
      <c r="N232" s="218" t="s">
        <v>44</v>
      </c>
      <c r="O232" s="45"/>
      <c r="P232" s="219">
        <f>O232*H232</f>
        <v>0</v>
      </c>
      <c r="Q232" s="219">
        <v>0</v>
      </c>
      <c r="R232" s="219">
        <f>Q232*H232</f>
        <v>0</v>
      </c>
      <c r="S232" s="219">
        <v>0</v>
      </c>
      <c r="T232" s="220">
        <f>S232*H232</f>
        <v>0</v>
      </c>
      <c r="AR232" s="22" t="s">
        <v>163</v>
      </c>
      <c r="AT232" s="22" t="s">
        <v>156</v>
      </c>
      <c r="AU232" s="22" t="s">
        <v>81</v>
      </c>
      <c r="AY232" s="22" t="s">
        <v>155</v>
      </c>
      <c r="BE232" s="221">
        <f>IF(N232="základní",J232,0)</f>
        <v>0</v>
      </c>
      <c r="BF232" s="221">
        <f>IF(N232="snížená",J232,0)</f>
        <v>0</v>
      </c>
      <c r="BG232" s="221">
        <f>IF(N232="zákl. přenesená",J232,0)</f>
        <v>0</v>
      </c>
      <c r="BH232" s="221">
        <f>IF(N232="sníž. přenesená",J232,0)</f>
        <v>0</v>
      </c>
      <c r="BI232" s="221">
        <f>IF(N232="nulová",J232,0)</f>
        <v>0</v>
      </c>
      <c r="BJ232" s="22" t="s">
        <v>81</v>
      </c>
      <c r="BK232" s="221">
        <f>ROUND(I232*H232,2)</f>
        <v>0</v>
      </c>
      <c r="BL232" s="22" t="s">
        <v>163</v>
      </c>
      <c r="BM232" s="22" t="s">
        <v>734</v>
      </c>
    </row>
    <row r="233" s="1" customFormat="1" ht="16.5" customHeight="1">
      <c r="B233" s="44"/>
      <c r="C233" s="210" t="s">
        <v>345</v>
      </c>
      <c r="D233" s="210" t="s">
        <v>156</v>
      </c>
      <c r="E233" s="211" t="s">
        <v>2335</v>
      </c>
      <c r="F233" s="212" t="s">
        <v>2336</v>
      </c>
      <c r="G233" s="213" t="s">
        <v>301</v>
      </c>
      <c r="H233" s="214">
        <v>1.641</v>
      </c>
      <c r="I233" s="215"/>
      <c r="J233" s="216">
        <f>ROUND(I233*H233,2)</f>
        <v>0</v>
      </c>
      <c r="K233" s="212" t="s">
        <v>21</v>
      </c>
      <c r="L233" s="70"/>
      <c r="M233" s="217" t="s">
        <v>21</v>
      </c>
      <c r="N233" s="218" t="s">
        <v>44</v>
      </c>
      <c r="O233" s="45"/>
      <c r="P233" s="219">
        <f>O233*H233</f>
        <v>0</v>
      </c>
      <c r="Q233" s="219">
        <v>1.0900000000000001</v>
      </c>
      <c r="R233" s="219">
        <f>Q233*H233</f>
        <v>1.7886900000000001</v>
      </c>
      <c r="S233" s="219">
        <v>0</v>
      </c>
      <c r="T233" s="220">
        <f>S233*H233</f>
        <v>0</v>
      </c>
      <c r="AR233" s="22" t="s">
        <v>163</v>
      </c>
      <c r="AT233" s="22" t="s">
        <v>156</v>
      </c>
      <c r="AU233" s="22" t="s">
        <v>81</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163</v>
      </c>
      <c r="BM233" s="22" t="s">
        <v>736</v>
      </c>
    </row>
    <row r="234" s="1" customFormat="1" ht="16.5" customHeight="1">
      <c r="B234" s="44"/>
      <c r="C234" s="210" t="s">
        <v>73</v>
      </c>
      <c r="D234" s="210" t="s">
        <v>156</v>
      </c>
      <c r="E234" s="211" t="s">
        <v>2337</v>
      </c>
      <c r="F234" s="212" t="s">
        <v>2338</v>
      </c>
      <c r="G234" s="213" t="s">
        <v>21</v>
      </c>
      <c r="H234" s="214">
        <v>0</v>
      </c>
      <c r="I234" s="215"/>
      <c r="J234" s="216">
        <f>ROUND(I234*H234,2)</f>
        <v>0</v>
      </c>
      <c r="K234" s="212" t="s">
        <v>21</v>
      </c>
      <c r="L234" s="70"/>
      <c r="M234" s="217" t="s">
        <v>21</v>
      </c>
      <c r="N234" s="218" t="s">
        <v>44</v>
      </c>
      <c r="O234" s="45"/>
      <c r="P234" s="219">
        <f>O234*H234</f>
        <v>0</v>
      </c>
      <c r="Q234" s="219">
        <v>0</v>
      </c>
      <c r="R234" s="219">
        <f>Q234*H234</f>
        <v>0</v>
      </c>
      <c r="S234" s="219">
        <v>0</v>
      </c>
      <c r="T234" s="220">
        <f>S234*H234</f>
        <v>0</v>
      </c>
      <c r="AR234" s="22" t="s">
        <v>163</v>
      </c>
      <c r="AT234" s="22" t="s">
        <v>156</v>
      </c>
      <c r="AU234" s="22" t="s">
        <v>81</v>
      </c>
      <c r="AY234" s="22" t="s">
        <v>155</v>
      </c>
      <c r="BE234" s="221">
        <f>IF(N234="základní",J234,0)</f>
        <v>0</v>
      </c>
      <c r="BF234" s="221">
        <f>IF(N234="snížená",J234,0)</f>
        <v>0</v>
      </c>
      <c r="BG234" s="221">
        <f>IF(N234="zákl. přenesená",J234,0)</f>
        <v>0</v>
      </c>
      <c r="BH234" s="221">
        <f>IF(N234="sníž. přenesená",J234,0)</f>
        <v>0</v>
      </c>
      <c r="BI234" s="221">
        <f>IF(N234="nulová",J234,0)</f>
        <v>0</v>
      </c>
      <c r="BJ234" s="22" t="s">
        <v>81</v>
      </c>
      <c r="BK234" s="221">
        <f>ROUND(I234*H234,2)</f>
        <v>0</v>
      </c>
      <c r="BL234" s="22" t="s">
        <v>163</v>
      </c>
      <c r="BM234" s="22" t="s">
        <v>739</v>
      </c>
    </row>
    <row r="235" s="1" customFormat="1" ht="16.5" customHeight="1">
      <c r="B235" s="44"/>
      <c r="C235" s="210" t="s">
        <v>473</v>
      </c>
      <c r="D235" s="210" t="s">
        <v>156</v>
      </c>
      <c r="E235" s="211" t="s">
        <v>2339</v>
      </c>
      <c r="F235" s="212" t="s">
        <v>2340</v>
      </c>
      <c r="G235" s="213" t="s">
        <v>422</v>
      </c>
      <c r="H235" s="214">
        <v>13</v>
      </c>
      <c r="I235" s="215"/>
      <c r="J235" s="216">
        <f>ROUND(I235*H235,2)</f>
        <v>0</v>
      </c>
      <c r="K235" s="212" t="s">
        <v>21</v>
      </c>
      <c r="L235" s="70"/>
      <c r="M235" s="217" t="s">
        <v>21</v>
      </c>
      <c r="N235" s="218" t="s">
        <v>44</v>
      </c>
      <c r="O235" s="45"/>
      <c r="P235" s="219">
        <f>O235*H235</f>
        <v>0</v>
      </c>
      <c r="Q235" s="219">
        <v>0.0064099999999999999</v>
      </c>
      <c r="R235" s="219">
        <f>Q235*H235</f>
        <v>0.083330000000000001</v>
      </c>
      <c r="S235" s="219">
        <v>0</v>
      </c>
      <c r="T235" s="220">
        <f>S235*H235</f>
        <v>0</v>
      </c>
      <c r="AR235" s="22" t="s">
        <v>163</v>
      </c>
      <c r="AT235" s="22" t="s">
        <v>156</v>
      </c>
      <c r="AU235" s="22" t="s">
        <v>81</v>
      </c>
      <c r="AY235" s="22" t="s">
        <v>155</v>
      </c>
      <c r="BE235" s="221">
        <f>IF(N235="základní",J235,0)</f>
        <v>0</v>
      </c>
      <c r="BF235" s="221">
        <f>IF(N235="snížená",J235,0)</f>
        <v>0</v>
      </c>
      <c r="BG235" s="221">
        <f>IF(N235="zákl. přenesená",J235,0)</f>
        <v>0</v>
      </c>
      <c r="BH235" s="221">
        <f>IF(N235="sníž. přenesená",J235,0)</f>
        <v>0</v>
      </c>
      <c r="BI235" s="221">
        <f>IF(N235="nulová",J235,0)</f>
        <v>0</v>
      </c>
      <c r="BJ235" s="22" t="s">
        <v>81</v>
      </c>
      <c r="BK235" s="221">
        <f>ROUND(I235*H235,2)</f>
        <v>0</v>
      </c>
      <c r="BL235" s="22" t="s">
        <v>163</v>
      </c>
      <c r="BM235" s="22" t="s">
        <v>741</v>
      </c>
    </row>
    <row r="236" s="1" customFormat="1" ht="16.5" customHeight="1">
      <c r="B236" s="44"/>
      <c r="C236" s="210" t="s">
        <v>348</v>
      </c>
      <c r="D236" s="210" t="s">
        <v>156</v>
      </c>
      <c r="E236" s="211" t="s">
        <v>2341</v>
      </c>
      <c r="F236" s="212" t="s">
        <v>2342</v>
      </c>
      <c r="G236" s="213" t="s">
        <v>422</v>
      </c>
      <c r="H236" s="214">
        <v>6</v>
      </c>
      <c r="I236" s="215"/>
      <c r="J236" s="216">
        <f>ROUND(I236*H236,2)</f>
        <v>0</v>
      </c>
      <c r="K236" s="212" t="s">
        <v>21</v>
      </c>
      <c r="L236" s="70"/>
      <c r="M236" s="217" t="s">
        <v>21</v>
      </c>
      <c r="N236" s="218" t="s">
        <v>44</v>
      </c>
      <c r="O236" s="45"/>
      <c r="P236" s="219">
        <f>O236*H236</f>
        <v>0</v>
      </c>
      <c r="Q236" s="219">
        <v>0.024910000000000002</v>
      </c>
      <c r="R236" s="219">
        <f>Q236*H236</f>
        <v>0.14946000000000001</v>
      </c>
      <c r="S236" s="219">
        <v>0</v>
      </c>
      <c r="T236" s="220">
        <f>S236*H236</f>
        <v>0</v>
      </c>
      <c r="AR236" s="22" t="s">
        <v>163</v>
      </c>
      <c r="AT236" s="22" t="s">
        <v>156</v>
      </c>
      <c r="AU236" s="22" t="s">
        <v>81</v>
      </c>
      <c r="AY236" s="22" t="s">
        <v>155</v>
      </c>
      <c r="BE236" s="221">
        <f>IF(N236="základní",J236,0)</f>
        <v>0</v>
      </c>
      <c r="BF236" s="221">
        <f>IF(N236="snížená",J236,0)</f>
        <v>0</v>
      </c>
      <c r="BG236" s="221">
        <f>IF(N236="zákl. přenesená",J236,0)</f>
        <v>0</v>
      </c>
      <c r="BH236" s="221">
        <f>IF(N236="sníž. přenesená",J236,0)</f>
        <v>0</v>
      </c>
      <c r="BI236" s="221">
        <f>IF(N236="nulová",J236,0)</f>
        <v>0</v>
      </c>
      <c r="BJ236" s="22" t="s">
        <v>81</v>
      </c>
      <c r="BK236" s="221">
        <f>ROUND(I236*H236,2)</f>
        <v>0</v>
      </c>
      <c r="BL236" s="22" t="s">
        <v>163</v>
      </c>
      <c r="BM236" s="22" t="s">
        <v>744</v>
      </c>
    </row>
    <row r="237" s="1" customFormat="1" ht="16.5" customHeight="1">
      <c r="B237" s="44"/>
      <c r="C237" s="210" t="s">
        <v>73</v>
      </c>
      <c r="D237" s="210" t="s">
        <v>156</v>
      </c>
      <c r="E237" s="211" t="s">
        <v>2343</v>
      </c>
      <c r="F237" s="212" t="s">
        <v>2344</v>
      </c>
      <c r="G237" s="213" t="s">
        <v>21</v>
      </c>
      <c r="H237" s="214">
        <v>0</v>
      </c>
      <c r="I237" s="215"/>
      <c r="J237" s="216">
        <f>ROUND(I237*H237,2)</f>
        <v>0</v>
      </c>
      <c r="K237" s="212" t="s">
        <v>21</v>
      </c>
      <c r="L237" s="70"/>
      <c r="M237" s="217" t="s">
        <v>21</v>
      </c>
      <c r="N237" s="218" t="s">
        <v>44</v>
      </c>
      <c r="O237" s="45"/>
      <c r="P237" s="219">
        <f>O237*H237</f>
        <v>0</v>
      </c>
      <c r="Q237" s="219">
        <v>0</v>
      </c>
      <c r="R237" s="219">
        <f>Q237*H237</f>
        <v>0</v>
      </c>
      <c r="S237" s="219">
        <v>0</v>
      </c>
      <c r="T237" s="220">
        <f>S237*H237</f>
        <v>0</v>
      </c>
      <c r="AR237" s="22" t="s">
        <v>163</v>
      </c>
      <c r="AT237" s="22" t="s">
        <v>156</v>
      </c>
      <c r="AU237" s="22" t="s">
        <v>81</v>
      </c>
      <c r="AY237" s="22" t="s">
        <v>155</v>
      </c>
      <c r="BE237" s="221">
        <f>IF(N237="základní",J237,0)</f>
        <v>0</v>
      </c>
      <c r="BF237" s="221">
        <f>IF(N237="snížená",J237,0)</f>
        <v>0</v>
      </c>
      <c r="BG237" s="221">
        <f>IF(N237="zákl. přenesená",J237,0)</f>
        <v>0</v>
      </c>
      <c r="BH237" s="221">
        <f>IF(N237="sníž. přenesená",J237,0)</f>
        <v>0</v>
      </c>
      <c r="BI237" s="221">
        <f>IF(N237="nulová",J237,0)</f>
        <v>0</v>
      </c>
      <c r="BJ237" s="22" t="s">
        <v>81</v>
      </c>
      <c r="BK237" s="221">
        <f>ROUND(I237*H237,2)</f>
        <v>0</v>
      </c>
      <c r="BL237" s="22" t="s">
        <v>163</v>
      </c>
      <c r="BM237" s="22" t="s">
        <v>746</v>
      </c>
    </row>
    <row r="238" s="1" customFormat="1" ht="16.5" customHeight="1">
      <c r="B238" s="44"/>
      <c r="C238" s="210" t="s">
        <v>487</v>
      </c>
      <c r="D238" s="210" t="s">
        <v>156</v>
      </c>
      <c r="E238" s="211" t="s">
        <v>2345</v>
      </c>
      <c r="F238" s="212" t="s">
        <v>2346</v>
      </c>
      <c r="G238" s="213" t="s">
        <v>298</v>
      </c>
      <c r="H238" s="214">
        <v>6.2400000000000002</v>
      </c>
      <c r="I238" s="215"/>
      <c r="J238" s="216">
        <f>ROUND(I238*H238,2)</f>
        <v>0</v>
      </c>
      <c r="K238" s="212" t="s">
        <v>21</v>
      </c>
      <c r="L238" s="70"/>
      <c r="M238" s="217" t="s">
        <v>21</v>
      </c>
      <c r="N238" s="218" t="s">
        <v>44</v>
      </c>
      <c r="O238" s="45"/>
      <c r="P238" s="219">
        <f>O238*H238</f>
        <v>0</v>
      </c>
      <c r="Q238" s="219">
        <v>0.068879999999999997</v>
      </c>
      <c r="R238" s="219">
        <f>Q238*H238</f>
        <v>0.4298112</v>
      </c>
      <c r="S238" s="219">
        <v>0</v>
      </c>
      <c r="T238" s="220">
        <f>S238*H238</f>
        <v>0</v>
      </c>
      <c r="AR238" s="22" t="s">
        <v>163</v>
      </c>
      <c r="AT238" s="22" t="s">
        <v>156</v>
      </c>
      <c r="AU238" s="22" t="s">
        <v>81</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163</v>
      </c>
      <c r="BM238" s="22" t="s">
        <v>749</v>
      </c>
    </row>
    <row r="239" s="1" customFormat="1" ht="16.5" customHeight="1">
      <c r="B239" s="44"/>
      <c r="C239" s="210" t="s">
        <v>73</v>
      </c>
      <c r="D239" s="210" t="s">
        <v>156</v>
      </c>
      <c r="E239" s="211" t="s">
        <v>2343</v>
      </c>
      <c r="F239" s="212" t="s">
        <v>2344</v>
      </c>
      <c r="G239" s="213" t="s">
        <v>21</v>
      </c>
      <c r="H239" s="214">
        <v>0</v>
      </c>
      <c r="I239" s="215"/>
      <c r="J239" s="216">
        <f>ROUND(I239*H239,2)</f>
        <v>0</v>
      </c>
      <c r="K239" s="212" t="s">
        <v>21</v>
      </c>
      <c r="L239" s="70"/>
      <c r="M239" s="217" t="s">
        <v>21</v>
      </c>
      <c r="N239" s="218" t="s">
        <v>44</v>
      </c>
      <c r="O239" s="45"/>
      <c r="P239" s="219">
        <f>O239*H239</f>
        <v>0</v>
      </c>
      <c r="Q239" s="219">
        <v>0</v>
      </c>
      <c r="R239" s="219">
        <f>Q239*H239</f>
        <v>0</v>
      </c>
      <c r="S239" s="219">
        <v>0</v>
      </c>
      <c r="T239" s="220">
        <f>S239*H239</f>
        <v>0</v>
      </c>
      <c r="AR239" s="22" t="s">
        <v>163</v>
      </c>
      <c r="AT239" s="22" t="s">
        <v>156</v>
      </c>
      <c r="AU239" s="22" t="s">
        <v>81</v>
      </c>
      <c r="AY239" s="22" t="s">
        <v>155</v>
      </c>
      <c r="BE239" s="221">
        <f>IF(N239="základní",J239,0)</f>
        <v>0</v>
      </c>
      <c r="BF239" s="221">
        <f>IF(N239="snížená",J239,0)</f>
        <v>0</v>
      </c>
      <c r="BG239" s="221">
        <f>IF(N239="zákl. přenesená",J239,0)</f>
        <v>0</v>
      </c>
      <c r="BH239" s="221">
        <f>IF(N239="sníž. přenesená",J239,0)</f>
        <v>0</v>
      </c>
      <c r="BI239" s="221">
        <f>IF(N239="nulová",J239,0)</f>
        <v>0</v>
      </c>
      <c r="BJ239" s="22" t="s">
        <v>81</v>
      </c>
      <c r="BK239" s="221">
        <f>ROUND(I239*H239,2)</f>
        <v>0</v>
      </c>
      <c r="BL239" s="22" t="s">
        <v>163</v>
      </c>
      <c r="BM239" s="22" t="s">
        <v>751</v>
      </c>
    </row>
    <row r="240" s="1" customFormat="1" ht="25.5" customHeight="1">
      <c r="B240" s="44"/>
      <c r="C240" s="210" t="s">
        <v>353</v>
      </c>
      <c r="D240" s="210" t="s">
        <v>156</v>
      </c>
      <c r="E240" s="211" t="s">
        <v>2347</v>
      </c>
      <c r="F240" s="212" t="s">
        <v>2348</v>
      </c>
      <c r="G240" s="213" t="s">
        <v>282</v>
      </c>
      <c r="H240" s="214">
        <v>18.376999999999999</v>
      </c>
      <c r="I240" s="215"/>
      <c r="J240" s="216">
        <f>ROUND(I240*H240,2)</f>
        <v>0</v>
      </c>
      <c r="K240" s="212" t="s">
        <v>21</v>
      </c>
      <c r="L240" s="70"/>
      <c r="M240" s="217" t="s">
        <v>21</v>
      </c>
      <c r="N240" s="218" t="s">
        <v>44</v>
      </c>
      <c r="O240" s="45"/>
      <c r="P240" s="219">
        <f>O240*H240</f>
        <v>0</v>
      </c>
      <c r="Q240" s="219">
        <v>0.24598999999999999</v>
      </c>
      <c r="R240" s="219">
        <f>Q240*H240</f>
        <v>4.5205582299999998</v>
      </c>
      <c r="S240" s="219">
        <v>0</v>
      </c>
      <c r="T240" s="220">
        <f>S240*H240</f>
        <v>0</v>
      </c>
      <c r="AR240" s="22" t="s">
        <v>163</v>
      </c>
      <c r="AT240" s="22" t="s">
        <v>156</v>
      </c>
      <c r="AU240" s="22" t="s">
        <v>81</v>
      </c>
      <c r="AY240" s="22" t="s">
        <v>155</v>
      </c>
      <c r="BE240" s="221">
        <f>IF(N240="základní",J240,0)</f>
        <v>0</v>
      </c>
      <c r="BF240" s="221">
        <f>IF(N240="snížená",J240,0)</f>
        <v>0</v>
      </c>
      <c r="BG240" s="221">
        <f>IF(N240="zákl. přenesená",J240,0)</f>
        <v>0</v>
      </c>
      <c r="BH240" s="221">
        <f>IF(N240="sníž. přenesená",J240,0)</f>
        <v>0</v>
      </c>
      <c r="BI240" s="221">
        <f>IF(N240="nulová",J240,0)</f>
        <v>0</v>
      </c>
      <c r="BJ240" s="22" t="s">
        <v>81</v>
      </c>
      <c r="BK240" s="221">
        <f>ROUND(I240*H240,2)</f>
        <v>0</v>
      </c>
      <c r="BL240" s="22" t="s">
        <v>163</v>
      </c>
      <c r="BM240" s="22" t="s">
        <v>754</v>
      </c>
    </row>
    <row r="241" s="1" customFormat="1" ht="16.5" customHeight="1">
      <c r="B241" s="44"/>
      <c r="C241" s="210" t="s">
        <v>73</v>
      </c>
      <c r="D241" s="210" t="s">
        <v>156</v>
      </c>
      <c r="E241" s="211" t="s">
        <v>2349</v>
      </c>
      <c r="F241" s="212" t="s">
        <v>2350</v>
      </c>
      <c r="G241" s="213" t="s">
        <v>21</v>
      </c>
      <c r="H241" s="214">
        <v>0</v>
      </c>
      <c r="I241" s="215"/>
      <c r="J241" s="216">
        <f>ROUND(I241*H241,2)</f>
        <v>0</v>
      </c>
      <c r="K241" s="212" t="s">
        <v>21</v>
      </c>
      <c r="L241" s="70"/>
      <c r="M241" s="217" t="s">
        <v>21</v>
      </c>
      <c r="N241" s="218" t="s">
        <v>44</v>
      </c>
      <c r="O241" s="45"/>
      <c r="P241" s="219">
        <f>O241*H241</f>
        <v>0</v>
      </c>
      <c r="Q241" s="219">
        <v>0</v>
      </c>
      <c r="R241" s="219">
        <f>Q241*H241</f>
        <v>0</v>
      </c>
      <c r="S241" s="219">
        <v>0</v>
      </c>
      <c r="T241" s="220">
        <f>S241*H241</f>
        <v>0</v>
      </c>
      <c r="AR241" s="22" t="s">
        <v>163</v>
      </c>
      <c r="AT241" s="22" t="s">
        <v>156</v>
      </c>
      <c r="AU241" s="22" t="s">
        <v>81</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163</v>
      </c>
      <c r="BM241" s="22" t="s">
        <v>756</v>
      </c>
    </row>
    <row r="242" s="1" customFormat="1" ht="25.5" customHeight="1">
      <c r="B242" s="44"/>
      <c r="C242" s="210" t="s">
        <v>495</v>
      </c>
      <c r="D242" s="210" t="s">
        <v>156</v>
      </c>
      <c r="E242" s="211" t="s">
        <v>2351</v>
      </c>
      <c r="F242" s="212" t="s">
        <v>2352</v>
      </c>
      <c r="G242" s="213" t="s">
        <v>282</v>
      </c>
      <c r="H242" s="214">
        <v>84.447999999999993</v>
      </c>
      <c r="I242" s="215"/>
      <c r="J242" s="216">
        <f>ROUND(I242*H242,2)</f>
        <v>0</v>
      </c>
      <c r="K242" s="212" t="s">
        <v>21</v>
      </c>
      <c r="L242" s="70"/>
      <c r="M242" s="217" t="s">
        <v>21</v>
      </c>
      <c r="N242" s="218" t="s">
        <v>44</v>
      </c>
      <c r="O242" s="45"/>
      <c r="P242" s="219">
        <f>O242*H242</f>
        <v>0</v>
      </c>
      <c r="Q242" s="219">
        <v>0.24598999999999999</v>
      </c>
      <c r="R242" s="219">
        <f>Q242*H242</f>
        <v>20.773363519999997</v>
      </c>
      <c r="S242" s="219">
        <v>0</v>
      </c>
      <c r="T242" s="220">
        <f>S242*H242</f>
        <v>0</v>
      </c>
      <c r="AR242" s="22" t="s">
        <v>163</v>
      </c>
      <c r="AT242" s="22" t="s">
        <v>156</v>
      </c>
      <c r="AU242" s="22" t="s">
        <v>81</v>
      </c>
      <c r="AY242" s="22" t="s">
        <v>155</v>
      </c>
      <c r="BE242" s="221">
        <f>IF(N242="základní",J242,0)</f>
        <v>0</v>
      </c>
      <c r="BF242" s="221">
        <f>IF(N242="snížená",J242,0)</f>
        <v>0</v>
      </c>
      <c r="BG242" s="221">
        <f>IF(N242="zákl. přenesená",J242,0)</f>
        <v>0</v>
      </c>
      <c r="BH242" s="221">
        <f>IF(N242="sníž. přenesená",J242,0)</f>
        <v>0</v>
      </c>
      <c r="BI242" s="221">
        <f>IF(N242="nulová",J242,0)</f>
        <v>0</v>
      </c>
      <c r="BJ242" s="22" t="s">
        <v>81</v>
      </c>
      <c r="BK242" s="221">
        <f>ROUND(I242*H242,2)</f>
        <v>0</v>
      </c>
      <c r="BL242" s="22" t="s">
        <v>163</v>
      </c>
      <c r="BM242" s="22" t="s">
        <v>759</v>
      </c>
    </row>
    <row r="243" s="1" customFormat="1" ht="16.5" customHeight="1">
      <c r="B243" s="44"/>
      <c r="C243" s="210" t="s">
        <v>73</v>
      </c>
      <c r="D243" s="210" t="s">
        <v>156</v>
      </c>
      <c r="E243" s="211" t="s">
        <v>2353</v>
      </c>
      <c r="F243" s="212" t="s">
        <v>2354</v>
      </c>
      <c r="G243" s="213" t="s">
        <v>21</v>
      </c>
      <c r="H243" s="214">
        <v>0</v>
      </c>
      <c r="I243" s="215"/>
      <c r="J243" s="216">
        <f>ROUND(I243*H243,2)</f>
        <v>0</v>
      </c>
      <c r="K243" s="212" t="s">
        <v>21</v>
      </c>
      <c r="L243" s="70"/>
      <c r="M243" s="217" t="s">
        <v>21</v>
      </c>
      <c r="N243" s="218" t="s">
        <v>44</v>
      </c>
      <c r="O243" s="45"/>
      <c r="P243" s="219">
        <f>O243*H243</f>
        <v>0</v>
      </c>
      <c r="Q243" s="219">
        <v>0</v>
      </c>
      <c r="R243" s="219">
        <f>Q243*H243</f>
        <v>0</v>
      </c>
      <c r="S243" s="219">
        <v>0</v>
      </c>
      <c r="T243" s="220">
        <f>S243*H243</f>
        <v>0</v>
      </c>
      <c r="AR243" s="22" t="s">
        <v>163</v>
      </c>
      <c r="AT243" s="22" t="s">
        <v>156</v>
      </c>
      <c r="AU243" s="22" t="s">
        <v>81</v>
      </c>
      <c r="AY243" s="22" t="s">
        <v>155</v>
      </c>
      <c r="BE243" s="221">
        <f>IF(N243="základní",J243,0)</f>
        <v>0</v>
      </c>
      <c r="BF243" s="221">
        <f>IF(N243="snížená",J243,0)</f>
        <v>0</v>
      </c>
      <c r="BG243" s="221">
        <f>IF(N243="zákl. přenesená",J243,0)</f>
        <v>0</v>
      </c>
      <c r="BH243" s="221">
        <f>IF(N243="sníž. přenesená",J243,0)</f>
        <v>0</v>
      </c>
      <c r="BI243" s="221">
        <f>IF(N243="nulová",J243,0)</f>
        <v>0</v>
      </c>
      <c r="BJ243" s="22" t="s">
        <v>81</v>
      </c>
      <c r="BK243" s="221">
        <f>ROUND(I243*H243,2)</f>
        <v>0</v>
      </c>
      <c r="BL243" s="22" t="s">
        <v>163</v>
      </c>
      <c r="BM243" s="22" t="s">
        <v>761</v>
      </c>
    </row>
    <row r="244" s="1" customFormat="1" ht="25.5" customHeight="1">
      <c r="B244" s="44"/>
      <c r="C244" s="210" t="s">
        <v>360</v>
      </c>
      <c r="D244" s="210" t="s">
        <v>156</v>
      </c>
      <c r="E244" s="211" t="s">
        <v>2355</v>
      </c>
      <c r="F244" s="212" t="s">
        <v>2356</v>
      </c>
      <c r="G244" s="213" t="s">
        <v>282</v>
      </c>
      <c r="H244" s="214">
        <v>23.399999999999999</v>
      </c>
      <c r="I244" s="215"/>
      <c r="J244" s="216">
        <f>ROUND(I244*H244,2)</f>
        <v>0</v>
      </c>
      <c r="K244" s="212" t="s">
        <v>21</v>
      </c>
      <c r="L244" s="70"/>
      <c r="M244" s="217" t="s">
        <v>21</v>
      </c>
      <c r="N244" s="218" t="s">
        <v>44</v>
      </c>
      <c r="O244" s="45"/>
      <c r="P244" s="219">
        <f>O244*H244</f>
        <v>0</v>
      </c>
      <c r="Q244" s="219">
        <v>0.31019000000000002</v>
      </c>
      <c r="R244" s="219">
        <f>Q244*H244</f>
        <v>7.2584460000000002</v>
      </c>
      <c r="S244" s="219">
        <v>0</v>
      </c>
      <c r="T244" s="220">
        <f>S244*H244</f>
        <v>0</v>
      </c>
      <c r="AR244" s="22" t="s">
        <v>163</v>
      </c>
      <c r="AT244" s="22" t="s">
        <v>156</v>
      </c>
      <c r="AU244" s="22" t="s">
        <v>81</v>
      </c>
      <c r="AY244" s="22" t="s">
        <v>155</v>
      </c>
      <c r="BE244" s="221">
        <f>IF(N244="základní",J244,0)</f>
        <v>0</v>
      </c>
      <c r="BF244" s="221">
        <f>IF(N244="snížená",J244,0)</f>
        <v>0</v>
      </c>
      <c r="BG244" s="221">
        <f>IF(N244="zákl. přenesená",J244,0)</f>
        <v>0</v>
      </c>
      <c r="BH244" s="221">
        <f>IF(N244="sníž. přenesená",J244,0)</f>
        <v>0</v>
      </c>
      <c r="BI244" s="221">
        <f>IF(N244="nulová",J244,0)</f>
        <v>0</v>
      </c>
      <c r="BJ244" s="22" t="s">
        <v>81</v>
      </c>
      <c r="BK244" s="221">
        <f>ROUND(I244*H244,2)</f>
        <v>0</v>
      </c>
      <c r="BL244" s="22" t="s">
        <v>163</v>
      </c>
      <c r="BM244" s="22" t="s">
        <v>764</v>
      </c>
    </row>
    <row r="245" s="1" customFormat="1" ht="16.5" customHeight="1">
      <c r="B245" s="44"/>
      <c r="C245" s="210" t="s">
        <v>73</v>
      </c>
      <c r="D245" s="210" t="s">
        <v>156</v>
      </c>
      <c r="E245" s="211" t="s">
        <v>2357</v>
      </c>
      <c r="F245" s="212" t="s">
        <v>2358</v>
      </c>
      <c r="G245" s="213" t="s">
        <v>21</v>
      </c>
      <c r="H245" s="214">
        <v>0</v>
      </c>
      <c r="I245" s="215"/>
      <c r="J245" s="216">
        <f>ROUND(I245*H245,2)</f>
        <v>0</v>
      </c>
      <c r="K245" s="212" t="s">
        <v>21</v>
      </c>
      <c r="L245" s="70"/>
      <c r="M245" s="217" t="s">
        <v>21</v>
      </c>
      <c r="N245" s="218" t="s">
        <v>44</v>
      </c>
      <c r="O245" s="45"/>
      <c r="P245" s="219">
        <f>O245*H245</f>
        <v>0</v>
      </c>
      <c r="Q245" s="219">
        <v>0</v>
      </c>
      <c r="R245" s="219">
        <f>Q245*H245</f>
        <v>0</v>
      </c>
      <c r="S245" s="219">
        <v>0</v>
      </c>
      <c r="T245" s="220">
        <f>S245*H245</f>
        <v>0</v>
      </c>
      <c r="AR245" s="22" t="s">
        <v>163</v>
      </c>
      <c r="AT245" s="22" t="s">
        <v>156</v>
      </c>
      <c r="AU245" s="22" t="s">
        <v>81</v>
      </c>
      <c r="AY245" s="22" t="s">
        <v>155</v>
      </c>
      <c r="BE245" s="221">
        <f>IF(N245="základní",J245,0)</f>
        <v>0</v>
      </c>
      <c r="BF245" s="221">
        <f>IF(N245="snížená",J245,0)</f>
        <v>0</v>
      </c>
      <c r="BG245" s="221">
        <f>IF(N245="zákl. přenesená",J245,0)</f>
        <v>0</v>
      </c>
      <c r="BH245" s="221">
        <f>IF(N245="sníž. přenesená",J245,0)</f>
        <v>0</v>
      </c>
      <c r="BI245" s="221">
        <f>IF(N245="nulová",J245,0)</f>
        <v>0</v>
      </c>
      <c r="BJ245" s="22" t="s">
        <v>81</v>
      </c>
      <c r="BK245" s="221">
        <f>ROUND(I245*H245,2)</f>
        <v>0</v>
      </c>
      <c r="BL245" s="22" t="s">
        <v>163</v>
      </c>
      <c r="BM245" s="22" t="s">
        <v>766</v>
      </c>
    </row>
    <row r="246" s="1" customFormat="1" ht="16.5" customHeight="1">
      <c r="B246" s="44"/>
      <c r="C246" s="210" t="s">
        <v>1442</v>
      </c>
      <c r="D246" s="210" t="s">
        <v>156</v>
      </c>
      <c r="E246" s="211" t="s">
        <v>2359</v>
      </c>
      <c r="F246" s="212" t="s">
        <v>2360</v>
      </c>
      <c r="G246" s="213" t="s">
        <v>282</v>
      </c>
      <c r="H246" s="214">
        <v>94.691999999999993</v>
      </c>
      <c r="I246" s="215"/>
      <c r="J246" s="216">
        <f>ROUND(I246*H246,2)</f>
        <v>0</v>
      </c>
      <c r="K246" s="212" t="s">
        <v>21</v>
      </c>
      <c r="L246" s="70"/>
      <c r="M246" s="217" t="s">
        <v>21</v>
      </c>
      <c r="N246" s="218" t="s">
        <v>44</v>
      </c>
      <c r="O246" s="45"/>
      <c r="P246" s="219">
        <f>O246*H246</f>
        <v>0</v>
      </c>
      <c r="Q246" s="219">
        <v>0.30676999999999999</v>
      </c>
      <c r="R246" s="219">
        <f>Q246*H246</f>
        <v>29.048664839999997</v>
      </c>
      <c r="S246" s="219">
        <v>0</v>
      </c>
      <c r="T246" s="220">
        <f>S246*H246</f>
        <v>0</v>
      </c>
      <c r="AR246" s="22" t="s">
        <v>163</v>
      </c>
      <c r="AT246" s="22" t="s">
        <v>156</v>
      </c>
      <c r="AU246" s="22" t="s">
        <v>81</v>
      </c>
      <c r="AY246" s="22" t="s">
        <v>155</v>
      </c>
      <c r="BE246" s="221">
        <f>IF(N246="základní",J246,0)</f>
        <v>0</v>
      </c>
      <c r="BF246" s="221">
        <f>IF(N246="snížená",J246,0)</f>
        <v>0</v>
      </c>
      <c r="BG246" s="221">
        <f>IF(N246="zákl. přenesená",J246,0)</f>
        <v>0</v>
      </c>
      <c r="BH246" s="221">
        <f>IF(N246="sníž. přenesená",J246,0)</f>
        <v>0</v>
      </c>
      <c r="BI246" s="221">
        <f>IF(N246="nulová",J246,0)</f>
        <v>0</v>
      </c>
      <c r="BJ246" s="22" t="s">
        <v>81</v>
      </c>
      <c r="BK246" s="221">
        <f>ROUND(I246*H246,2)</f>
        <v>0</v>
      </c>
      <c r="BL246" s="22" t="s">
        <v>163</v>
      </c>
      <c r="BM246" s="22" t="s">
        <v>769</v>
      </c>
    </row>
    <row r="247" s="1" customFormat="1" ht="16.5" customHeight="1">
      <c r="B247" s="44"/>
      <c r="C247" s="210" t="s">
        <v>73</v>
      </c>
      <c r="D247" s="210" t="s">
        <v>156</v>
      </c>
      <c r="E247" s="211" t="s">
        <v>2361</v>
      </c>
      <c r="F247" s="212" t="s">
        <v>2362</v>
      </c>
      <c r="G247" s="213" t="s">
        <v>21</v>
      </c>
      <c r="H247" s="214">
        <v>0</v>
      </c>
      <c r="I247" s="215"/>
      <c r="J247" s="216">
        <f>ROUND(I247*H247,2)</f>
        <v>0</v>
      </c>
      <c r="K247" s="212" t="s">
        <v>21</v>
      </c>
      <c r="L247" s="70"/>
      <c r="M247" s="217" t="s">
        <v>21</v>
      </c>
      <c r="N247" s="218" t="s">
        <v>44</v>
      </c>
      <c r="O247" s="45"/>
      <c r="P247" s="219">
        <f>O247*H247</f>
        <v>0</v>
      </c>
      <c r="Q247" s="219">
        <v>0</v>
      </c>
      <c r="R247" s="219">
        <f>Q247*H247</f>
        <v>0</v>
      </c>
      <c r="S247" s="219">
        <v>0</v>
      </c>
      <c r="T247" s="220">
        <f>S247*H247</f>
        <v>0</v>
      </c>
      <c r="AR247" s="22" t="s">
        <v>163</v>
      </c>
      <c r="AT247" s="22" t="s">
        <v>156</v>
      </c>
      <c r="AU247" s="22" t="s">
        <v>81</v>
      </c>
      <c r="AY247" s="22" t="s">
        <v>155</v>
      </c>
      <c r="BE247" s="221">
        <f>IF(N247="základní",J247,0)</f>
        <v>0</v>
      </c>
      <c r="BF247" s="221">
        <f>IF(N247="snížená",J247,0)</f>
        <v>0</v>
      </c>
      <c r="BG247" s="221">
        <f>IF(N247="zákl. přenesená",J247,0)</f>
        <v>0</v>
      </c>
      <c r="BH247" s="221">
        <f>IF(N247="sníž. přenesená",J247,0)</f>
        <v>0</v>
      </c>
      <c r="BI247" s="221">
        <f>IF(N247="nulová",J247,0)</f>
        <v>0</v>
      </c>
      <c r="BJ247" s="22" t="s">
        <v>81</v>
      </c>
      <c r="BK247" s="221">
        <f>ROUND(I247*H247,2)</f>
        <v>0</v>
      </c>
      <c r="BL247" s="22" t="s">
        <v>163</v>
      </c>
      <c r="BM247" s="22" t="s">
        <v>771</v>
      </c>
    </row>
    <row r="248" s="1" customFormat="1" ht="16.5" customHeight="1">
      <c r="B248" s="44"/>
      <c r="C248" s="210" t="s">
        <v>365</v>
      </c>
      <c r="D248" s="210" t="s">
        <v>156</v>
      </c>
      <c r="E248" s="211" t="s">
        <v>2363</v>
      </c>
      <c r="F248" s="212" t="s">
        <v>2364</v>
      </c>
      <c r="G248" s="213" t="s">
        <v>282</v>
      </c>
      <c r="H248" s="214">
        <v>133.084</v>
      </c>
      <c r="I248" s="215"/>
      <c r="J248" s="216">
        <f>ROUND(I248*H248,2)</f>
        <v>0</v>
      </c>
      <c r="K248" s="212" t="s">
        <v>21</v>
      </c>
      <c r="L248" s="70"/>
      <c r="M248" s="217" t="s">
        <v>21</v>
      </c>
      <c r="N248" s="218" t="s">
        <v>44</v>
      </c>
      <c r="O248" s="45"/>
      <c r="P248" s="219">
        <f>O248*H248</f>
        <v>0</v>
      </c>
      <c r="Q248" s="219">
        <v>0.30676999999999999</v>
      </c>
      <c r="R248" s="219">
        <f>Q248*H248</f>
        <v>40.826178679999998</v>
      </c>
      <c r="S248" s="219">
        <v>0</v>
      </c>
      <c r="T248" s="220">
        <f>S248*H248</f>
        <v>0</v>
      </c>
      <c r="AR248" s="22" t="s">
        <v>163</v>
      </c>
      <c r="AT248" s="22" t="s">
        <v>156</v>
      </c>
      <c r="AU248" s="22" t="s">
        <v>81</v>
      </c>
      <c r="AY248" s="22" t="s">
        <v>155</v>
      </c>
      <c r="BE248" s="221">
        <f>IF(N248="základní",J248,0)</f>
        <v>0</v>
      </c>
      <c r="BF248" s="221">
        <f>IF(N248="snížená",J248,0)</f>
        <v>0</v>
      </c>
      <c r="BG248" s="221">
        <f>IF(N248="zákl. přenesená",J248,0)</f>
        <v>0</v>
      </c>
      <c r="BH248" s="221">
        <f>IF(N248="sníž. přenesená",J248,0)</f>
        <v>0</v>
      </c>
      <c r="BI248" s="221">
        <f>IF(N248="nulová",J248,0)</f>
        <v>0</v>
      </c>
      <c r="BJ248" s="22" t="s">
        <v>81</v>
      </c>
      <c r="BK248" s="221">
        <f>ROUND(I248*H248,2)</f>
        <v>0</v>
      </c>
      <c r="BL248" s="22" t="s">
        <v>163</v>
      </c>
      <c r="BM248" s="22" t="s">
        <v>774</v>
      </c>
    </row>
    <row r="249" s="1" customFormat="1" ht="16.5" customHeight="1">
      <c r="B249" s="44"/>
      <c r="C249" s="210" t="s">
        <v>73</v>
      </c>
      <c r="D249" s="210" t="s">
        <v>156</v>
      </c>
      <c r="E249" s="211" t="s">
        <v>2365</v>
      </c>
      <c r="F249" s="212" t="s">
        <v>2366</v>
      </c>
      <c r="G249" s="213" t="s">
        <v>21</v>
      </c>
      <c r="H249" s="214">
        <v>0</v>
      </c>
      <c r="I249" s="215"/>
      <c r="J249" s="216">
        <f>ROUND(I249*H249,2)</f>
        <v>0</v>
      </c>
      <c r="K249" s="212" t="s">
        <v>21</v>
      </c>
      <c r="L249" s="70"/>
      <c r="M249" s="217" t="s">
        <v>21</v>
      </c>
      <c r="N249" s="218" t="s">
        <v>44</v>
      </c>
      <c r="O249" s="45"/>
      <c r="P249" s="219">
        <f>O249*H249</f>
        <v>0</v>
      </c>
      <c r="Q249" s="219">
        <v>0</v>
      </c>
      <c r="R249" s="219">
        <f>Q249*H249</f>
        <v>0</v>
      </c>
      <c r="S249" s="219">
        <v>0</v>
      </c>
      <c r="T249" s="220">
        <f>S249*H249</f>
        <v>0</v>
      </c>
      <c r="AR249" s="22" t="s">
        <v>163</v>
      </c>
      <c r="AT249" s="22" t="s">
        <v>156</v>
      </c>
      <c r="AU249" s="22" t="s">
        <v>81</v>
      </c>
      <c r="AY249" s="22" t="s">
        <v>155</v>
      </c>
      <c r="BE249" s="221">
        <f>IF(N249="základní",J249,0)</f>
        <v>0</v>
      </c>
      <c r="BF249" s="221">
        <f>IF(N249="snížená",J249,0)</f>
        <v>0</v>
      </c>
      <c r="BG249" s="221">
        <f>IF(N249="zákl. přenesená",J249,0)</f>
        <v>0</v>
      </c>
      <c r="BH249" s="221">
        <f>IF(N249="sníž. přenesená",J249,0)</f>
        <v>0</v>
      </c>
      <c r="BI249" s="221">
        <f>IF(N249="nulová",J249,0)</f>
        <v>0</v>
      </c>
      <c r="BJ249" s="22" t="s">
        <v>81</v>
      </c>
      <c r="BK249" s="221">
        <f>ROUND(I249*H249,2)</f>
        <v>0</v>
      </c>
      <c r="BL249" s="22" t="s">
        <v>163</v>
      </c>
      <c r="BM249" s="22" t="s">
        <v>776</v>
      </c>
    </row>
    <row r="250" s="1" customFormat="1" ht="16.5" customHeight="1">
      <c r="B250" s="44"/>
      <c r="C250" s="210" t="s">
        <v>1446</v>
      </c>
      <c r="D250" s="210" t="s">
        <v>156</v>
      </c>
      <c r="E250" s="211" t="s">
        <v>2367</v>
      </c>
      <c r="F250" s="212" t="s">
        <v>2368</v>
      </c>
      <c r="G250" s="213" t="s">
        <v>282</v>
      </c>
      <c r="H250" s="214">
        <v>121.78400000000001</v>
      </c>
      <c r="I250" s="215"/>
      <c r="J250" s="216">
        <f>ROUND(I250*H250,2)</f>
        <v>0</v>
      </c>
      <c r="K250" s="212" t="s">
        <v>21</v>
      </c>
      <c r="L250" s="70"/>
      <c r="M250" s="217" t="s">
        <v>21</v>
      </c>
      <c r="N250" s="218" t="s">
        <v>44</v>
      </c>
      <c r="O250" s="45"/>
      <c r="P250" s="219">
        <f>O250*H250</f>
        <v>0</v>
      </c>
      <c r="Q250" s="219">
        <v>0.31019000000000002</v>
      </c>
      <c r="R250" s="219">
        <f>Q250*H250</f>
        <v>37.776178960000003</v>
      </c>
      <c r="S250" s="219">
        <v>0</v>
      </c>
      <c r="T250" s="220">
        <f>S250*H250</f>
        <v>0</v>
      </c>
      <c r="AR250" s="22" t="s">
        <v>163</v>
      </c>
      <c r="AT250" s="22" t="s">
        <v>156</v>
      </c>
      <c r="AU250" s="22" t="s">
        <v>81</v>
      </c>
      <c r="AY250" s="22" t="s">
        <v>155</v>
      </c>
      <c r="BE250" s="221">
        <f>IF(N250="základní",J250,0)</f>
        <v>0</v>
      </c>
      <c r="BF250" s="221">
        <f>IF(N250="snížená",J250,0)</f>
        <v>0</v>
      </c>
      <c r="BG250" s="221">
        <f>IF(N250="zákl. přenesená",J250,0)</f>
        <v>0</v>
      </c>
      <c r="BH250" s="221">
        <f>IF(N250="sníž. přenesená",J250,0)</f>
        <v>0</v>
      </c>
      <c r="BI250" s="221">
        <f>IF(N250="nulová",J250,0)</f>
        <v>0</v>
      </c>
      <c r="BJ250" s="22" t="s">
        <v>81</v>
      </c>
      <c r="BK250" s="221">
        <f>ROUND(I250*H250,2)</f>
        <v>0</v>
      </c>
      <c r="BL250" s="22" t="s">
        <v>163</v>
      </c>
      <c r="BM250" s="22" t="s">
        <v>779</v>
      </c>
    </row>
    <row r="251" s="1" customFormat="1" ht="16.5" customHeight="1">
      <c r="B251" s="44"/>
      <c r="C251" s="210" t="s">
        <v>73</v>
      </c>
      <c r="D251" s="210" t="s">
        <v>156</v>
      </c>
      <c r="E251" s="211" t="s">
        <v>2369</v>
      </c>
      <c r="F251" s="212" t="s">
        <v>2370</v>
      </c>
      <c r="G251" s="213" t="s">
        <v>21</v>
      </c>
      <c r="H251" s="214">
        <v>0</v>
      </c>
      <c r="I251" s="215"/>
      <c r="J251" s="216">
        <f>ROUND(I251*H251,2)</f>
        <v>0</v>
      </c>
      <c r="K251" s="212" t="s">
        <v>21</v>
      </c>
      <c r="L251" s="70"/>
      <c r="M251" s="217" t="s">
        <v>21</v>
      </c>
      <c r="N251" s="218" t="s">
        <v>44</v>
      </c>
      <c r="O251" s="45"/>
      <c r="P251" s="219">
        <f>O251*H251</f>
        <v>0</v>
      </c>
      <c r="Q251" s="219">
        <v>0</v>
      </c>
      <c r="R251" s="219">
        <f>Q251*H251</f>
        <v>0</v>
      </c>
      <c r="S251" s="219">
        <v>0</v>
      </c>
      <c r="T251" s="220">
        <f>S251*H251</f>
        <v>0</v>
      </c>
      <c r="AR251" s="22" t="s">
        <v>163</v>
      </c>
      <c r="AT251" s="22" t="s">
        <v>156</v>
      </c>
      <c r="AU251" s="22" t="s">
        <v>81</v>
      </c>
      <c r="AY251" s="22" t="s">
        <v>155</v>
      </c>
      <c r="BE251" s="221">
        <f>IF(N251="základní",J251,0)</f>
        <v>0</v>
      </c>
      <c r="BF251" s="221">
        <f>IF(N251="snížená",J251,0)</f>
        <v>0</v>
      </c>
      <c r="BG251" s="221">
        <f>IF(N251="zákl. přenesená",J251,0)</f>
        <v>0</v>
      </c>
      <c r="BH251" s="221">
        <f>IF(N251="sníž. přenesená",J251,0)</f>
        <v>0</v>
      </c>
      <c r="BI251" s="221">
        <f>IF(N251="nulová",J251,0)</f>
        <v>0</v>
      </c>
      <c r="BJ251" s="22" t="s">
        <v>81</v>
      </c>
      <c r="BK251" s="221">
        <f>ROUND(I251*H251,2)</f>
        <v>0</v>
      </c>
      <c r="BL251" s="22" t="s">
        <v>163</v>
      </c>
      <c r="BM251" s="22" t="s">
        <v>781</v>
      </c>
    </row>
    <row r="252" s="1" customFormat="1" ht="25.5" customHeight="1">
      <c r="B252" s="44"/>
      <c r="C252" s="210" t="s">
        <v>160</v>
      </c>
      <c r="D252" s="210" t="s">
        <v>156</v>
      </c>
      <c r="E252" s="211" t="s">
        <v>2371</v>
      </c>
      <c r="F252" s="212" t="s">
        <v>2372</v>
      </c>
      <c r="G252" s="213" t="s">
        <v>282</v>
      </c>
      <c r="H252" s="214">
        <v>28.356999999999999</v>
      </c>
      <c r="I252" s="215"/>
      <c r="J252" s="216">
        <f>ROUND(I252*H252,2)</f>
        <v>0</v>
      </c>
      <c r="K252" s="212" t="s">
        <v>21</v>
      </c>
      <c r="L252" s="70"/>
      <c r="M252" s="217" t="s">
        <v>21</v>
      </c>
      <c r="N252" s="218" t="s">
        <v>44</v>
      </c>
      <c r="O252" s="45"/>
      <c r="P252" s="219">
        <f>O252*H252</f>
        <v>0</v>
      </c>
      <c r="Q252" s="219">
        <v>0.24154999999999999</v>
      </c>
      <c r="R252" s="219">
        <f>Q252*H252</f>
        <v>6.8496333499999995</v>
      </c>
      <c r="S252" s="219">
        <v>0</v>
      </c>
      <c r="T252" s="220">
        <f>S252*H252</f>
        <v>0</v>
      </c>
      <c r="AR252" s="22" t="s">
        <v>163</v>
      </c>
      <c r="AT252" s="22" t="s">
        <v>156</v>
      </c>
      <c r="AU252" s="22" t="s">
        <v>81</v>
      </c>
      <c r="AY252" s="22" t="s">
        <v>155</v>
      </c>
      <c r="BE252" s="221">
        <f>IF(N252="základní",J252,0)</f>
        <v>0</v>
      </c>
      <c r="BF252" s="221">
        <f>IF(N252="snížená",J252,0)</f>
        <v>0</v>
      </c>
      <c r="BG252" s="221">
        <f>IF(N252="zákl. přenesená",J252,0)</f>
        <v>0</v>
      </c>
      <c r="BH252" s="221">
        <f>IF(N252="sníž. přenesená",J252,0)</f>
        <v>0</v>
      </c>
      <c r="BI252" s="221">
        <f>IF(N252="nulová",J252,0)</f>
        <v>0</v>
      </c>
      <c r="BJ252" s="22" t="s">
        <v>81</v>
      </c>
      <c r="BK252" s="221">
        <f>ROUND(I252*H252,2)</f>
        <v>0</v>
      </c>
      <c r="BL252" s="22" t="s">
        <v>163</v>
      </c>
      <c r="BM252" s="22" t="s">
        <v>784</v>
      </c>
    </row>
    <row r="253" s="1" customFormat="1" ht="16.5" customHeight="1">
      <c r="B253" s="44"/>
      <c r="C253" s="210" t="s">
        <v>73</v>
      </c>
      <c r="D253" s="210" t="s">
        <v>156</v>
      </c>
      <c r="E253" s="211" t="s">
        <v>2373</v>
      </c>
      <c r="F253" s="212" t="s">
        <v>2374</v>
      </c>
      <c r="G253" s="213" t="s">
        <v>21</v>
      </c>
      <c r="H253" s="214">
        <v>0</v>
      </c>
      <c r="I253" s="215"/>
      <c r="J253" s="216">
        <f>ROUND(I253*H253,2)</f>
        <v>0</v>
      </c>
      <c r="K253" s="212" t="s">
        <v>21</v>
      </c>
      <c r="L253" s="70"/>
      <c r="M253" s="217" t="s">
        <v>21</v>
      </c>
      <c r="N253" s="218" t="s">
        <v>44</v>
      </c>
      <c r="O253" s="45"/>
      <c r="P253" s="219">
        <f>O253*H253</f>
        <v>0</v>
      </c>
      <c r="Q253" s="219">
        <v>0</v>
      </c>
      <c r="R253" s="219">
        <f>Q253*H253</f>
        <v>0</v>
      </c>
      <c r="S253" s="219">
        <v>0</v>
      </c>
      <c r="T253" s="220">
        <f>S253*H253</f>
        <v>0</v>
      </c>
      <c r="AR253" s="22" t="s">
        <v>163</v>
      </c>
      <c r="AT253" s="22" t="s">
        <v>156</v>
      </c>
      <c r="AU253" s="22" t="s">
        <v>81</v>
      </c>
      <c r="AY253" s="22" t="s">
        <v>155</v>
      </c>
      <c r="BE253" s="221">
        <f>IF(N253="základní",J253,0)</f>
        <v>0</v>
      </c>
      <c r="BF253" s="221">
        <f>IF(N253="snížená",J253,0)</f>
        <v>0</v>
      </c>
      <c r="BG253" s="221">
        <f>IF(N253="zákl. přenesená",J253,0)</f>
        <v>0</v>
      </c>
      <c r="BH253" s="221">
        <f>IF(N253="sníž. přenesená",J253,0)</f>
        <v>0</v>
      </c>
      <c r="BI253" s="221">
        <f>IF(N253="nulová",J253,0)</f>
        <v>0</v>
      </c>
      <c r="BJ253" s="22" t="s">
        <v>81</v>
      </c>
      <c r="BK253" s="221">
        <f>ROUND(I253*H253,2)</f>
        <v>0</v>
      </c>
      <c r="BL253" s="22" t="s">
        <v>163</v>
      </c>
      <c r="BM253" s="22" t="s">
        <v>786</v>
      </c>
    </row>
    <row r="254" s="1" customFormat="1" ht="16.5" customHeight="1">
      <c r="B254" s="44"/>
      <c r="C254" s="210" t="s">
        <v>1450</v>
      </c>
      <c r="D254" s="210" t="s">
        <v>156</v>
      </c>
      <c r="E254" s="211" t="s">
        <v>2375</v>
      </c>
      <c r="F254" s="212" t="s">
        <v>2376</v>
      </c>
      <c r="G254" s="213" t="s">
        <v>282</v>
      </c>
      <c r="H254" s="214">
        <v>42.613999999999997</v>
      </c>
      <c r="I254" s="215"/>
      <c r="J254" s="216">
        <f>ROUND(I254*H254,2)</f>
        <v>0</v>
      </c>
      <c r="K254" s="212" t="s">
        <v>21</v>
      </c>
      <c r="L254" s="70"/>
      <c r="M254" s="217" t="s">
        <v>21</v>
      </c>
      <c r="N254" s="218" t="s">
        <v>44</v>
      </c>
      <c r="O254" s="45"/>
      <c r="P254" s="219">
        <f>O254*H254</f>
        <v>0</v>
      </c>
      <c r="Q254" s="219">
        <v>0.24154999999999999</v>
      </c>
      <c r="R254" s="219">
        <f>Q254*H254</f>
        <v>10.293411699999998</v>
      </c>
      <c r="S254" s="219">
        <v>0</v>
      </c>
      <c r="T254" s="220">
        <f>S254*H254</f>
        <v>0</v>
      </c>
      <c r="AR254" s="22" t="s">
        <v>163</v>
      </c>
      <c r="AT254" s="22" t="s">
        <v>156</v>
      </c>
      <c r="AU254" s="22" t="s">
        <v>81</v>
      </c>
      <c r="AY254" s="22" t="s">
        <v>155</v>
      </c>
      <c r="BE254" s="221">
        <f>IF(N254="základní",J254,0)</f>
        <v>0</v>
      </c>
      <c r="BF254" s="221">
        <f>IF(N254="snížená",J254,0)</f>
        <v>0</v>
      </c>
      <c r="BG254" s="221">
        <f>IF(N254="zákl. přenesená",J254,0)</f>
        <v>0</v>
      </c>
      <c r="BH254" s="221">
        <f>IF(N254="sníž. přenesená",J254,0)</f>
        <v>0</v>
      </c>
      <c r="BI254" s="221">
        <f>IF(N254="nulová",J254,0)</f>
        <v>0</v>
      </c>
      <c r="BJ254" s="22" t="s">
        <v>81</v>
      </c>
      <c r="BK254" s="221">
        <f>ROUND(I254*H254,2)</f>
        <v>0</v>
      </c>
      <c r="BL254" s="22" t="s">
        <v>163</v>
      </c>
      <c r="BM254" s="22" t="s">
        <v>789</v>
      </c>
    </row>
    <row r="255" s="1" customFormat="1" ht="16.5" customHeight="1">
      <c r="B255" s="44"/>
      <c r="C255" s="210" t="s">
        <v>73</v>
      </c>
      <c r="D255" s="210" t="s">
        <v>156</v>
      </c>
      <c r="E255" s="211" t="s">
        <v>2377</v>
      </c>
      <c r="F255" s="212" t="s">
        <v>2378</v>
      </c>
      <c r="G255" s="213" t="s">
        <v>21</v>
      </c>
      <c r="H255" s="214">
        <v>0</v>
      </c>
      <c r="I255" s="215"/>
      <c r="J255" s="216">
        <f>ROUND(I255*H255,2)</f>
        <v>0</v>
      </c>
      <c r="K255" s="212" t="s">
        <v>21</v>
      </c>
      <c r="L255" s="70"/>
      <c r="M255" s="217" t="s">
        <v>21</v>
      </c>
      <c r="N255" s="218" t="s">
        <v>44</v>
      </c>
      <c r="O255" s="45"/>
      <c r="P255" s="219">
        <f>O255*H255</f>
        <v>0</v>
      </c>
      <c r="Q255" s="219">
        <v>0</v>
      </c>
      <c r="R255" s="219">
        <f>Q255*H255</f>
        <v>0</v>
      </c>
      <c r="S255" s="219">
        <v>0</v>
      </c>
      <c r="T255" s="220">
        <f>S255*H255</f>
        <v>0</v>
      </c>
      <c r="AR255" s="22" t="s">
        <v>163</v>
      </c>
      <c r="AT255" s="22" t="s">
        <v>156</v>
      </c>
      <c r="AU255" s="22" t="s">
        <v>81</v>
      </c>
      <c r="AY255" s="22" t="s">
        <v>155</v>
      </c>
      <c r="BE255" s="221">
        <f>IF(N255="základní",J255,0)</f>
        <v>0</v>
      </c>
      <c r="BF255" s="221">
        <f>IF(N255="snížená",J255,0)</f>
        <v>0</v>
      </c>
      <c r="BG255" s="221">
        <f>IF(N255="zákl. přenesená",J255,0)</f>
        <v>0</v>
      </c>
      <c r="BH255" s="221">
        <f>IF(N255="sníž. přenesená",J255,0)</f>
        <v>0</v>
      </c>
      <c r="BI255" s="221">
        <f>IF(N255="nulová",J255,0)</f>
        <v>0</v>
      </c>
      <c r="BJ255" s="22" t="s">
        <v>81</v>
      </c>
      <c r="BK255" s="221">
        <f>ROUND(I255*H255,2)</f>
        <v>0</v>
      </c>
      <c r="BL255" s="22" t="s">
        <v>163</v>
      </c>
      <c r="BM255" s="22" t="s">
        <v>791</v>
      </c>
    </row>
    <row r="256" s="1" customFormat="1" ht="16.5" customHeight="1">
      <c r="B256" s="44"/>
      <c r="C256" s="210" t="s">
        <v>371</v>
      </c>
      <c r="D256" s="210" t="s">
        <v>156</v>
      </c>
      <c r="E256" s="211" t="s">
        <v>2379</v>
      </c>
      <c r="F256" s="212" t="s">
        <v>2380</v>
      </c>
      <c r="G256" s="213" t="s">
        <v>282</v>
      </c>
      <c r="H256" s="214">
        <v>78.519999999999996</v>
      </c>
      <c r="I256" s="215"/>
      <c r="J256" s="216">
        <f>ROUND(I256*H256,2)</f>
        <v>0</v>
      </c>
      <c r="K256" s="212" t="s">
        <v>21</v>
      </c>
      <c r="L256" s="70"/>
      <c r="M256" s="217" t="s">
        <v>21</v>
      </c>
      <c r="N256" s="218" t="s">
        <v>44</v>
      </c>
      <c r="O256" s="45"/>
      <c r="P256" s="219">
        <f>O256*H256</f>
        <v>0</v>
      </c>
      <c r="Q256" s="219">
        <v>0.24598999999999999</v>
      </c>
      <c r="R256" s="219">
        <f>Q256*H256</f>
        <v>19.315134799999999</v>
      </c>
      <c r="S256" s="219">
        <v>0</v>
      </c>
      <c r="T256" s="220">
        <f>S256*H256</f>
        <v>0</v>
      </c>
      <c r="AR256" s="22" t="s">
        <v>163</v>
      </c>
      <c r="AT256" s="22" t="s">
        <v>156</v>
      </c>
      <c r="AU256" s="22" t="s">
        <v>81</v>
      </c>
      <c r="AY256" s="22" t="s">
        <v>155</v>
      </c>
      <c r="BE256" s="221">
        <f>IF(N256="základní",J256,0)</f>
        <v>0</v>
      </c>
      <c r="BF256" s="221">
        <f>IF(N256="snížená",J256,0)</f>
        <v>0</v>
      </c>
      <c r="BG256" s="221">
        <f>IF(N256="zákl. přenesená",J256,0)</f>
        <v>0</v>
      </c>
      <c r="BH256" s="221">
        <f>IF(N256="sníž. přenesená",J256,0)</f>
        <v>0</v>
      </c>
      <c r="BI256" s="221">
        <f>IF(N256="nulová",J256,0)</f>
        <v>0</v>
      </c>
      <c r="BJ256" s="22" t="s">
        <v>81</v>
      </c>
      <c r="BK256" s="221">
        <f>ROUND(I256*H256,2)</f>
        <v>0</v>
      </c>
      <c r="BL256" s="22" t="s">
        <v>163</v>
      </c>
      <c r="BM256" s="22" t="s">
        <v>794</v>
      </c>
    </row>
    <row r="257" s="1" customFormat="1" ht="16.5" customHeight="1">
      <c r="B257" s="44"/>
      <c r="C257" s="210" t="s">
        <v>73</v>
      </c>
      <c r="D257" s="210" t="s">
        <v>156</v>
      </c>
      <c r="E257" s="211" t="s">
        <v>2381</v>
      </c>
      <c r="F257" s="212" t="s">
        <v>2382</v>
      </c>
      <c r="G257" s="213" t="s">
        <v>21</v>
      </c>
      <c r="H257" s="214">
        <v>0</v>
      </c>
      <c r="I257" s="215"/>
      <c r="J257" s="216">
        <f>ROUND(I257*H257,2)</f>
        <v>0</v>
      </c>
      <c r="K257" s="212" t="s">
        <v>21</v>
      </c>
      <c r="L257" s="70"/>
      <c r="M257" s="217" t="s">
        <v>21</v>
      </c>
      <c r="N257" s="218" t="s">
        <v>44</v>
      </c>
      <c r="O257" s="45"/>
      <c r="P257" s="219">
        <f>O257*H257</f>
        <v>0</v>
      </c>
      <c r="Q257" s="219">
        <v>0</v>
      </c>
      <c r="R257" s="219">
        <f>Q257*H257</f>
        <v>0</v>
      </c>
      <c r="S257" s="219">
        <v>0</v>
      </c>
      <c r="T257" s="220">
        <f>S257*H257</f>
        <v>0</v>
      </c>
      <c r="AR257" s="22" t="s">
        <v>163</v>
      </c>
      <c r="AT257" s="22" t="s">
        <v>156</v>
      </c>
      <c r="AU257" s="22" t="s">
        <v>81</v>
      </c>
      <c r="AY257" s="22" t="s">
        <v>155</v>
      </c>
      <c r="BE257" s="221">
        <f>IF(N257="základní",J257,0)</f>
        <v>0</v>
      </c>
      <c r="BF257" s="221">
        <f>IF(N257="snížená",J257,0)</f>
        <v>0</v>
      </c>
      <c r="BG257" s="221">
        <f>IF(N257="zákl. přenesená",J257,0)</f>
        <v>0</v>
      </c>
      <c r="BH257" s="221">
        <f>IF(N257="sníž. přenesená",J257,0)</f>
        <v>0</v>
      </c>
      <c r="BI257" s="221">
        <f>IF(N257="nulová",J257,0)</f>
        <v>0</v>
      </c>
      <c r="BJ257" s="22" t="s">
        <v>81</v>
      </c>
      <c r="BK257" s="221">
        <f>ROUND(I257*H257,2)</f>
        <v>0</v>
      </c>
      <c r="BL257" s="22" t="s">
        <v>163</v>
      </c>
      <c r="BM257" s="22" t="s">
        <v>796</v>
      </c>
    </row>
    <row r="258" s="1" customFormat="1" ht="16.5" customHeight="1">
      <c r="B258" s="44"/>
      <c r="C258" s="210" t="s">
        <v>1453</v>
      </c>
      <c r="D258" s="210" t="s">
        <v>156</v>
      </c>
      <c r="E258" s="211" t="s">
        <v>2383</v>
      </c>
      <c r="F258" s="212" t="s">
        <v>2384</v>
      </c>
      <c r="G258" s="213" t="s">
        <v>266</v>
      </c>
      <c r="H258" s="214">
        <v>1.105</v>
      </c>
      <c r="I258" s="215"/>
      <c r="J258" s="216">
        <f>ROUND(I258*H258,2)</f>
        <v>0</v>
      </c>
      <c r="K258" s="212" t="s">
        <v>21</v>
      </c>
      <c r="L258" s="70"/>
      <c r="M258" s="217" t="s">
        <v>21</v>
      </c>
      <c r="N258" s="218" t="s">
        <v>44</v>
      </c>
      <c r="O258" s="45"/>
      <c r="P258" s="219">
        <f>O258*H258</f>
        <v>0</v>
      </c>
      <c r="Q258" s="219">
        <v>1.95505</v>
      </c>
      <c r="R258" s="219">
        <f>Q258*H258</f>
        <v>2.1603302499999999</v>
      </c>
      <c r="S258" s="219">
        <v>0</v>
      </c>
      <c r="T258" s="220">
        <f>S258*H258</f>
        <v>0</v>
      </c>
      <c r="AR258" s="22" t="s">
        <v>163</v>
      </c>
      <c r="AT258" s="22" t="s">
        <v>156</v>
      </c>
      <c r="AU258" s="22" t="s">
        <v>81</v>
      </c>
      <c r="AY258" s="22" t="s">
        <v>155</v>
      </c>
      <c r="BE258" s="221">
        <f>IF(N258="základní",J258,0)</f>
        <v>0</v>
      </c>
      <c r="BF258" s="221">
        <f>IF(N258="snížená",J258,0)</f>
        <v>0</v>
      </c>
      <c r="BG258" s="221">
        <f>IF(N258="zákl. přenesená",J258,0)</f>
        <v>0</v>
      </c>
      <c r="BH258" s="221">
        <f>IF(N258="sníž. přenesená",J258,0)</f>
        <v>0</v>
      </c>
      <c r="BI258" s="221">
        <f>IF(N258="nulová",J258,0)</f>
        <v>0</v>
      </c>
      <c r="BJ258" s="22" t="s">
        <v>81</v>
      </c>
      <c r="BK258" s="221">
        <f>ROUND(I258*H258,2)</f>
        <v>0</v>
      </c>
      <c r="BL258" s="22" t="s">
        <v>163</v>
      </c>
      <c r="BM258" s="22" t="s">
        <v>799</v>
      </c>
    </row>
    <row r="259" s="1" customFormat="1" ht="16.5" customHeight="1">
      <c r="B259" s="44"/>
      <c r="C259" s="210" t="s">
        <v>73</v>
      </c>
      <c r="D259" s="210" t="s">
        <v>156</v>
      </c>
      <c r="E259" s="211" t="s">
        <v>2385</v>
      </c>
      <c r="F259" s="212" t="s">
        <v>2386</v>
      </c>
      <c r="G259" s="213" t="s">
        <v>21</v>
      </c>
      <c r="H259" s="214">
        <v>0</v>
      </c>
      <c r="I259" s="215"/>
      <c r="J259" s="216">
        <f>ROUND(I259*H259,2)</f>
        <v>0</v>
      </c>
      <c r="K259" s="212" t="s">
        <v>21</v>
      </c>
      <c r="L259" s="70"/>
      <c r="M259" s="217" t="s">
        <v>21</v>
      </c>
      <c r="N259" s="218" t="s">
        <v>44</v>
      </c>
      <c r="O259" s="45"/>
      <c r="P259" s="219">
        <f>O259*H259</f>
        <v>0</v>
      </c>
      <c r="Q259" s="219">
        <v>0</v>
      </c>
      <c r="R259" s="219">
        <f>Q259*H259</f>
        <v>0</v>
      </c>
      <c r="S259" s="219">
        <v>0</v>
      </c>
      <c r="T259" s="220">
        <f>S259*H259</f>
        <v>0</v>
      </c>
      <c r="AR259" s="22" t="s">
        <v>163</v>
      </c>
      <c r="AT259" s="22" t="s">
        <v>156</v>
      </c>
      <c r="AU259" s="22" t="s">
        <v>81</v>
      </c>
      <c r="AY259" s="22" t="s">
        <v>155</v>
      </c>
      <c r="BE259" s="221">
        <f>IF(N259="základní",J259,0)</f>
        <v>0</v>
      </c>
      <c r="BF259" s="221">
        <f>IF(N259="snížená",J259,0)</f>
        <v>0</v>
      </c>
      <c r="BG259" s="221">
        <f>IF(N259="zákl. přenesená",J259,0)</f>
        <v>0</v>
      </c>
      <c r="BH259" s="221">
        <f>IF(N259="sníž. přenesená",J259,0)</f>
        <v>0</v>
      </c>
      <c r="BI259" s="221">
        <f>IF(N259="nulová",J259,0)</f>
        <v>0</v>
      </c>
      <c r="BJ259" s="22" t="s">
        <v>81</v>
      </c>
      <c r="BK259" s="221">
        <f>ROUND(I259*H259,2)</f>
        <v>0</v>
      </c>
      <c r="BL259" s="22" t="s">
        <v>163</v>
      </c>
      <c r="BM259" s="22" t="s">
        <v>801</v>
      </c>
    </row>
    <row r="260" s="1" customFormat="1" ht="25.5" customHeight="1">
      <c r="B260" s="44"/>
      <c r="C260" s="210" t="s">
        <v>374</v>
      </c>
      <c r="D260" s="210" t="s">
        <v>156</v>
      </c>
      <c r="E260" s="211" t="s">
        <v>2387</v>
      </c>
      <c r="F260" s="212" t="s">
        <v>2388</v>
      </c>
      <c r="G260" s="213" t="s">
        <v>301</v>
      </c>
      <c r="H260" s="214">
        <v>1.3540000000000001</v>
      </c>
      <c r="I260" s="215"/>
      <c r="J260" s="216">
        <f>ROUND(I260*H260,2)</f>
        <v>0</v>
      </c>
      <c r="K260" s="212" t="s">
        <v>21</v>
      </c>
      <c r="L260" s="70"/>
      <c r="M260" s="217" t="s">
        <v>21</v>
      </c>
      <c r="N260" s="218" t="s">
        <v>44</v>
      </c>
      <c r="O260" s="45"/>
      <c r="P260" s="219">
        <f>O260*H260</f>
        <v>0</v>
      </c>
      <c r="Q260" s="219">
        <v>0.017090000000000001</v>
      </c>
      <c r="R260" s="219">
        <f>Q260*H260</f>
        <v>0.023139860000000002</v>
      </c>
      <c r="S260" s="219">
        <v>0</v>
      </c>
      <c r="T260" s="220">
        <f>S260*H260</f>
        <v>0</v>
      </c>
      <c r="AR260" s="22" t="s">
        <v>163</v>
      </c>
      <c r="AT260" s="22" t="s">
        <v>156</v>
      </c>
      <c r="AU260" s="22" t="s">
        <v>81</v>
      </c>
      <c r="AY260" s="22" t="s">
        <v>155</v>
      </c>
      <c r="BE260" s="221">
        <f>IF(N260="základní",J260,0)</f>
        <v>0</v>
      </c>
      <c r="BF260" s="221">
        <f>IF(N260="snížená",J260,0)</f>
        <v>0</v>
      </c>
      <c r="BG260" s="221">
        <f>IF(N260="zákl. přenesená",J260,0)</f>
        <v>0</v>
      </c>
      <c r="BH260" s="221">
        <f>IF(N260="sníž. přenesená",J260,0)</f>
        <v>0</v>
      </c>
      <c r="BI260" s="221">
        <f>IF(N260="nulová",J260,0)</f>
        <v>0</v>
      </c>
      <c r="BJ260" s="22" t="s">
        <v>81</v>
      </c>
      <c r="BK260" s="221">
        <f>ROUND(I260*H260,2)</f>
        <v>0</v>
      </c>
      <c r="BL260" s="22" t="s">
        <v>163</v>
      </c>
      <c r="BM260" s="22" t="s">
        <v>804</v>
      </c>
    </row>
    <row r="261" s="1" customFormat="1" ht="16.5" customHeight="1">
      <c r="B261" s="44"/>
      <c r="C261" s="210" t="s">
        <v>73</v>
      </c>
      <c r="D261" s="210" t="s">
        <v>156</v>
      </c>
      <c r="E261" s="211" t="s">
        <v>2389</v>
      </c>
      <c r="F261" s="212" t="s">
        <v>2390</v>
      </c>
      <c r="G261" s="213" t="s">
        <v>21</v>
      </c>
      <c r="H261" s="214">
        <v>0</v>
      </c>
      <c r="I261" s="215"/>
      <c r="J261" s="216">
        <f>ROUND(I261*H261,2)</f>
        <v>0</v>
      </c>
      <c r="K261" s="212" t="s">
        <v>21</v>
      </c>
      <c r="L261" s="70"/>
      <c r="M261" s="217" t="s">
        <v>21</v>
      </c>
      <c r="N261" s="218" t="s">
        <v>44</v>
      </c>
      <c r="O261" s="45"/>
      <c r="P261" s="219">
        <f>O261*H261</f>
        <v>0</v>
      </c>
      <c r="Q261" s="219">
        <v>0</v>
      </c>
      <c r="R261" s="219">
        <f>Q261*H261</f>
        <v>0</v>
      </c>
      <c r="S261" s="219">
        <v>0</v>
      </c>
      <c r="T261" s="220">
        <f>S261*H261</f>
        <v>0</v>
      </c>
      <c r="AR261" s="22" t="s">
        <v>163</v>
      </c>
      <c r="AT261" s="22" t="s">
        <v>156</v>
      </c>
      <c r="AU261" s="22" t="s">
        <v>81</v>
      </c>
      <c r="AY261" s="22" t="s">
        <v>155</v>
      </c>
      <c r="BE261" s="221">
        <f>IF(N261="základní",J261,0)</f>
        <v>0</v>
      </c>
      <c r="BF261" s="221">
        <f>IF(N261="snížená",J261,0)</f>
        <v>0</v>
      </c>
      <c r="BG261" s="221">
        <f>IF(N261="zákl. přenesená",J261,0)</f>
        <v>0</v>
      </c>
      <c r="BH261" s="221">
        <f>IF(N261="sníž. přenesená",J261,0)</f>
        <v>0</v>
      </c>
      <c r="BI261" s="221">
        <f>IF(N261="nulová",J261,0)</f>
        <v>0</v>
      </c>
      <c r="BJ261" s="22" t="s">
        <v>81</v>
      </c>
      <c r="BK261" s="221">
        <f>ROUND(I261*H261,2)</f>
        <v>0</v>
      </c>
      <c r="BL261" s="22" t="s">
        <v>163</v>
      </c>
      <c r="BM261" s="22" t="s">
        <v>806</v>
      </c>
    </row>
    <row r="262" s="1" customFormat="1" ht="16.5" customHeight="1">
      <c r="B262" s="44"/>
      <c r="C262" s="258" t="s">
        <v>1456</v>
      </c>
      <c r="D262" s="258" t="s">
        <v>298</v>
      </c>
      <c r="E262" s="259" t="s">
        <v>2391</v>
      </c>
      <c r="F262" s="260" t="s">
        <v>2392</v>
      </c>
      <c r="G262" s="261" t="s">
        <v>301</v>
      </c>
      <c r="H262" s="262">
        <v>1.528</v>
      </c>
      <c r="I262" s="263"/>
      <c r="J262" s="264">
        <f>ROUND(I262*H262,2)</f>
        <v>0</v>
      </c>
      <c r="K262" s="260" t="s">
        <v>21</v>
      </c>
      <c r="L262" s="265"/>
      <c r="M262" s="266" t="s">
        <v>21</v>
      </c>
      <c r="N262" s="267" t="s">
        <v>44</v>
      </c>
      <c r="O262" s="45"/>
      <c r="P262" s="219">
        <f>O262*H262</f>
        <v>0</v>
      </c>
      <c r="Q262" s="219">
        <v>1</v>
      </c>
      <c r="R262" s="219">
        <f>Q262*H262</f>
        <v>1.528</v>
      </c>
      <c r="S262" s="219">
        <v>0</v>
      </c>
      <c r="T262" s="220">
        <f>S262*H262</f>
        <v>0</v>
      </c>
      <c r="AR262" s="22" t="s">
        <v>169</v>
      </c>
      <c r="AT262" s="22" t="s">
        <v>298</v>
      </c>
      <c r="AU262" s="22" t="s">
        <v>81</v>
      </c>
      <c r="AY262" s="22" t="s">
        <v>155</v>
      </c>
      <c r="BE262" s="221">
        <f>IF(N262="základní",J262,0)</f>
        <v>0</v>
      </c>
      <c r="BF262" s="221">
        <f>IF(N262="snížená",J262,0)</f>
        <v>0</v>
      </c>
      <c r="BG262" s="221">
        <f>IF(N262="zákl. přenesená",J262,0)</f>
        <v>0</v>
      </c>
      <c r="BH262" s="221">
        <f>IF(N262="sníž. přenesená",J262,0)</f>
        <v>0</v>
      </c>
      <c r="BI262" s="221">
        <f>IF(N262="nulová",J262,0)</f>
        <v>0</v>
      </c>
      <c r="BJ262" s="22" t="s">
        <v>81</v>
      </c>
      <c r="BK262" s="221">
        <f>ROUND(I262*H262,2)</f>
        <v>0</v>
      </c>
      <c r="BL262" s="22" t="s">
        <v>163</v>
      </c>
      <c r="BM262" s="22" t="s">
        <v>809</v>
      </c>
    </row>
    <row r="263" s="1" customFormat="1" ht="16.5" customHeight="1">
      <c r="B263" s="44"/>
      <c r="C263" s="210" t="s">
        <v>73</v>
      </c>
      <c r="D263" s="210" t="s">
        <v>156</v>
      </c>
      <c r="E263" s="211" t="s">
        <v>2393</v>
      </c>
      <c r="F263" s="212" t="s">
        <v>2394</v>
      </c>
      <c r="G263" s="213" t="s">
        <v>21</v>
      </c>
      <c r="H263" s="214">
        <v>0</v>
      </c>
      <c r="I263" s="215"/>
      <c r="J263" s="216">
        <f>ROUND(I263*H263,2)</f>
        <v>0</v>
      </c>
      <c r="K263" s="212" t="s">
        <v>21</v>
      </c>
      <c r="L263" s="70"/>
      <c r="M263" s="217" t="s">
        <v>21</v>
      </c>
      <c r="N263" s="218" t="s">
        <v>44</v>
      </c>
      <c r="O263" s="45"/>
      <c r="P263" s="219">
        <f>O263*H263</f>
        <v>0</v>
      </c>
      <c r="Q263" s="219">
        <v>0</v>
      </c>
      <c r="R263" s="219">
        <f>Q263*H263</f>
        <v>0</v>
      </c>
      <c r="S263" s="219">
        <v>0</v>
      </c>
      <c r="T263" s="220">
        <f>S263*H263</f>
        <v>0</v>
      </c>
      <c r="AR263" s="22" t="s">
        <v>163</v>
      </c>
      <c r="AT263" s="22" t="s">
        <v>156</v>
      </c>
      <c r="AU263" s="22" t="s">
        <v>81</v>
      </c>
      <c r="AY263" s="22" t="s">
        <v>155</v>
      </c>
      <c r="BE263" s="221">
        <f>IF(N263="základní",J263,0)</f>
        <v>0</v>
      </c>
      <c r="BF263" s="221">
        <f>IF(N263="snížená",J263,0)</f>
        <v>0</v>
      </c>
      <c r="BG263" s="221">
        <f>IF(N263="zákl. přenesená",J263,0)</f>
        <v>0</v>
      </c>
      <c r="BH263" s="221">
        <f>IF(N263="sníž. přenesená",J263,0)</f>
        <v>0</v>
      </c>
      <c r="BI263" s="221">
        <f>IF(N263="nulová",J263,0)</f>
        <v>0</v>
      </c>
      <c r="BJ263" s="22" t="s">
        <v>81</v>
      </c>
      <c r="BK263" s="221">
        <f>ROUND(I263*H263,2)</f>
        <v>0</v>
      </c>
      <c r="BL263" s="22" t="s">
        <v>163</v>
      </c>
      <c r="BM263" s="22" t="s">
        <v>811</v>
      </c>
    </row>
    <row r="264" s="1" customFormat="1" ht="25.5" customHeight="1">
      <c r="B264" s="44"/>
      <c r="C264" s="210" t="s">
        <v>378</v>
      </c>
      <c r="D264" s="210" t="s">
        <v>156</v>
      </c>
      <c r="E264" s="211" t="s">
        <v>2395</v>
      </c>
      <c r="F264" s="212" t="s">
        <v>2396</v>
      </c>
      <c r="G264" s="213" t="s">
        <v>266</v>
      </c>
      <c r="H264" s="214">
        <v>1.956</v>
      </c>
      <c r="I264" s="215"/>
      <c r="J264" s="216">
        <f>ROUND(I264*H264,2)</f>
        <v>0</v>
      </c>
      <c r="K264" s="212" t="s">
        <v>21</v>
      </c>
      <c r="L264" s="70"/>
      <c r="M264" s="217" t="s">
        <v>21</v>
      </c>
      <c r="N264" s="218" t="s">
        <v>44</v>
      </c>
      <c r="O264" s="45"/>
      <c r="P264" s="219">
        <f>O264*H264</f>
        <v>0</v>
      </c>
      <c r="Q264" s="219">
        <v>2.5686499999999999</v>
      </c>
      <c r="R264" s="219">
        <f>Q264*H264</f>
        <v>5.0242793999999993</v>
      </c>
      <c r="S264" s="219">
        <v>0</v>
      </c>
      <c r="T264" s="220">
        <f>S264*H264</f>
        <v>0</v>
      </c>
      <c r="AR264" s="22" t="s">
        <v>163</v>
      </c>
      <c r="AT264" s="22" t="s">
        <v>156</v>
      </c>
      <c r="AU264" s="22" t="s">
        <v>81</v>
      </c>
      <c r="AY264" s="22" t="s">
        <v>155</v>
      </c>
      <c r="BE264" s="221">
        <f>IF(N264="základní",J264,0)</f>
        <v>0</v>
      </c>
      <c r="BF264" s="221">
        <f>IF(N264="snížená",J264,0)</f>
        <v>0</v>
      </c>
      <c r="BG264" s="221">
        <f>IF(N264="zákl. přenesená",J264,0)</f>
        <v>0</v>
      </c>
      <c r="BH264" s="221">
        <f>IF(N264="sníž. přenesená",J264,0)</f>
        <v>0</v>
      </c>
      <c r="BI264" s="221">
        <f>IF(N264="nulová",J264,0)</f>
        <v>0</v>
      </c>
      <c r="BJ264" s="22" t="s">
        <v>81</v>
      </c>
      <c r="BK264" s="221">
        <f>ROUND(I264*H264,2)</f>
        <v>0</v>
      </c>
      <c r="BL264" s="22" t="s">
        <v>163</v>
      </c>
      <c r="BM264" s="22" t="s">
        <v>814</v>
      </c>
    </row>
    <row r="265" s="1" customFormat="1" ht="16.5" customHeight="1">
      <c r="B265" s="44"/>
      <c r="C265" s="210" t="s">
        <v>73</v>
      </c>
      <c r="D265" s="210" t="s">
        <v>156</v>
      </c>
      <c r="E265" s="211" t="s">
        <v>2397</v>
      </c>
      <c r="F265" s="212" t="s">
        <v>2398</v>
      </c>
      <c r="G265" s="213" t="s">
        <v>21</v>
      </c>
      <c r="H265" s="214">
        <v>0</v>
      </c>
      <c r="I265" s="215"/>
      <c r="J265" s="216">
        <f>ROUND(I265*H265,2)</f>
        <v>0</v>
      </c>
      <c r="K265" s="212" t="s">
        <v>21</v>
      </c>
      <c r="L265" s="70"/>
      <c r="M265" s="217" t="s">
        <v>21</v>
      </c>
      <c r="N265" s="218" t="s">
        <v>44</v>
      </c>
      <c r="O265" s="45"/>
      <c r="P265" s="219">
        <f>O265*H265</f>
        <v>0</v>
      </c>
      <c r="Q265" s="219">
        <v>0</v>
      </c>
      <c r="R265" s="219">
        <f>Q265*H265</f>
        <v>0</v>
      </c>
      <c r="S265" s="219">
        <v>0</v>
      </c>
      <c r="T265" s="220">
        <f>S265*H265</f>
        <v>0</v>
      </c>
      <c r="AR265" s="22" t="s">
        <v>163</v>
      </c>
      <c r="AT265" s="22" t="s">
        <v>156</v>
      </c>
      <c r="AU265" s="22" t="s">
        <v>81</v>
      </c>
      <c r="AY265" s="22" t="s">
        <v>155</v>
      </c>
      <c r="BE265" s="221">
        <f>IF(N265="základní",J265,0)</f>
        <v>0</v>
      </c>
      <c r="BF265" s="221">
        <f>IF(N265="snížená",J265,0)</f>
        <v>0</v>
      </c>
      <c r="BG265" s="221">
        <f>IF(N265="zákl. přenesená",J265,0)</f>
        <v>0</v>
      </c>
      <c r="BH265" s="221">
        <f>IF(N265="sníž. přenesená",J265,0)</f>
        <v>0</v>
      </c>
      <c r="BI265" s="221">
        <f>IF(N265="nulová",J265,0)</f>
        <v>0</v>
      </c>
      <c r="BJ265" s="22" t="s">
        <v>81</v>
      </c>
      <c r="BK265" s="221">
        <f>ROUND(I265*H265,2)</f>
        <v>0</v>
      </c>
      <c r="BL265" s="22" t="s">
        <v>163</v>
      </c>
      <c r="BM265" s="22" t="s">
        <v>816</v>
      </c>
    </row>
    <row r="266" s="1" customFormat="1" ht="25.5" customHeight="1">
      <c r="B266" s="44"/>
      <c r="C266" s="210" t="s">
        <v>1459</v>
      </c>
      <c r="D266" s="210" t="s">
        <v>156</v>
      </c>
      <c r="E266" s="211" t="s">
        <v>2399</v>
      </c>
      <c r="F266" s="212" t="s">
        <v>2400</v>
      </c>
      <c r="G266" s="213" t="s">
        <v>266</v>
      </c>
      <c r="H266" s="214">
        <v>5.5910000000000002</v>
      </c>
      <c r="I266" s="215"/>
      <c r="J266" s="216">
        <f>ROUND(I266*H266,2)</f>
        <v>0</v>
      </c>
      <c r="K266" s="212" t="s">
        <v>21</v>
      </c>
      <c r="L266" s="70"/>
      <c r="M266" s="217" t="s">
        <v>21</v>
      </c>
      <c r="N266" s="218" t="s">
        <v>44</v>
      </c>
      <c r="O266" s="45"/>
      <c r="P266" s="219">
        <f>O266*H266</f>
        <v>0</v>
      </c>
      <c r="Q266" s="219">
        <v>2.5686499999999999</v>
      </c>
      <c r="R266" s="219">
        <f>Q266*H266</f>
        <v>14.36132215</v>
      </c>
      <c r="S266" s="219">
        <v>0</v>
      </c>
      <c r="T266" s="220">
        <f>S266*H266</f>
        <v>0</v>
      </c>
      <c r="AR266" s="22" t="s">
        <v>163</v>
      </c>
      <c r="AT266" s="22" t="s">
        <v>156</v>
      </c>
      <c r="AU266" s="22" t="s">
        <v>81</v>
      </c>
      <c r="AY266" s="22" t="s">
        <v>155</v>
      </c>
      <c r="BE266" s="221">
        <f>IF(N266="základní",J266,0)</f>
        <v>0</v>
      </c>
      <c r="BF266" s="221">
        <f>IF(N266="snížená",J266,0)</f>
        <v>0</v>
      </c>
      <c r="BG266" s="221">
        <f>IF(N266="zákl. přenesená",J266,0)</f>
        <v>0</v>
      </c>
      <c r="BH266" s="221">
        <f>IF(N266="sníž. přenesená",J266,0)</f>
        <v>0</v>
      </c>
      <c r="BI266" s="221">
        <f>IF(N266="nulová",J266,0)</f>
        <v>0</v>
      </c>
      <c r="BJ266" s="22" t="s">
        <v>81</v>
      </c>
      <c r="BK266" s="221">
        <f>ROUND(I266*H266,2)</f>
        <v>0</v>
      </c>
      <c r="BL266" s="22" t="s">
        <v>163</v>
      </c>
      <c r="BM266" s="22" t="s">
        <v>819</v>
      </c>
    </row>
    <row r="267" s="1" customFormat="1" ht="16.5" customHeight="1">
      <c r="B267" s="44"/>
      <c r="C267" s="210" t="s">
        <v>73</v>
      </c>
      <c r="D267" s="210" t="s">
        <v>156</v>
      </c>
      <c r="E267" s="211" t="s">
        <v>2401</v>
      </c>
      <c r="F267" s="212" t="s">
        <v>2402</v>
      </c>
      <c r="G267" s="213" t="s">
        <v>21</v>
      </c>
      <c r="H267" s="214">
        <v>0</v>
      </c>
      <c r="I267" s="215"/>
      <c r="J267" s="216">
        <f>ROUND(I267*H267,2)</f>
        <v>0</v>
      </c>
      <c r="K267" s="212" t="s">
        <v>21</v>
      </c>
      <c r="L267" s="70"/>
      <c r="M267" s="217" t="s">
        <v>21</v>
      </c>
      <c r="N267" s="218" t="s">
        <v>44</v>
      </c>
      <c r="O267" s="45"/>
      <c r="P267" s="219">
        <f>O267*H267</f>
        <v>0</v>
      </c>
      <c r="Q267" s="219">
        <v>0</v>
      </c>
      <c r="R267" s="219">
        <f>Q267*H267</f>
        <v>0</v>
      </c>
      <c r="S267" s="219">
        <v>0</v>
      </c>
      <c r="T267" s="220">
        <f>S267*H267</f>
        <v>0</v>
      </c>
      <c r="AR267" s="22" t="s">
        <v>163</v>
      </c>
      <c r="AT267" s="22" t="s">
        <v>156</v>
      </c>
      <c r="AU267" s="22" t="s">
        <v>81</v>
      </c>
      <c r="AY267" s="22" t="s">
        <v>155</v>
      </c>
      <c r="BE267" s="221">
        <f>IF(N267="základní",J267,0)</f>
        <v>0</v>
      </c>
      <c r="BF267" s="221">
        <f>IF(N267="snížená",J267,0)</f>
        <v>0</v>
      </c>
      <c r="BG267" s="221">
        <f>IF(N267="zákl. přenesená",J267,0)</f>
        <v>0</v>
      </c>
      <c r="BH267" s="221">
        <f>IF(N267="sníž. přenesená",J267,0)</f>
        <v>0</v>
      </c>
      <c r="BI267" s="221">
        <f>IF(N267="nulová",J267,0)</f>
        <v>0</v>
      </c>
      <c r="BJ267" s="22" t="s">
        <v>81</v>
      </c>
      <c r="BK267" s="221">
        <f>ROUND(I267*H267,2)</f>
        <v>0</v>
      </c>
      <c r="BL267" s="22" t="s">
        <v>163</v>
      </c>
      <c r="BM267" s="22" t="s">
        <v>538</v>
      </c>
    </row>
    <row r="268" s="1" customFormat="1" ht="16.5" customHeight="1">
      <c r="B268" s="44"/>
      <c r="C268" s="210" t="s">
        <v>381</v>
      </c>
      <c r="D268" s="210" t="s">
        <v>156</v>
      </c>
      <c r="E268" s="211" t="s">
        <v>2403</v>
      </c>
      <c r="F268" s="212" t="s">
        <v>2404</v>
      </c>
      <c r="G268" s="213" t="s">
        <v>282</v>
      </c>
      <c r="H268" s="214">
        <v>65.394999999999996</v>
      </c>
      <c r="I268" s="215"/>
      <c r="J268" s="216">
        <f>ROUND(I268*H268,2)</f>
        <v>0</v>
      </c>
      <c r="K268" s="212" t="s">
        <v>21</v>
      </c>
      <c r="L268" s="70"/>
      <c r="M268" s="217" t="s">
        <v>21</v>
      </c>
      <c r="N268" s="218" t="s">
        <v>44</v>
      </c>
      <c r="O268" s="45"/>
      <c r="P268" s="219">
        <f>O268*H268</f>
        <v>0</v>
      </c>
      <c r="Q268" s="219">
        <v>0.0045599999999999998</v>
      </c>
      <c r="R268" s="219">
        <f>Q268*H268</f>
        <v>0.29820119999999994</v>
      </c>
      <c r="S268" s="219">
        <v>0</v>
      </c>
      <c r="T268" s="220">
        <f>S268*H268</f>
        <v>0</v>
      </c>
      <c r="AR268" s="22" t="s">
        <v>163</v>
      </c>
      <c r="AT268" s="22" t="s">
        <v>156</v>
      </c>
      <c r="AU268" s="22" t="s">
        <v>81</v>
      </c>
      <c r="AY268" s="22" t="s">
        <v>155</v>
      </c>
      <c r="BE268" s="221">
        <f>IF(N268="základní",J268,0)</f>
        <v>0</v>
      </c>
      <c r="BF268" s="221">
        <f>IF(N268="snížená",J268,0)</f>
        <v>0</v>
      </c>
      <c r="BG268" s="221">
        <f>IF(N268="zákl. přenesená",J268,0)</f>
        <v>0</v>
      </c>
      <c r="BH268" s="221">
        <f>IF(N268="sníž. přenesená",J268,0)</f>
        <v>0</v>
      </c>
      <c r="BI268" s="221">
        <f>IF(N268="nulová",J268,0)</f>
        <v>0</v>
      </c>
      <c r="BJ268" s="22" t="s">
        <v>81</v>
      </c>
      <c r="BK268" s="221">
        <f>ROUND(I268*H268,2)</f>
        <v>0</v>
      </c>
      <c r="BL268" s="22" t="s">
        <v>163</v>
      </c>
      <c r="BM268" s="22" t="s">
        <v>823</v>
      </c>
    </row>
    <row r="269" s="1" customFormat="1" ht="16.5" customHeight="1">
      <c r="B269" s="44"/>
      <c r="C269" s="210" t="s">
        <v>73</v>
      </c>
      <c r="D269" s="210" t="s">
        <v>156</v>
      </c>
      <c r="E269" s="211" t="s">
        <v>2405</v>
      </c>
      <c r="F269" s="212" t="s">
        <v>2406</v>
      </c>
      <c r="G269" s="213" t="s">
        <v>21</v>
      </c>
      <c r="H269" s="214">
        <v>0</v>
      </c>
      <c r="I269" s="215"/>
      <c r="J269" s="216">
        <f>ROUND(I269*H269,2)</f>
        <v>0</v>
      </c>
      <c r="K269" s="212" t="s">
        <v>21</v>
      </c>
      <c r="L269" s="70"/>
      <c r="M269" s="217" t="s">
        <v>21</v>
      </c>
      <c r="N269" s="218" t="s">
        <v>44</v>
      </c>
      <c r="O269" s="45"/>
      <c r="P269" s="219">
        <f>O269*H269</f>
        <v>0</v>
      </c>
      <c r="Q269" s="219">
        <v>0</v>
      </c>
      <c r="R269" s="219">
        <f>Q269*H269</f>
        <v>0</v>
      </c>
      <c r="S269" s="219">
        <v>0</v>
      </c>
      <c r="T269" s="220">
        <f>S269*H269</f>
        <v>0</v>
      </c>
      <c r="AR269" s="22" t="s">
        <v>163</v>
      </c>
      <c r="AT269" s="22" t="s">
        <v>156</v>
      </c>
      <c r="AU269" s="22" t="s">
        <v>81</v>
      </c>
      <c r="AY269" s="22" t="s">
        <v>155</v>
      </c>
      <c r="BE269" s="221">
        <f>IF(N269="základní",J269,0)</f>
        <v>0</v>
      </c>
      <c r="BF269" s="221">
        <f>IF(N269="snížená",J269,0)</f>
        <v>0</v>
      </c>
      <c r="BG269" s="221">
        <f>IF(N269="zákl. přenesená",J269,0)</f>
        <v>0</v>
      </c>
      <c r="BH269" s="221">
        <f>IF(N269="sníž. přenesená",J269,0)</f>
        <v>0</v>
      </c>
      <c r="BI269" s="221">
        <f>IF(N269="nulová",J269,0)</f>
        <v>0</v>
      </c>
      <c r="BJ269" s="22" t="s">
        <v>81</v>
      </c>
      <c r="BK269" s="221">
        <f>ROUND(I269*H269,2)</f>
        <v>0</v>
      </c>
      <c r="BL269" s="22" t="s">
        <v>163</v>
      </c>
      <c r="BM269" s="22" t="s">
        <v>825</v>
      </c>
    </row>
    <row r="270" s="1" customFormat="1" ht="16.5" customHeight="1">
      <c r="B270" s="44"/>
      <c r="C270" s="210" t="s">
        <v>1462</v>
      </c>
      <c r="D270" s="210" t="s">
        <v>156</v>
      </c>
      <c r="E270" s="211" t="s">
        <v>2407</v>
      </c>
      <c r="F270" s="212" t="s">
        <v>2408</v>
      </c>
      <c r="G270" s="213" t="s">
        <v>282</v>
      </c>
      <c r="H270" s="214">
        <v>65.394999999999996</v>
      </c>
      <c r="I270" s="215"/>
      <c r="J270" s="216">
        <f>ROUND(I270*H270,2)</f>
        <v>0</v>
      </c>
      <c r="K270" s="212" t="s">
        <v>21</v>
      </c>
      <c r="L270" s="70"/>
      <c r="M270" s="217" t="s">
        <v>21</v>
      </c>
      <c r="N270" s="218" t="s">
        <v>44</v>
      </c>
      <c r="O270" s="45"/>
      <c r="P270" s="219">
        <f>O270*H270</f>
        <v>0</v>
      </c>
      <c r="Q270" s="219">
        <v>0.00022000000000000001</v>
      </c>
      <c r="R270" s="219">
        <f>Q270*H270</f>
        <v>0.014386899999999999</v>
      </c>
      <c r="S270" s="219">
        <v>0</v>
      </c>
      <c r="T270" s="220">
        <f>S270*H270</f>
        <v>0</v>
      </c>
      <c r="AR270" s="22" t="s">
        <v>163</v>
      </c>
      <c r="AT270" s="22" t="s">
        <v>156</v>
      </c>
      <c r="AU270" s="22" t="s">
        <v>81</v>
      </c>
      <c r="AY270" s="22" t="s">
        <v>155</v>
      </c>
      <c r="BE270" s="221">
        <f>IF(N270="základní",J270,0)</f>
        <v>0</v>
      </c>
      <c r="BF270" s="221">
        <f>IF(N270="snížená",J270,0)</f>
        <v>0</v>
      </c>
      <c r="BG270" s="221">
        <f>IF(N270="zákl. přenesená",J270,0)</f>
        <v>0</v>
      </c>
      <c r="BH270" s="221">
        <f>IF(N270="sníž. přenesená",J270,0)</f>
        <v>0</v>
      </c>
      <c r="BI270" s="221">
        <f>IF(N270="nulová",J270,0)</f>
        <v>0</v>
      </c>
      <c r="BJ270" s="22" t="s">
        <v>81</v>
      </c>
      <c r="BK270" s="221">
        <f>ROUND(I270*H270,2)</f>
        <v>0</v>
      </c>
      <c r="BL270" s="22" t="s">
        <v>163</v>
      </c>
      <c r="BM270" s="22" t="s">
        <v>828</v>
      </c>
    </row>
    <row r="271" s="1" customFormat="1" ht="16.5" customHeight="1">
      <c r="B271" s="44"/>
      <c r="C271" s="210" t="s">
        <v>73</v>
      </c>
      <c r="D271" s="210" t="s">
        <v>156</v>
      </c>
      <c r="E271" s="211" t="s">
        <v>2405</v>
      </c>
      <c r="F271" s="212" t="s">
        <v>2406</v>
      </c>
      <c r="G271" s="213" t="s">
        <v>21</v>
      </c>
      <c r="H271" s="214">
        <v>0</v>
      </c>
      <c r="I271" s="215"/>
      <c r="J271" s="216">
        <f>ROUND(I271*H271,2)</f>
        <v>0</v>
      </c>
      <c r="K271" s="212" t="s">
        <v>21</v>
      </c>
      <c r="L271" s="70"/>
      <c r="M271" s="217" t="s">
        <v>21</v>
      </c>
      <c r="N271" s="218" t="s">
        <v>44</v>
      </c>
      <c r="O271" s="45"/>
      <c r="P271" s="219">
        <f>O271*H271</f>
        <v>0</v>
      </c>
      <c r="Q271" s="219">
        <v>0</v>
      </c>
      <c r="R271" s="219">
        <f>Q271*H271</f>
        <v>0</v>
      </c>
      <c r="S271" s="219">
        <v>0</v>
      </c>
      <c r="T271" s="220">
        <f>S271*H271</f>
        <v>0</v>
      </c>
      <c r="AR271" s="22" t="s">
        <v>163</v>
      </c>
      <c r="AT271" s="22" t="s">
        <v>156</v>
      </c>
      <c r="AU271" s="22" t="s">
        <v>81</v>
      </c>
      <c r="AY271" s="22" t="s">
        <v>155</v>
      </c>
      <c r="BE271" s="221">
        <f>IF(N271="základní",J271,0)</f>
        <v>0</v>
      </c>
      <c r="BF271" s="221">
        <f>IF(N271="snížená",J271,0)</f>
        <v>0</v>
      </c>
      <c r="BG271" s="221">
        <f>IF(N271="zákl. přenesená",J271,0)</f>
        <v>0</v>
      </c>
      <c r="BH271" s="221">
        <f>IF(N271="sníž. přenesená",J271,0)</f>
        <v>0</v>
      </c>
      <c r="BI271" s="221">
        <f>IF(N271="nulová",J271,0)</f>
        <v>0</v>
      </c>
      <c r="BJ271" s="22" t="s">
        <v>81</v>
      </c>
      <c r="BK271" s="221">
        <f>ROUND(I271*H271,2)</f>
        <v>0</v>
      </c>
      <c r="BL271" s="22" t="s">
        <v>163</v>
      </c>
      <c r="BM271" s="22" t="s">
        <v>830</v>
      </c>
    </row>
    <row r="272" s="1" customFormat="1" ht="16.5" customHeight="1">
      <c r="B272" s="44"/>
      <c r="C272" s="210" t="s">
        <v>385</v>
      </c>
      <c r="D272" s="210" t="s">
        <v>156</v>
      </c>
      <c r="E272" s="211" t="s">
        <v>2409</v>
      </c>
      <c r="F272" s="212" t="s">
        <v>2410</v>
      </c>
      <c r="G272" s="213" t="s">
        <v>301</v>
      </c>
      <c r="H272" s="214">
        <v>2.4380000000000002</v>
      </c>
      <c r="I272" s="215"/>
      <c r="J272" s="216">
        <f>ROUND(I272*H272,2)</f>
        <v>0</v>
      </c>
      <c r="K272" s="212" t="s">
        <v>21</v>
      </c>
      <c r="L272" s="70"/>
      <c r="M272" s="217" t="s">
        <v>21</v>
      </c>
      <c r="N272" s="218" t="s">
        <v>44</v>
      </c>
      <c r="O272" s="45"/>
      <c r="P272" s="219">
        <f>O272*H272</f>
        <v>0</v>
      </c>
      <c r="Q272" s="219">
        <v>1.01746</v>
      </c>
      <c r="R272" s="219">
        <f>Q272*H272</f>
        <v>2.4805674800000004</v>
      </c>
      <c r="S272" s="219">
        <v>0</v>
      </c>
      <c r="T272" s="220">
        <f>S272*H272</f>
        <v>0</v>
      </c>
      <c r="AR272" s="22" t="s">
        <v>163</v>
      </c>
      <c r="AT272" s="22" t="s">
        <v>156</v>
      </c>
      <c r="AU272" s="22" t="s">
        <v>81</v>
      </c>
      <c r="AY272" s="22" t="s">
        <v>155</v>
      </c>
      <c r="BE272" s="221">
        <f>IF(N272="základní",J272,0)</f>
        <v>0</v>
      </c>
      <c r="BF272" s="221">
        <f>IF(N272="snížená",J272,0)</f>
        <v>0</v>
      </c>
      <c r="BG272" s="221">
        <f>IF(N272="zákl. přenesená",J272,0)</f>
        <v>0</v>
      </c>
      <c r="BH272" s="221">
        <f>IF(N272="sníž. přenesená",J272,0)</f>
        <v>0</v>
      </c>
      <c r="BI272" s="221">
        <f>IF(N272="nulová",J272,0)</f>
        <v>0</v>
      </c>
      <c r="BJ272" s="22" t="s">
        <v>81</v>
      </c>
      <c r="BK272" s="221">
        <f>ROUND(I272*H272,2)</f>
        <v>0</v>
      </c>
      <c r="BL272" s="22" t="s">
        <v>163</v>
      </c>
      <c r="BM272" s="22" t="s">
        <v>833</v>
      </c>
    </row>
    <row r="273" s="1" customFormat="1" ht="16.5" customHeight="1">
      <c r="B273" s="44"/>
      <c r="C273" s="210" t="s">
        <v>73</v>
      </c>
      <c r="D273" s="210" t="s">
        <v>156</v>
      </c>
      <c r="E273" s="211" t="s">
        <v>2411</v>
      </c>
      <c r="F273" s="212" t="s">
        <v>2412</v>
      </c>
      <c r="G273" s="213" t="s">
        <v>21</v>
      </c>
      <c r="H273" s="214">
        <v>0</v>
      </c>
      <c r="I273" s="215"/>
      <c r="J273" s="216">
        <f>ROUND(I273*H273,2)</f>
        <v>0</v>
      </c>
      <c r="K273" s="212" t="s">
        <v>21</v>
      </c>
      <c r="L273" s="70"/>
      <c r="M273" s="217" t="s">
        <v>21</v>
      </c>
      <c r="N273" s="218" t="s">
        <v>44</v>
      </c>
      <c r="O273" s="45"/>
      <c r="P273" s="219">
        <f>O273*H273</f>
        <v>0</v>
      </c>
      <c r="Q273" s="219">
        <v>0</v>
      </c>
      <c r="R273" s="219">
        <f>Q273*H273</f>
        <v>0</v>
      </c>
      <c r="S273" s="219">
        <v>0</v>
      </c>
      <c r="T273" s="220">
        <f>S273*H273</f>
        <v>0</v>
      </c>
      <c r="AR273" s="22" t="s">
        <v>163</v>
      </c>
      <c r="AT273" s="22" t="s">
        <v>156</v>
      </c>
      <c r="AU273" s="22" t="s">
        <v>81</v>
      </c>
      <c r="AY273" s="22" t="s">
        <v>155</v>
      </c>
      <c r="BE273" s="221">
        <f>IF(N273="základní",J273,0)</f>
        <v>0</v>
      </c>
      <c r="BF273" s="221">
        <f>IF(N273="snížená",J273,0)</f>
        <v>0</v>
      </c>
      <c r="BG273" s="221">
        <f>IF(N273="zákl. přenesená",J273,0)</f>
        <v>0</v>
      </c>
      <c r="BH273" s="221">
        <f>IF(N273="sníž. přenesená",J273,0)</f>
        <v>0</v>
      </c>
      <c r="BI273" s="221">
        <f>IF(N273="nulová",J273,0)</f>
        <v>0</v>
      </c>
      <c r="BJ273" s="22" t="s">
        <v>81</v>
      </c>
      <c r="BK273" s="221">
        <f>ROUND(I273*H273,2)</f>
        <v>0</v>
      </c>
      <c r="BL273" s="22" t="s">
        <v>163</v>
      </c>
      <c r="BM273" s="22" t="s">
        <v>835</v>
      </c>
    </row>
    <row r="274" s="1" customFormat="1" ht="16.5" customHeight="1">
      <c r="B274" s="44"/>
      <c r="C274" s="210" t="s">
        <v>1468</v>
      </c>
      <c r="D274" s="210" t="s">
        <v>156</v>
      </c>
      <c r="E274" s="211" t="s">
        <v>2413</v>
      </c>
      <c r="F274" s="212" t="s">
        <v>2414</v>
      </c>
      <c r="G274" s="213" t="s">
        <v>282</v>
      </c>
      <c r="H274" s="214">
        <v>135.40799999999999</v>
      </c>
      <c r="I274" s="215"/>
      <c r="J274" s="216">
        <f>ROUND(I274*H274,2)</f>
        <v>0</v>
      </c>
      <c r="K274" s="212" t="s">
        <v>21</v>
      </c>
      <c r="L274" s="70"/>
      <c r="M274" s="217" t="s">
        <v>21</v>
      </c>
      <c r="N274" s="218" t="s">
        <v>44</v>
      </c>
      <c r="O274" s="45"/>
      <c r="P274" s="219">
        <f>O274*H274</f>
        <v>0</v>
      </c>
      <c r="Q274" s="219">
        <v>0.10443</v>
      </c>
      <c r="R274" s="219">
        <f>Q274*H274</f>
        <v>14.140657439999998</v>
      </c>
      <c r="S274" s="219">
        <v>0</v>
      </c>
      <c r="T274" s="220">
        <f>S274*H274</f>
        <v>0</v>
      </c>
      <c r="AR274" s="22" t="s">
        <v>163</v>
      </c>
      <c r="AT274" s="22" t="s">
        <v>156</v>
      </c>
      <c r="AU274" s="22" t="s">
        <v>81</v>
      </c>
      <c r="AY274" s="22" t="s">
        <v>155</v>
      </c>
      <c r="BE274" s="221">
        <f>IF(N274="základní",J274,0)</f>
        <v>0</v>
      </c>
      <c r="BF274" s="221">
        <f>IF(N274="snížená",J274,0)</f>
        <v>0</v>
      </c>
      <c r="BG274" s="221">
        <f>IF(N274="zákl. přenesená",J274,0)</f>
        <v>0</v>
      </c>
      <c r="BH274" s="221">
        <f>IF(N274="sníž. přenesená",J274,0)</f>
        <v>0</v>
      </c>
      <c r="BI274" s="221">
        <f>IF(N274="nulová",J274,0)</f>
        <v>0</v>
      </c>
      <c r="BJ274" s="22" t="s">
        <v>81</v>
      </c>
      <c r="BK274" s="221">
        <f>ROUND(I274*H274,2)</f>
        <v>0</v>
      </c>
      <c r="BL274" s="22" t="s">
        <v>163</v>
      </c>
      <c r="BM274" s="22" t="s">
        <v>838</v>
      </c>
    </row>
    <row r="275" s="1" customFormat="1" ht="16.5" customHeight="1">
      <c r="B275" s="44"/>
      <c r="C275" s="210" t="s">
        <v>73</v>
      </c>
      <c r="D275" s="210" t="s">
        <v>156</v>
      </c>
      <c r="E275" s="211" t="s">
        <v>2415</v>
      </c>
      <c r="F275" s="212" t="s">
        <v>2416</v>
      </c>
      <c r="G275" s="213" t="s">
        <v>21</v>
      </c>
      <c r="H275" s="214">
        <v>0</v>
      </c>
      <c r="I275" s="215"/>
      <c r="J275" s="216">
        <f>ROUND(I275*H275,2)</f>
        <v>0</v>
      </c>
      <c r="K275" s="212" t="s">
        <v>21</v>
      </c>
      <c r="L275" s="70"/>
      <c r="M275" s="217" t="s">
        <v>21</v>
      </c>
      <c r="N275" s="218" t="s">
        <v>44</v>
      </c>
      <c r="O275" s="45"/>
      <c r="P275" s="219">
        <f>O275*H275</f>
        <v>0</v>
      </c>
      <c r="Q275" s="219">
        <v>0</v>
      </c>
      <c r="R275" s="219">
        <f>Q275*H275</f>
        <v>0</v>
      </c>
      <c r="S275" s="219">
        <v>0</v>
      </c>
      <c r="T275" s="220">
        <f>S275*H275</f>
        <v>0</v>
      </c>
      <c r="AR275" s="22" t="s">
        <v>163</v>
      </c>
      <c r="AT275" s="22" t="s">
        <v>156</v>
      </c>
      <c r="AU275" s="22" t="s">
        <v>81</v>
      </c>
      <c r="AY275" s="22" t="s">
        <v>155</v>
      </c>
      <c r="BE275" s="221">
        <f>IF(N275="základní",J275,0)</f>
        <v>0</v>
      </c>
      <c r="BF275" s="221">
        <f>IF(N275="snížená",J275,0)</f>
        <v>0</v>
      </c>
      <c r="BG275" s="221">
        <f>IF(N275="zákl. přenesená",J275,0)</f>
        <v>0</v>
      </c>
      <c r="BH275" s="221">
        <f>IF(N275="sníž. přenesená",J275,0)</f>
        <v>0</v>
      </c>
      <c r="BI275" s="221">
        <f>IF(N275="nulová",J275,0)</f>
        <v>0</v>
      </c>
      <c r="BJ275" s="22" t="s">
        <v>81</v>
      </c>
      <c r="BK275" s="221">
        <f>ROUND(I275*H275,2)</f>
        <v>0</v>
      </c>
      <c r="BL275" s="22" t="s">
        <v>163</v>
      </c>
      <c r="BM275" s="22" t="s">
        <v>840</v>
      </c>
    </row>
    <row r="276" s="1" customFormat="1" ht="16.5" customHeight="1">
      <c r="B276" s="44"/>
      <c r="C276" s="210" t="s">
        <v>388</v>
      </c>
      <c r="D276" s="210" t="s">
        <v>156</v>
      </c>
      <c r="E276" s="211" t="s">
        <v>2417</v>
      </c>
      <c r="F276" s="212" t="s">
        <v>2418</v>
      </c>
      <c r="G276" s="213" t="s">
        <v>282</v>
      </c>
      <c r="H276" s="214">
        <v>58.863999999999997</v>
      </c>
      <c r="I276" s="215"/>
      <c r="J276" s="216">
        <f>ROUND(I276*H276,2)</f>
        <v>0</v>
      </c>
      <c r="K276" s="212" t="s">
        <v>21</v>
      </c>
      <c r="L276" s="70"/>
      <c r="M276" s="217" t="s">
        <v>21</v>
      </c>
      <c r="N276" s="218" t="s">
        <v>44</v>
      </c>
      <c r="O276" s="45"/>
      <c r="P276" s="219">
        <f>O276*H276</f>
        <v>0</v>
      </c>
      <c r="Q276" s="219">
        <v>0.10443</v>
      </c>
      <c r="R276" s="219">
        <f>Q276*H276</f>
        <v>6.1471675199999991</v>
      </c>
      <c r="S276" s="219">
        <v>0</v>
      </c>
      <c r="T276" s="220">
        <f>S276*H276</f>
        <v>0</v>
      </c>
      <c r="AR276" s="22" t="s">
        <v>163</v>
      </c>
      <c r="AT276" s="22" t="s">
        <v>156</v>
      </c>
      <c r="AU276" s="22" t="s">
        <v>81</v>
      </c>
      <c r="AY276" s="22" t="s">
        <v>155</v>
      </c>
      <c r="BE276" s="221">
        <f>IF(N276="základní",J276,0)</f>
        <v>0</v>
      </c>
      <c r="BF276" s="221">
        <f>IF(N276="snížená",J276,0)</f>
        <v>0</v>
      </c>
      <c r="BG276" s="221">
        <f>IF(N276="zákl. přenesená",J276,0)</f>
        <v>0</v>
      </c>
      <c r="BH276" s="221">
        <f>IF(N276="sníž. přenesená",J276,0)</f>
        <v>0</v>
      </c>
      <c r="BI276" s="221">
        <f>IF(N276="nulová",J276,0)</f>
        <v>0</v>
      </c>
      <c r="BJ276" s="22" t="s">
        <v>81</v>
      </c>
      <c r="BK276" s="221">
        <f>ROUND(I276*H276,2)</f>
        <v>0</v>
      </c>
      <c r="BL276" s="22" t="s">
        <v>163</v>
      </c>
      <c r="BM276" s="22" t="s">
        <v>843</v>
      </c>
    </row>
    <row r="277" s="1" customFormat="1" ht="16.5" customHeight="1">
      <c r="B277" s="44"/>
      <c r="C277" s="210" t="s">
        <v>73</v>
      </c>
      <c r="D277" s="210" t="s">
        <v>156</v>
      </c>
      <c r="E277" s="211" t="s">
        <v>2419</v>
      </c>
      <c r="F277" s="212" t="s">
        <v>2420</v>
      </c>
      <c r="G277" s="213" t="s">
        <v>21</v>
      </c>
      <c r="H277" s="214">
        <v>0</v>
      </c>
      <c r="I277" s="215"/>
      <c r="J277" s="216">
        <f>ROUND(I277*H277,2)</f>
        <v>0</v>
      </c>
      <c r="K277" s="212" t="s">
        <v>21</v>
      </c>
      <c r="L277" s="70"/>
      <c r="M277" s="217" t="s">
        <v>21</v>
      </c>
      <c r="N277" s="218" t="s">
        <v>44</v>
      </c>
      <c r="O277" s="45"/>
      <c r="P277" s="219">
        <f>O277*H277</f>
        <v>0</v>
      </c>
      <c r="Q277" s="219">
        <v>0</v>
      </c>
      <c r="R277" s="219">
        <f>Q277*H277</f>
        <v>0</v>
      </c>
      <c r="S277" s="219">
        <v>0</v>
      </c>
      <c r="T277" s="220">
        <f>S277*H277</f>
        <v>0</v>
      </c>
      <c r="AR277" s="22" t="s">
        <v>163</v>
      </c>
      <c r="AT277" s="22" t="s">
        <v>156</v>
      </c>
      <c r="AU277" s="22" t="s">
        <v>81</v>
      </c>
      <c r="AY277" s="22" t="s">
        <v>155</v>
      </c>
      <c r="BE277" s="221">
        <f>IF(N277="základní",J277,0)</f>
        <v>0</v>
      </c>
      <c r="BF277" s="221">
        <f>IF(N277="snížená",J277,0)</f>
        <v>0</v>
      </c>
      <c r="BG277" s="221">
        <f>IF(N277="zákl. přenesená",J277,0)</f>
        <v>0</v>
      </c>
      <c r="BH277" s="221">
        <f>IF(N277="sníž. přenesená",J277,0)</f>
        <v>0</v>
      </c>
      <c r="BI277" s="221">
        <f>IF(N277="nulová",J277,0)</f>
        <v>0</v>
      </c>
      <c r="BJ277" s="22" t="s">
        <v>81</v>
      </c>
      <c r="BK277" s="221">
        <f>ROUND(I277*H277,2)</f>
        <v>0</v>
      </c>
      <c r="BL277" s="22" t="s">
        <v>163</v>
      </c>
      <c r="BM277" s="22" t="s">
        <v>845</v>
      </c>
    </row>
    <row r="278" s="1" customFormat="1" ht="16.5" customHeight="1">
      <c r="B278" s="44"/>
      <c r="C278" s="210" t="s">
        <v>1472</v>
      </c>
      <c r="D278" s="210" t="s">
        <v>156</v>
      </c>
      <c r="E278" s="211" t="s">
        <v>2421</v>
      </c>
      <c r="F278" s="212" t="s">
        <v>2422</v>
      </c>
      <c r="G278" s="213" t="s">
        <v>282</v>
      </c>
      <c r="H278" s="214">
        <v>1.5600000000000001</v>
      </c>
      <c r="I278" s="215"/>
      <c r="J278" s="216">
        <f>ROUND(I278*H278,2)</f>
        <v>0</v>
      </c>
      <c r="K278" s="212" t="s">
        <v>21</v>
      </c>
      <c r="L278" s="70"/>
      <c r="M278" s="217" t="s">
        <v>21</v>
      </c>
      <c r="N278" s="218" t="s">
        <v>44</v>
      </c>
      <c r="O278" s="45"/>
      <c r="P278" s="219">
        <f>O278*H278</f>
        <v>0</v>
      </c>
      <c r="Q278" s="219">
        <v>0.14576</v>
      </c>
      <c r="R278" s="219">
        <f>Q278*H278</f>
        <v>0.22738560000000002</v>
      </c>
      <c r="S278" s="219">
        <v>0</v>
      </c>
      <c r="T278" s="220">
        <f>S278*H278</f>
        <v>0</v>
      </c>
      <c r="AR278" s="22" t="s">
        <v>163</v>
      </c>
      <c r="AT278" s="22" t="s">
        <v>156</v>
      </c>
      <c r="AU278" s="22" t="s">
        <v>81</v>
      </c>
      <c r="AY278" s="22" t="s">
        <v>155</v>
      </c>
      <c r="BE278" s="221">
        <f>IF(N278="základní",J278,0)</f>
        <v>0</v>
      </c>
      <c r="BF278" s="221">
        <f>IF(N278="snížená",J278,0)</f>
        <v>0</v>
      </c>
      <c r="BG278" s="221">
        <f>IF(N278="zákl. přenesená",J278,0)</f>
        <v>0</v>
      </c>
      <c r="BH278" s="221">
        <f>IF(N278="sníž. přenesená",J278,0)</f>
        <v>0</v>
      </c>
      <c r="BI278" s="221">
        <f>IF(N278="nulová",J278,0)</f>
        <v>0</v>
      </c>
      <c r="BJ278" s="22" t="s">
        <v>81</v>
      </c>
      <c r="BK278" s="221">
        <f>ROUND(I278*H278,2)</f>
        <v>0</v>
      </c>
      <c r="BL278" s="22" t="s">
        <v>163</v>
      </c>
      <c r="BM278" s="22" t="s">
        <v>848</v>
      </c>
    </row>
    <row r="279" s="1" customFormat="1" ht="16.5" customHeight="1">
      <c r="B279" s="44"/>
      <c r="C279" s="210" t="s">
        <v>73</v>
      </c>
      <c r="D279" s="210" t="s">
        <v>156</v>
      </c>
      <c r="E279" s="211" t="s">
        <v>2211</v>
      </c>
      <c r="F279" s="212" t="s">
        <v>2212</v>
      </c>
      <c r="G279" s="213" t="s">
        <v>21</v>
      </c>
      <c r="H279" s="214">
        <v>0</v>
      </c>
      <c r="I279" s="215"/>
      <c r="J279" s="216">
        <f>ROUND(I279*H279,2)</f>
        <v>0</v>
      </c>
      <c r="K279" s="212" t="s">
        <v>21</v>
      </c>
      <c r="L279" s="70"/>
      <c r="M279" s="217" t="s">
        <v>21</v>
      </c>
      <c r="N279" s="218" t="s">
        <v>44</v>
      </c>
      <c r="O279" s="45"/>
      <c r="P279" s="219">
        <f>O279*H279</f>
        <v>0</v>
      </c>
      <c r="Q279" s="219">
        <v>0</v>
      </c>
      <c r="R279" s="219">
        <f>Q279*H279</f>
        <v>0</v>
      </c>
      <c r="S279" s="219">
        <v>0</v>
      </c>
      <c r="T279" s="220">
        <f>S279*H279</f>
        <v>0</v>
      </c>
      <c r="AR279" s="22" t="s">
        <v>163</v>
      </c>
      <c r="AT279" s="22" t="s">
        <v>156</v>
      </c>
      <c r="AU279" s="22" t="s">
        <v>81</v>
      </c>
      <c r="AY279" s="22" t="s">
        <v>155</v>
      </c>
      <c r="BE279" s="221">
        <f>IF(N279="základní",J279,0)</f>
        <v>0</v>
      </c>
      <c r="BF279" s="221">
        <f>IF(N279="snížená",J279,0)</f>
        <v>0</v>
      </c>
      <c r="BG279" s="221">
        <f>IF(N279="zákl. přenesená",J279,0)</f>
        <v>0</v>
      </c>
      <c r="BH279" s="221">
        <f>IF(N279="sníž. přenesená",J279,0)</f>
        <v>0</v>
      </c>
      <c r="BI279" s="221">
        <f>IF(N279="nulová",J279,0)</f>
        <v>0</v>
      </c>
      <c r="BJ279" s="22" t="s">
        <v>81</v>
      </c>
      <c r="BK279" s="221">
        <f>ROUND(I279*H279,2)</f>
        <v>0</v>
      </c>
      <c r="BL279" s="22" t="s">
        <v>163</v>
      </c>
      <c r="BM279" s="22" t="s">
        <v>850</v>
      </c>
    </row>
    <row r="280" s="1" customFormat="1" ht="16.5" customHeight="1">
      <c r="B280" s="44"/>
      <c r="C280" s="210" t="s">
        <v>392</v>
      </c>
      <c r="D280" s="210" t="s">
        <v>156</v>
      </c>
      <c r="E280" s="211" t="s">
        <v>2423</v>
      </c>
      <c r="F280" s="212" t="s">
        <v>2424</v>
      </c>
      <c r="G280" s="213" t="s">
        <v>282</v>
      </c>
      <c r="H280" s="214">
        <v>6.2400000000000002</v>
      </c>
      <c r="I280" s="215"/>
      <c r="J280" s="216">
        <f>ROUND(I280*H280,2)</f>
        <v>0</v>
      </c>
      <c r="K280" s="212" t="s">
        <v>21</v>
      </c>
      <c r="L280" s="70"/>
      <c r="M280" s="217" t="s">
        <v>21</v>
      </c>
      <c r="N280" s="218" t="s">
        <v>44</v>
      </c>
      <c r="O280" s="45"/>
      <c r="P280" s="219">
        <f>O280*H280</f>
        <v>0</v>
      </c>
      <c r="Q280" s="219">
        <v>0.26734999999999998</v>
      </c>
      <c r="R280" s="219">
        <f>Q280*H280</f>
        <v>1.668264</v>
      </c>
      <c r="S280" s="219">
        <v>0</v>
      </c>
      <c r="T280" s="220">
        <f>S280*H280</f>
        <v>0</v>
      </c>
      <c r="AR280" s="22" t="s">
        <v>163</v>
      </c>
      <c r="AT280" s="22" t="s">
        <v>156</v>
      </c>
      <c r="AU280" s="22" t="s">
        <v>81</v>
      </c>
      <c r="AY280" s="22" t="s">
        <v>155</v>
      </c>
      <c r="BE280" s="221">
        <f>IF(N280="základní",J280,0)</f>
        <v>0</v>
      </c>
      <c r="BF280" s="221">
        <f>IF(N280="snížená",J280,0)</f>
        <v>0</v>
      </c>
      <c r="BG280" s="221">
        <f>IF(N280="zákl. přenesená",J280,0)</f>
        <v>0</v>
      </c>
      <c r="BH280" s="221">
        <f>IF(N280="sníž. přenesená",J280,0)</f>
        <v>0</v>
      </c>
      <c r="BI280" s="221">
        <f>IF(N280="nulová",J280,0)</f>
        <v>0</v>
      </c>
      <c r="BJ280" s="22" t="s">
        <v>81</v>
      </c>
      <c r="BK280" s="221">
        <f>ROUND(I280*H280,2)</f>
        <v>0</v>
      </c>
      <c r="BL280" s="22" t="s">
        <v>163</v>
      </c>
      <c r="BM280" s="22" t="s">
        <v>853</v>
      </c>
    </row>
    <row r="281" s="1" customFormat="1" ht="16.5" customHeight="1">
      <c r="B281" s="44"/>
      <c r="C281" s="210" t="s">
        <v>73</v>
      </c>
      <c r="D281" s="210" t="s">
        <v>156</v>
      </c>
      <c r="E281" s="211" t="s">
        <v>2343</v>
      </c>
      <c r="F281" s="212" t="s">
        <v>2344</v>
      </c>
      <c r="G281" s="213" t="s">
        <v>21</v>
      </c>
      <c r="H281" s="214">
        <v>0</v>
      </c>
      <c r="I281" s="215"/>
      <c r="J281" s="216">
        <f>ROUND(I281*H281,2)</f>
        <v>0</v>
      </c>
      <c r="K281" s="212" t="s">
        <v>21</v>
      </c>
      <c r="L281" s="70"/>
      <c r="M281" s="217" t="s">
        <v>21</v>
      </c>
      <c r="N281" s="218" t="s">
        <v>44</v>
      </c>
      <c r="O281" s="45"/>
      <c r="P281" s="219">
        <f>O281*H281</f>
        <v>0</v>
      </c>
      <c r="Q281" s="219">
        <v>0</v>
      </c>
      <c r="R281" s="219">
        <f>Q281*H281</f>
        <v>0</v>
      </c>
      <c r="S281" s="219">
        <v>0</v>
      </c>
      <c r="T281" s="220">
        <f>S281*H281</f>
        <v>0</v>
      </c>
      <c r="AR281" s="22" t="s">
        <v>163</v>
      </c>
      <c r="AT281" s="22" t="s">
        <v>156</v>
      </c>
      <c r="AU281" s="22" t="s">
        <v>81</v>
      </c>
      <c r="AY281" s="22" t="s">
        <v>155</v>
      </c>
      <c r="BE281" s="221">
        <f>IF(N281="základní",J281,0)</f>
        <v>0</v>
      </c>
      <c r="BF281" s="221">
        <f>IF(N281="snížená",J281,0)</f>
        <v>0</v>
      </c>
      <c r="BG281" s="221">
        <f>IF(N281="zákl. přenesená",J281,0)</f>
        <v>0</v>
      </c>
      <c r="BH281" s="221">
        <f>IF(N281="sníž. přenesená",J281,0)</f>
        <v>0</v>
      </c>
      <c r="BI281" s="221">
        <f>IF(N281="nulová",J281,0)</f>
        <v>0</v>
      </c>
      <c r="BJ281" s="22" t="s">
        <v>81</v>
      </c>
      <c r="BK281" s="221">
        <f>ROUND(I281*H281,2)</f>
        <v>0</v>
      </c>
      <c r="BL281" s="22" t="s">
        <v>163</v>
      </c>
      <c r="BM281" s="22" t="s">
        <v>855</v>
      </c>
    </row>
    <row r="282" s="1" customFormat="1" ht="16.5" customHeight="1">
      <c r="B282" s="44"/>
      <c r="C282" s="210" t="s">
        <v>1476</v>
      </c>
      <c r="D282" s="210" t="s">
        <v>156</v>
      </c>
      <c r="E282" s="211" t="s">
        <v>2425</v>
      </c>
      <c r="F282" s="212" t="s">
        <v>2426</v>
      </c>
      <c r="G282" s="213" t="s">
        <v>282</v>
      </c>
      <c r="H282" s="214">
        <v>20.280000000000001</v>
      </c>
      <c r="I282" s="215"/>
      <c r="J282" s="216">
        <f>ROUND(I282*H282,2)</f>
        <v>0</v>
      </c>
      <c r="K282" s="212" t="s">
        <v>21</v>
      </c>
      <c r="L282" s="70"/>
      <c r="M282" s="217" t="s">
        <v>21</v>
      </c>
      <c r="N282" s="218" t="s">
        <v>44</v>
      </c>
      <c r="O282" s="45"/>
      <c r="P282" s="219">
        <f>O282*H282</f>
        <v>0</v>
      </c>
      <c r="Q282" s="219">
        <v>0.18478</v>
      </c>
      <c r="R282" s="219">
        <f>Q282*H282</f>
        <v>3.7473384000000003</v>
      </c>
      <c r="S282" s="219">
        <v>0</v>
      </c>
      <c r="T282" s="220">
        <f>S282*H282</f>
        <v>0</v>
      </c>
      <c r="AR282" s="22" t="s">
        <v>163</v>
      </c>
      <c r="AT282" s="22" t="s">
        <v>156</v>
      </c>
      <c r="AU282" s="22" t="s">
        <v>81</v>
      </c>
      <c r="AY282" s="22" t="s">
        <v>155</v>
      </c>
      <c r="BE282" s="221">
        <f>IF(N282="základní",J282,0)</f>
        <v>0</v>
      </c>
      <c r="BF282" s="221">
        <f>IF(N282="snížená",J282,0)</f>
        <v>0</v>
      </c>
      <c r="BG282" s="221">
        <f>IF(N282="zákl. přenesená",J282,0)</f>
        <v>0</v>
      </c>
      <c r="BH282" s="221">
        <f>IF(N282="sníž. přenesená",J282,0)</f>
        <v>0</v>
      </c>
      <c r="BI282" s="221">
        <f>IF(N282="nulová",J282,0)</f>
        <v>0</v>
      </c>
      <c r="BJ282" s="22" t="s">
        <v>81</v>
      </c>
      <c r="BK282" s="221">
        <f>ROUND(I282*H282,2)</f>
        <v>0</v>
      </c>
      <c r="BL282" s="22" t="s">
        <v>163</v>
      </c>
      <c r="BM282" s="22" t="s">
        <v>858</v>
      </c>
    </row>
    <row r="283" s="1" customFormat="1" ht="16.5" customHeight="1">
      <c r="B283" s="44"/>
      <c r="C283" s="210" t="s">
        <v>73</v>
      </c>
      <c r="D283" s="210" t="s">
        <v>156</v>
      </c>
      <c r="E283" s="211" t="s">
        <v>2427</v>
      </c>
      <c r="F283" s="212" t="s">
        <v>2428</v>
      </c>
      <c r="G283" s="213" t="s">
        <v>21</v>
      </c>
      <c r="H283" s="214">
        <v>0</v>
      </c>
      <c r="I283" s="215"/>
      <c r="J283" s="216">
        <f>ROUND(I283*H283,2)</f>
        <v>0</v>
      </c>
      <c r="K283" s="212" t="s">
        <v>21</v>
      </c>
      <c r="L283" s="70"/>
      <c r="M283" s="217" t="s">
        <v>21</v>
      </c>
      <c r="N283" s="218" t="s">
        <v>44</v>
      </c>
      <c r="O283" s="45"/>
      <c r="P283" s="219">
        <f>O283*H283</f>
        <v>0</v>
      </c>
      <c r="Q283" s="219">
        <v>0</v>
      </c>
      <c r="R283" s="219">
        <f>Q283*H283</f>
        <v>0</v>
      </c>
      <c r="S283" s="219">
        <v>0</v>
      </c>
      <c r="T283" s="220">
        <f>S283*H283</f>
        <v>0</v>
      </c>
      <c r="AR283" s="22" t="s">
        <v>163</v>
      </c>
      <c r="AT283" s="22" t="s">
        <v>156</v>
      </c>
      <c r="AU283" s="22" t="s">
        <v>81</v>
      </c>
      <c r="AY283" s="22" t="s">
        <v>155</v>
      </c>
      <c r="BE283" s="221">
        <f>IF(N283="základní",J283,0)</f>
        <v>0</v>
      </c>
      <c r="BF283" s="221">
        <f>IF(N283="snížená",J283,0)</f>
        <v>0</v>
      </c>
      <c r="BG283" s="221">
        <f>IF(N283="zákl. přenesená",J283,0)</f>
        <v>0</v>
      </c>
      <c r="BH283" s="221">
        <f>IF(N283="sníž. přenesená",J283,0)</f>
        <v>0</v>
      </c>
      <c r="BI283" s="221">
        <f>IF(N283="nulová",J283,0)</f>
        <v>0</v>
      </c>
      <c r="BJ283" s="22" t="s">
        <v>81</v>
      </c>
      <c r="BK283" s="221">
        <f>ROUND(I283*H283,2)</f>
        <v>0</v>
      </c>
      <c r="BL283" s="22" t="s">
        <v>163</v>
      </c>
      <c r="BM283" s="22" t="s">
        <v>860</v>
      </c>
    </row>
    <row r="284" s="1" customFormat="1" ht="16.5" customHeight="1">
      <c r="B284" s="44"/>
      <c r="C284" s="210" t="s">
        <v>396</v>
      </c>
      <c r="D284" s="210" t="s">
        <v>156</v>
      </c>
      <c r="E284" s="211" t="s">
        <v>2429</v>
      </c>
      <c r="F284" s="212" t="s">
        <v>2430</v>
      </c>
      <c r="G284" s="213" t="s">
        <v>282</v>
      </c>
      <c r="H284" s="214">
        <v>6.2400000000000002</v>
      </c>
      <c r="I284" s="215"/>
      <c r="J284" s="216">
        <f>ROUND(I284*H284,2)</f>
        <v>0</v>
      </c>
      <c r="K284" s="212" t="s">
        <v>21</v>
      </c>
      <c r="L284" s="70"/>
      <c r="M284" s="217" t="s">
        <v>21</v>
      </c>
      <c r="N284" s="218" t="s">
        <v>44</v>
      </c>
      <c r="O284" s="45"/>
      <c r="P284" s="219">
        <f>O284*H284</f>
        <v>0</v>
      </c>
      <c r="Q284" s="219">
        <v>0.0083000000000000001</v>
      </c>
      <c r="R284" s="219">
        <f>Q284*H284</f>
        <v>0.051792000000000005</v>
      </c>
      <c r="S284" s="219">
        <v>0</v>
      </c>
      <c r="T284" s="220">
        <f>S284*H284</f>
        <v>0</v>
      </c>
      <c r="AR284" s="22" t="s">
        <v>163</v>
      </c>
      <c r="AT284" s="22" t="s">
        <v>156</v>
      </c>
      <c r="AU284" s="22" t="s">
        <v>81</v>
      </c>
      <c r="AY284" s="22" t="s">
        <v>155</v>
      </c>
      <c r="BE284" s="221">
        <f>IF(N284="základní",J284,0)</f>
        <v>0</v>
      </c>
      <c r="BF284" s="221">
        <f>IF(N284="snížená",J284,0)</f>
        <v>0</v>
      </c>
      <c r="BG284" s="221">
        <f>IF(N284="zákl. přenesená",J284,0)</f>
        <v>0</v>
      </c>
      <c r="BH284" s="221">
        <f>IF(N284="sníž. přenesená",J284,0)</f>
        <v>0</v>
      </c>
      <c r="BI284" s="221">
        <f>IF(N284="nulová",J284,0)</f>
        <v>0</v>
      </c>
      <c r="BJ284" s="22" t="s">
        <v>81</v>
      </c>
      <c r="BK284" s="221">
        <f>ROUND(I284*H284,2)</f>
        <v>0</v>
      </c>
      <c r="BL284" s="22" t="s">
        <v>163</v>
      </c>
      <c r="BM284" s="22" t="s">
        <v>863</v>
      </c>
    </row>
    <row r="285" s="1" customFormat="1" ht="16.5" customHeight="1">
      <c r="B285" s="44"/>
      <c r="C285" s="210" t="s">
        <v>73</v>
      </c>
      <c r="D285" s="210" t="s">
        <v>156</v>
      </c>
      <c r="E285" s="211" t="s">
        <v>2343</v>
      </c>
      <c r="F285" s="212" t="s">
        <v>2344</v>
      </c>
      <c r="G285" s="213" t="s">
        <v>21</v>
      </c>
      <c r="H285" s="214">
        <v>0</v>
      </c>
      <c r="I285" s="215"/>
      <c r="J285" s="216">
        <f>ROUND(I285*H285,2)</f>
        <v>0</v>
      </c>
      <c r="K285" s="212" t="s">
        <v>21</v>
      </c>
      <c r="L285" s="70"/>
      <c r="M285" s="217" t="s">
        <v>21</v>
      </c>
      <c r="N285" s="218" t="s">
        <v>44</v>
      </c>
      <c r="O285" s="45"/>
      <c r="P285" s="219">
        <f>O285*H285</f>
        <v>0</v>
      </c>
      <c r="Q285" s="219">
        <v>0</v>
      </c>
      <c r="R285" s="219">
        <f>Q285*H285</f>
        <v>0</v>
      </c>
      <c r="S285" s="219">
        <v>0</v>
      </c>
      <c r="T285" s="220">
        <f>S285*H285</f>
        <v>0</v>
      </c>
      <c r="AR285" s="22" t="s">
        <v>163</v>
      </c>
      <c r="AT285" s="22" t="s">
        <v>156</v>
      </c>
      <c r="AU285" s="22" t="s">
        <v>81</v>
      </c>
      <c r="AY285" s="22" t="s">
        <v>155</v>
      </c>
      <c r="BE285" s="221">
        <f>IF(N285="základní",J285,0)</f>
        <v>0</v>
      </c>
      <c r="BF285" s="221">
        <f>IF(N285="snížená",J285,0)</f>
        <v>0</v>
      </c>
      <c r="BG285" s="221">
        <f>IF(N285="zákl. přenesená",J285,0)</f>
        <v>0</v>
      </c>
      <c r="BH285" s="221">
        <f>IF(N285="sníž. přenesená",J285,0)</f>
        <v>0</v>
      </c>
      <c r="BI285" s="221">
        <f>IF(N285="nulová",J285,0)</f>
        <v>0</v>
      </c>
      <c r="BJ285" s="22" t="s">
        <v>81</v>
      </c>
      <c r="BK285" s="221">
        <f>ROUND(I285*H285,2)</f>
        <v>0</v>
      </c>
      <c r="BL285" s="22" t="s">
        <v>163</v>
      </c>
      <c r="BM285" s="22" t="s">
        <v>865</v>
      </c>
    </row>
    <row r="286" s="1" customFormat="1" ht="16.5" customHeight="1">
      <c r="B286" s="44"/>
      <c r="C286" s="210" t="s">
        <v>1480</v>
      </c>
      <c r="D286" s="210" t="s">
        <v>156</v>
      </c>
      <c r="E286" s="211" t="s">
        <v>2431</v>
      </c>
      <c r="F286" s="212" t="s">
        <v>2432</v>
      </c>
      <c r="G286" s="213" t="s">
        <v>282</v>
      </c>
      <c r="H286" s="214">
        <v>62.399999999999999</v>
      </c>
      <c r="I286" s="215"/>
      <c r="J286" s="216">
        <f>ROUND(I286*H286,2)</f>
        <v>0</v>
      </c>
      <c r="K286" s="212" t="s">
        <v>21</v>
      </c>
      <c r="L286" s="70"/>
      <c r="M286" s="217" t="s">
        <v>21</v>
      </c>
      <c r="N286" s="218" t="s">
        <v>44</v>
      </c>
      <c r="O286" s="45"/>
      <c r="P286" s="219">
        <f>O286*H286</f>
        <v>0</v>
      </c>
      <c r="Q286" s="219">
        <v>0.00034000000000000002</v>
      </c>
      <c r="R286" s="219">
        <f>Q286*H286</f>
        <v>0.021216000000000002</v>
      </c>
      <c r="S286" s="219">
        <v>0</v>
      </c>
      <c r="T286" s="220">
        <f>S286*H286</f>
        <v>0</v>
      </c>
      <c r="AR286" s="22" t="s">
        <v>163</v>
      </c>
      <c r="AT286" s="22" t="s">
        <v>156</v>
      </c>
      <c r="AU286" s="22" t="s">
        <v>81</v>
      </c>
      <c r="AY286" s="22" t="s">
        <v>155</v>
      </c>
      <c r="BE286" s="221">
        <f>IF(N286="základní",J286,0)</f>
        <v>0</v>
      </c>
      <c r="BF286" s="221">
        <f>IF(N286="snížená",J286,0)</f>
        <v>0</v>
      </c>
      <c r="BG286" s="221">
        <f>IF(N286="zákl. přenesená",J286,0)</f>
        <v>0</v>
      </c>
      <c r="BH286" s="221">
        <f>IF(N286="sníž. přenesená",J286,0)</f>
        <v>0</v>
      </c>
      <c r="BI286" s="221">
        <f>IF(N286="nulová",J286,0)</f>
        <v>0</v>
      </c>
      <c r="BJ286" s="22" t="s">
        <v>81</v>
      </c>
      <c r="BK286" s="221">
        <f>ROUND(I286*H286,2)</f>
        <v>0</v>
      </c>
      <c r="BL286" s="22" t="s">
        <v>163</v>
      </c>
      <c r="BM286" s="22" t="s">
        <v>868</v>
      </c>
    </row>
    <row r="287" s="1" customFormat="1" ht="16.5" customHeight="1">
      <c r="B287" s="44"/>
      <c r="C287" s="210" t="s">
        <v>73</v>
      </c>
      <c r="D287" s="210" t="s">
        <v>156</v>
      </c>
      <c r="E287" s="211" t="s">
        <v>2433</v>
      </c>
      <c r="F287" s="212" t="s">
        <v>2434</v>
      </c>
      <c r="G287" s="213" t="s">
        <v>21</v>
      </c>
      <c r="H287" s="214">
        <v>0</v>
      </c>
      <c r="I287" s="215"/>
      <c r="J287" s="216">
        <f>ROUND(I287*H287,2)</f>
        <v>0</v>
      </c>
      <c r="K287" s="212" t="s">
        <v>21</v>
      </c>
      <c r="L287" s="70"/>
      <c r="M287" s="217" t="s">
        <v>21</v>
      </c>
      <c r="N287" s="218" t="s">
        <v>44</v>
      </c>
      <c r="O287" s="45"/>
      <c r="P287" s="219">
        <f>O287*H287</f>
        <v>0</v>
      </c>
      <c r="Q287" s="219">
        <v>0</v>
      </c>
      <c r="R287" s="219">
        <f>Q287*H287</f>
        <v>0</v>
      </c>
      <c r="S287" s="219">
        <v>0</v>
      </c>
      <c r="T287" s="220">
        <f>S287*H287</f>
        <v>0</v>
      </c>
      <c r="AR287" s="22" t="s">
        <v>163</v>
      </c>
      <c r="AT287" s="22" t="s">
        <v>156</v>
      </c>
      <c r="AU287" s="22" t="s">
        <v>81</v>
      </c>
      <c r="AY287" s="22" t="s">
        <v>155</v>
      </c>
      <c r="BE287" s="221">
        <f>IF(N287="základní",J287,0)</f>
        <v>0</v>
      </c>
      <c r="BF287" s="221">
        <f>IF(N287="snížená",J287,0)</f>
        <v>0</v>
      </c>
      <c r="BG287" s="221">
        <f>IF(N287="zákl. přenesená",J287,0)</f>
        <v>0</v>
      </c>
      <c r="BH287" s="221">
        <f>IF(N287="sníž. přenesená",J287,0)</f>
        <v>0</v>
      </c>
      <c r="BI287" s="221">
        <f>IF(N287="nulová",J287,0)</f>
        <v>0</v>
      </c>
      <c r="BJ287" s="22" t="s">
        <v>81</v>
      </c>
      <c r="BK287" s="221">
        <f>ROUND(I287*H287,2)</f>
        <v>0</v>
      </c>
      <c r="BL287" s="22" t="s">
        <v>163</v>
      </c>
      <c r="BM287" s="22" t="s">
        <v>870</v>
      </c>
    </row>
    <row r="288" s="1" customFormat="1" ht="16.5" customHeight="1">
      <c r="B288" s="44"/>
      <c r="C288" s="210" t="s">
        <v>401</v>
      </c>
      <c r="D288" s="210" t="s">
        <v>156</v>
      </c>
      <c r="E288" s="211" t="s">
        <v>2435</v>
      </c>
      <c r="F288" s="212" t="s">
        <v>2436</v>
      </c>
      <c r="G288" s="213" t="s">
        <v>422</v>
      </c>
      <c r="H288" s="214">
        <v>2</v>
      </c>
      <c r="I288" s="215"/>
      <c r="J288" s="216">
        <f>ROUND(I288*H288,2)</f>
        <v>0</v>
      </c>
      <c r="K288" s="212" t="s">
        <v>21</v>
      </c>
      <c r="L288" s="70"/>
      <c r="M288" s="217" t="s">
        <v>21</v>
      </c>
      <c r="N288" s="218" t="s">
        <v>44</v>
      </c>
      <c r="O288" s="45"/>
      <c r="P288" s="219">
        <f>O288*H288</f>
        <v>0</v>
      </c>
      <c r="Q288" s="219">
        <v>1.05257</v>
      </c>
      <c r="R288" s="219">
        <f>Q288*H288</f>
        <v>2.10514</v>
      </c>
      <c r="S288" s="219">
        <v>0</v>
      </c>
      <c r="T288" s="220">
        <f>S288*H288</f>
        <v>0</v>
      </c>
      <c r="AR288" s="22" t="s">
        <v>163</v>
      </c>
      <c r="AT288" s="22" t="s">
        <v>156</v>
      </c>
      <c r="AU288" s="22" t="s">
        <v>81</v>
      </c>
      <c r="AY288" s="22" t="s">
        <v>155</v>
      </c>
      <c r="BE288" s="221">
        <f>IF(N288="základní",J288,0)</f>
        <v>0</v>
      </c>
      <c r="BF288" s="221">
        <f>IF(N288="snížená",J288,0)</f>
        <v>0</v>
      </c>
      <c r="BG288" s="221">
        <f>IF(N288="zákl. přenesená",J288,0)</f>
        <v>0</v>
      </c>
      <c r="BH288" s="221">
        <f>IF(N288="sníž. přenesená",J288,0)</f>
        <v>0</v>
      </c>
      <c r="BI288" s="221">
        <f>IF(N288="nulová",J288,0)</f>
        <v>0</v>
      </c>
      <c r="BJ288" s="22" t="s">
        <v>81</v>
      </c>
      <c r="BK288" s="221">
        <f>ROUND(I288*H288,2)</f>
        <v>0</v>
      </c>
      <c r="BL288" s="22" t="s">
        <v>163</v>
      </c>
      <c r="BM288" s="22" t="s">
        <v>878</v>
      </c>
    </row>
    <row r="289" s="1" customFormat="1" ht="16.5" customHeight="1">
      <c r="B289" s="44"/>
      <c r="C289" s="210" t="s">
        <v>73</v>
      </c>
      <c r="D289" s="210" t="s">
        <v>156</v>
      </c>
      <c r="E289" s="211" t="s">
        <v>2211</v>
      </c>
      <c r="F289" s="212" t="s">
        <v>2212</v>
      </c>
      <c r="G289" s="213" t="s">
        <v>21</v>
      </c>
      <c r="H289" s="214">
        <v>0</v>
      </c>
      <c r="I289" s="215"/>
      <c r="J289" s="216">
        <f>ROUND(I289*H289,2)</f>
        <v>0</v>
      </c>
      <c r="K289" s="212" t="s">
        <v>21</v>
      </c>
      <c r="L289" s="70"/>
      <c r="M289" s="217" t="s">
        <v>21</v>
      </c>
      <c r="N289" s="218" t="s">
        <v>44</v>
      </c>
      <c r="O289" s="45"/>
      <c r="P289" s="219">
        <f>O289*H289</f>
        <v>0</v>
      </c>
      <c r="Q289" s="219">
        <v>0</v>
      </c>
      <c r="R289" s="219">
        <f>Q289*H289</f>
        <v>0</v>
      </c>
      <c r="S289" s="219">
        <v>0</v>
      </c>
      <c r="T289" s="220">
        <f>S289*H289</f>
        <v>0</v>
      </c>
      <c r="AR289" s="22" t="s">
        <v>163</v>
      </c>
      <c r="AT289" s="22" t="s">
        <v>156</v>
      </c>
      <c r="AU289" s="22" t="s">
        <v>81</v>
      </c>
      <c r="AY289" s="22" t="s">
        <v>155</v>
      </c>
      <c r="BE289" s="221">
        <f>IF(N289="základní",J289,0)</f>
        <v>0</v>
      </c>
      <c r="BF289" s="221">
        <f>IF(N289="snížená",J289,0)</f>
        <v>0</v>
      </c>
      <c r="BG289" s="221">
        <f>IF(N289="zákl. přenesená",J289,0)</f>
        <v>0</v>
      </c>
      <c r="BH289" s="221">
        <f>IF(N289="sníž. přenesená",J289,0)</f>
        <v>0</v>
      </c>
      <c r="BI289" s="221">
        <f>IF(N289="nulová",J289,0)</f>
        <v>0</v>
      </c>
      <c r="BJ289" s="22" t="s">
        <v>81</v>
      </c>
      <c r="BK289" s="221">
        <f>ROUND(I289*H289,2)</f>
        <v>0</v>
      </c>
      <c r="BL289" s="22" t="s">
        <v>163</v>
      </c>
      <c r="BM289" s="22" t="s">
        <v>881</v>
      </c>
    </row>
    <row r="290" s="1" customFormat="1" ht="16.5" customHeight="1">
      <c r="B290" s="44"/>
      <c r="C290" s="210" t="s">
        <v>1484</v>
      </c>
      <c r="D290" s="210" t="s">
        <v>156</v>
      </c>
      <c r="E290" s="211" t="s">
        <v>2437</v>
      </c>
      <c r="F290" s="212" t="s">
        <v>2438</v>
      </c>
      <c r="G290" s="213" t="s">
        <v>298</v>
      </c>
      <c r="H290" s="214">
        <v>15.08</v>
      </c>
      <c r="I290" s="215"/>
      <c r="J290" s="216">
        <f>ROUND(I290*H290,2)</f>
        <v>0</v>
      </c>
      <c r="K290" s="212" t="s">
        <v>21</v>
      </c>
      <c r="L290" s="70"/>
      <c r="M290" s="217" t="s">
        <v>21</v>
      </c>
      <c r="N290" s="218" t="s">
        <v>44</v>
      </c>
      <c r="O290" s="45"/>
      <c r="P290" s="219">
        <f>O290*H290</f>
        <v>0</v>
      </c>
      <c r="Q290" s="219">
        <v>0.38091000000000003</v>
      </c>
      <c r="R290" s="219">
        <f>Q290*H290</f>
        <v>5.7441228000000004</v>
      </c>
      <c r="S290" s="219">
        <v>0</v>
      </c>
      <c r="T290" s="220">
        <f>S290*H290</f>
        <v>0</v>
      </c>
      <c r="AR290" s="22" t="s">
        <v>163</v>
      </c>
      <c r="AT290" s="22" t="s">
        <v>156</v>
      </c>
      <c r="AU290" s="22" t="s">
        <v>81</v>
      </c>
      <c r="AY290" s="22" t="s">
        <v>155</v>
      </c>
      <c r="BE290" s="221">
        <f>IF(N290="základní",J290,0)</f>
        <v>0</v>
      </c>
      <c r="BF290" s="221">
        <f>IF(N290="snížená",J290,0)</f>
        <v>0</v>
      </c>
      <c r="BG290" s="221">
        <f>IF(N290="zákl. přenesená",J290,0)</f>
        <v>0</v>
      </c>
      <c r="BH290" s="221">
        <f>IF(N290="sníž. přenesená",J290,0)</f>
        <v>0</v>
      </c>
      <c r="BI290" s="221">
        <f>IF(N290="nulová",J290,0)</f>
        <v>0</v>
      </c>
      <c r="BJ290" s="22" t="s">
        <v>81</v>
      </c>
      <c r="BK290" s="221">
        <f>ROUND(I290*H290,2)</f>
        <v>0</v>
      </c>
      <c r="BL290" s="22" t="s">
        <v>163</v>
      </c>
      <c r="BM290" s="22" t="s">
        <v>884</v>
      </c>
    </row>
    <row r="291" s="1" customFormat="1" ht="16.5" customHeight="1">
      <c r="B291" s="44"/>
      <c r="C291" s="210" t="s">
        <v>73</v>
      </c>
      <c r="D291" s="210" t="s">
        <v>156</v>
      </c>
      <c r="E291" s="211" t="s">
        <v>2439</v>
      </c>
      <c r="F291" s="212" t="s">
        <v>2440</v>
      </c>
      <c r="G291" s="213" t="s">
        <v>21</v>
      </c>
      <c r="H291" s="214">
        <v>0</v>
      </c>
      <c r="I291" s="215"/>
      <c r="J291" s="216">
        <f>ROUND(I291*H291,2)</f>
        <v>0</v>
      </c>
      <c r="K291" s="212" t="s">
        <v>21</v>
      </c>
      <c r="L291" s="70"/>
      <c r="M291" s="217" t="s">
        <v>21</v>
      </c>
      <c r="N291" s="218" t="s">
        <v>44</v>
      </c>
      <c r="O291" s="45"/>
      <c r="P291" s="219">
        <f>O291*H291</f>
        <v>0</v>
      </c>
      <c r="Q291" s="219">
        <v>0</v>
      </c>
      <c r="R291" s="219">
        <f>Q291*H291</f>
        <v>0</v>
      </c>
      <c r="S291" s="219">
        <v>0</v>
      </c>
      <c r="T291" s="220">
        <f>S291*H291</f>
        <v>0</v>
      </c>
      <c r="AR291" s="22" t="s">
        <v>163</v>
      </c>
      <c r="AT291" s="22" t="s">
        <v>156</v>
      </c>
      <c r="AU291" s="22" t="s">
        <v>81</v>
      </c>
      <c r="AY291" s="22" t="s">
        <v>155</v>
      </c>
      <c r="BE291" s="221">
        <f>IF(N291="základní",J291,0)</f>
        <v>0</v>
      </c>
      <c r="BF291" s="221">
        <f>IF(N291="snížená",J291,0)</f>
        <v>0</v>
      </c>
      <c r="BG291" s="221">
        <f>IF(N291="zákl. přenesená",J291,0)</f>
        <v>0</v>
      </c>
      <c r="BH291" s="221">
        <f>IF(N291="sníž. přenesená",J291,0)</f>
        <v>0</v>
      </c>
      <c r="BI291" s="221">
        <f>IF(N291="nulová",J291,0)</f>
        <v>0</v>
      </c>
      <c r="BJ291" s="22" t="s">
        <v>81</v>
      </c>
      <c r="BK291" s="221">
        <f>ROUND(I291*H291,2)</f>
        <v>0</v>
      </c>
      <c r="BL291" s="22" t="s">
        <v>163</v>
      </c>
      <c r="BM291" s="22" t="s">
        <v>887</v>
      </c>
    </row>
    <row r="292" s="1" customFormat="1" ht="16.5" customHeight="1">
      <c r="B292" s="44"/>
      <c r="C292" s="258" t="s">
        <v>405</v>
      </c>
      <c r="D292" s="258" t="s">
        <v>298</v>
      </c>
      <c r="E292" s="259" t="s">
        <v>2441</v>
      </c>
      <c r="F292" s="260" t="s">
        <v>2442</v>
      </c>
      <c r="G292" s="261" t="s">
        <v>2297</v>
      </c>
      <c r="H292" s="262">
        <v>1</v>
      </c>
      <c r="I292" s="263"/>
      <c r="J292" s="264">
        <f>ROUND(I292*H292,2)</f>
        <v>0</v>
      </c>
      <c r="K292" s="260" t="s">
        <v>21</v>
      </c>
      <c r="L292" s="265"/>
      <c r="M292" s="266" t="s">
        <v>21</v>
      </c>
      <c r="N292" s="267" t="s">
        <v>44</v>
      </c>
      <c r="O292" s="45"/>
      <c r="P292" s="219">
        <f>O292*H292</f>
        <v>0</v>
      </c>
      <c r="Q292" s="219">
        <v>0.56799999999999995</v>
      </c>
      <c r="R292" s="219">
        <f>Q292*H292</f>
        <v>0.56799999999999995</v>
      </c>
      <c r="S292" s="219">
        <v>0</v>
      </c>
      <c r="T292" s="220">
        <f>S292*H292</f>
        <v>0</v>
      </c>
      <c r="AR292" s="22" t="s">
        <v>169</v>
      </c>
      <c r="AT292" s="22" t="s">
        <v>298</v>
      </c>
      <c r="AU292" s="22" t="s">
        <v>81</v>
      </c>
      <c r="AY292" s="22" t="s">
        <v>155</v>
      </c>
      <c r="BE292" s="221">
        <f>IF(N292="základní",J292,0)</f>
        <v>0</v>
      </c>
      <c r="BF292" s="221">
        <f>IF(N292="snížená",J292,0)</f>
        <v>0</v>
      </c>
      <c r="BG292" s="221">
        <f>IF(N292="zákl. přenesená",J292,0)</f>
        <v>0</v>
      </c>
      <c r="BH292" s="221">
        <f>IF(N292="sníž. přenesená",J292,0)</f>
        <v>0</v>
      </c>
      <c r="BI292" s="221">
        <f>IF(N292="nulová",J292,0)</f>
        <v>0</v>
      </c>
      <c r="BJ292" s="22" t="s">
        <v>81</v>
      </c>
      <c r="BK292" s="221">
        <f>ROUND(I292*H292,2)</f>
        <v>0</v>
      </c>
      <c r="BL292" s="22" t="s">
        <v>163</v>
      </c>
      <c r="BM292" s="22" t="s">
        <v>890</v>
      </c>
    </row>
    <row r="293" s="1" customFormat="1" ht="16.5" customHeight="1">
      <c r="B293" s="44"/>
      <c r="C293" s="210" t="s">
        <v>73</v>
      </c>
      <c r="D293" s="210" t="s">
        <v>156</v>
      </c>
      <c r="E293" s="211" t="s">
        <v>2443</v>
      </c>
      <c r="F293" s="212" t="s">
        <v>435</v>
      </c>
      <c r="G293" s="213" t="s">
        <v>21</v>
      </c>
      <c r="H293" s="214">
        <v>0</v>
      </c>
      <c r="I293" s="215"/>
      <c r="J293" s="216">
        <f>ROUND(I293*H293,2)</f>
        <v>0</v>
      </c>
      <c r="K293" s="212" t="s">
        <v>21</v>
      </c>
      <c r="L293" s="70"/>
      <c r="M293" s="217" t="s">
        <v>21</v>
      </c>
      <c r="N293" s="218" t="s">
        <v>44</v>
      </c>
      <c r="O293" s="45"/>
      <c r="P293" s="219">
        <f>O293*H293</f>
        <v>0</v>
      </c>
      <c r="Q293" s="219">
        <v>0</v>
      </c>
      <c r="R293" s="219">
        <f>Q293*H293</f>
        <v>0</v>
      </c>
      <c r="S293" s="219">
        <v>0</v>
      </c>
      <c r="T293" s="220">
        <f>S293*H293</f>
        <v>0</v>
      </c>
      <c r="AR293" s="22" t="s">
        <v>163</v>
      </c>
      <c r="AT293" s="22" t="s">
        <v>156</v>
      </c>
      <c r="AU293" s="22" t="s">
        <v>81</v>
      </c>
      <c r="AY293" s="22" t="s">
        <v>155</v>
      </c>
      <c r="BE293" s="221">
        <f>IF(N293="základní",J293,0)</f>
        <v>0</v>
      </c>
      <c r="BF293" s="221">
        <f>IF(N293="snížená",J293,0)</f>
        <v>0</v>
      </c>
      <c r="BG293" s="221">
        <f>IF(N293="zákl. přenesená",J293,0)</f>
        <v>0</v>
      </c>
      <c r="BH293" s="221">
        <f>IF(N293="sníž. přenesená",J293,0)</f>
        <v>0</v>
      </c>
      <c r="BI293" s="221">
        <f>IF(N293="nulová",J293,0)</f>
        <v>0</v>
      </c>
      <c r="BJ293" s="22" t="s">
        <v>81</v>
      </c>
      <c r="BK293" s="221">
        <f>ROUND(I293*H293,2)</f>
        <v>0</v>
      </c>
      <c r="BL293" s="22" t="s">
        <v>163</v>
      </c>
      <c r="BM293" s="22" t="s">
        <v>893</v>
      </c>
    </row>
    <row r="294" s="1" customFormat="1" ht="16.5" customHeight="1">
      <c r="B294" s="44"/>
      <c r="C294" s="258" t="s">
        <v>1488</v>
      </c>
      <c r="D294" s="258" t="s">
        <v>298</v>
      </c>
      <c r="E294" s="259" t="s">
        <v>2444</v>
      </c>
      <c r="F294" s="260" t="s">
        <v>2445</v>
      </c>
      <c r="G294" s="261" t="s">
        <v>422</v>
      </c>
      <c r="H294" s="262">
        <v>8</v>
      </c>
      <c r="I294" s="263"/>
      <c r="J294" s="264">
        <f>ROUND(I294*H294,2)</f>
        <v>0</v>
      </c>
      <c r="K294" s="260" t="s">
        <v>21</v>
      </c>
      <c r="L294" s="265"/>
      <c r="M294" s="266" t="s">
        <v>21</v>
      </c>
      <c r="N294" s="267" t="s">
        <v>44</v>
      </c>
      <c r="O294" s="45"/>
      <c r="P294" s="219">
        <f>O294*H294</f>
        <v>0</v>
      </c>
      <c r="Q294" s="219">
        <v>0.033799999999999997</v>
      </c>
      <c r="R294" s="219">
        <f>Q294*H294</f>
        <v>0.27039999999999997</v>
      </c>
      <c r="S294" s="219">
        <v>0</v>
      </c>
      <c r="T294" s="220">
        <f>S294*H294</f>
        <v>0</v>
      </c>
      <c r="AR294" s="22" t="s">
        <v>169</v>
      </c>
      <c r="AT294" s="22" t="s">
        <v>298</v>
      </c>
      <c r="AU294" s="22" t="s">
        <v>81</v>
      </c>
      <c r="AY294" s="22" t="s">
        <v>155</v>
      </c>
      <c r="BE294" s="221">
        <f>IF(N294="základní",J294,0)</f>
        <v>0</v>
      </c>
      <c r="BF294" s="221">
        <f>IF(N294="snížená",J294,0)</f>
        <v>0</v>
      </c>
      <c r="BG294" s="221">
        <f>IF(N294="zákl. přenesená",J294,0)</f>
        <v>0</v>
      </c>
      <c r="BH294" s="221">
        <f>IF(N294="sníž. přenesená",J294,0)</f>
        <v>0</v>
      </c>
      <c r="BI294" s="221">
        <f>IF(N294="nulová",J294,0)</f>
        <v>0</v>
      </c>
      <c r="BJ294" s="22" t="s">
        <v>81</v>
      </c>
      <c r="BK294" s="221">
        <f>ROUND(I294*H294,2)</f>
        <v>0</v>
      </c>
      <c r="BL294" s="22" t="s">
        <v>163</v>
      </c>
      <c r="BM294" s="22" t="s">
        <v>896</v>
      </c>
    </row>
    <row r="295" s="1" customFormat="1" ht="16.5" customHeight="1">
      <c r="B295" s="44"/>
      <c r="C295" s="210" t="s">
        <v>73</v>
      </c>
      <c r="D295" s="210" t="s">
        <v>156</v>
      </c>
      <c r="E295" s="211" t="s">
        <v>2446</v>
      </c>
      <c r="F295" s="212" t="s">
        <v>2447</v>
      </c>
      <c r="G295" s="213" t="s">
        <v>21</v>
      </c>
      <c r="H295" s="214">
        <v>0</v>
      </c>
      <c r="I295" s="215"/>
      <c r="J295" s="216">
        <f>ROUND(I295*H295,2)</f>
        <v>0</v>
      </c>
      <c r="K295" s="212" t="s">
        <v>21</v>
      </c>
      <c r="L295" s="70"/>
      <c r="M295" s="217" t="s">
        <v>21</v>
      </c>
      <c r="N295" s="218" t="s">
        <v>44</v>
      </c>
      <c r="O295" s="45"/>
      <c r="P295" s="219">
        <f>O295*H295</f>
        <v>0</v>
      </c>
      <c r="Q295" s="219">
        <v>0</v>
      </c>
      <c r="R295" s="219">
        <f>Q295*H295</f>
        <v>0</v>
      </c>
      <c r="S295" s="219">
        <v>0</v>
      </c>
      <c r="T295" s="220">
        <f>S295*H295</f>
        <v>0</v>
      </c>
      <c r="AR295" s="22" t="s">
        <v>163</v>
      </c>
      <c r="AT295" s="22" t="s">
        <v>156</v>
      </c>
      <c r="AU295" s="22" t="s">
        <v>81</v>
      </c>
      <c r="AY295" s="22" t="s">
        <v>155</v>
      </c>
      <c r="BE295" s="221">
        <f>IF(N295="základní",J295,0)</f>
        <v>0</v>
      </c>
      <c r="BF295" s="221">
        <f>IF(N295="snížená",J295,0)</f>
        <v>0</v>
      </c>
      <c r="BG295" s="221">
        <f>IF(N295="zákl. přenesená",J295,0)</f>
        <v>0</v>
      </c>
      <c r="BH295" s="221">
        <f>IF(N295="sníž. přenesená",J295,0)</f>
        <v>0</v>
      </c>
      <c r="BI295" s="221">
        <f>IF(N295="nulová",J295,0)</f>
        <v>0</v>
      </c>
      <c r="BJ295" s="22" t="s">
        <v>81</v>
      </c>
      <c r="BK295" s="221">
        <f>ROUND(I295*H295,2)</f>
        <v>0</v>
      </c>
      <c r="BL295" s="22" t="s">
        <v>163</v>
      </c>
      <c r="BM295" s="22" t="s">
        <v>899</v>
      </c>
    </row>
    <row r="296" s="1" customFormat="1" ht="16.5" customHeight="1">
      <c r="B296" s="44"/>
      <c r="C296" s="258" t="s">
        <v>408</v>
      </c>
      <c r="D296" s="258" t="s">
        <v>298</v>
      </c>
      <c r="E296" s="259" t="s">
        <v>2448</v>
      </c>
      <c r="F296" s="260" t="s">
        <v>2449</v>
      </c>
      <c r="G296" s="261" t="s">
        <v>422</v>
      </c>
      <c r="H296" s="262">
        <v>22</v>
      </c>
      <c r="I296" s="263"/>
      <c r="J296" s="264">
        <f>ROUND(I296*H296,2)</f>
        <v>0</v>
      </c>
      <c r="K296" s="260" t="s">
        <v>21</v>
      </c>
      <c r="L296" s="265"/>
      <c r="M296" s="266" t="s">
        <v>21</v>
      </c>
      <c r="N296" s="267" t="s">
        <v>44</v>
      </c>
      <c r="O296" s="45"/>
      <c r="P296" s="219">
        <f>O296*H296</f>
        <v>0</v>
      </c>
      <c r="Q296" s="219">
        <v>0.052499999999999998</v>
      </c>
      <c r="R296" s="219">
        <f>Q296*H296</f>
        <v>1.155</v>
      </c>
      <c r="S296" s="219">
        <v>0</v>
      </c>
      <c r="T296" s="220">
        <f>S296*H296</f>
        <v>0</v>
      </c>
      <c r="AR296" s="22" t="s">
        <v>169</v>
      </c>
      <c r="AT296" s="22" t="s">
        <v>298</v>
      </c>
      <c r="AU296" s="22" t="s">
        <v>81</v>
      </c>
      <c r="AY296" s="22" t="s">
        <v>155</v>
      </c>
      <c r="BE296" s="221">
        <f>IF(N296="základní",J296,0)</f>
        <v>0</v>
      </c>
      <c r="BF296" s="221">
        <f>IF(N296="snížená",J296,0)</f>
        <v>0</v>
      </c>
      <c r="BG296" s="221">
        <f>IF(N296="zákl. přenesená",J296,0)</f>
        <v>0</v>
      </c>
      <c r="BH296" s="221">
        <f>IF(N296="sníž. přenesená",J296,0)</f>
        <v>0</v>
      </c>
      <c r="BI296" s="221">
        <f>IF(N296="nulová",J296,0)</f>
        <v>0</v>
      </c>
      <c r="BJ296" s="22" t="s">
        <v>81</v>
      </c>
      <c r="BK296" s="221">
        <f>ROUND(I296*H296,2)</f>
        <v>0</v>
      </c>
      <c r="BL296" s="22" t="s">
        <v>163</v>
      </c>
      <c r="BM296" s="22" t="s">
        <v>902</v>
      </c>
    </row>
    <row r="297" s="1" customFormat="1" ht="16.5" customHeight="1">
      <c r="B297" s="44"/>
      <c r="C297" s="210" t="s">
        <v>73</v>
      </c>
      <c r="D297" s="210" t="s">
        <v>156</v>
      </c>
      <c r="E297" s="211" t="s">
        <v>2450</v>
      </c>
      <c r="F297" s="212" t="s">
        <v>2451</v>
      </c>
      <c r="G297" s="213" t="s">
        <v>21</v>
      </c>
      <c r="H297" s="214">
        <v>0</v>
      </c>
      <c r="I297" s="215"/>
      <c r="J297" s="216">
        <f>ROUND(I297*H297,2)</f>
        <v>0</v>
      </c>
      <c r="K297" s="212" t="s">
        <v>21</v>
      </c>
      <c r="L297" s="70"/>
      <c r="M297" s="217" t="s">
        <v>21</v>
      </c>
      <c r="N297" s="218" t="s">
        <v>44</v>
      </c>
      <c r="O297" s="45"/>
      <c r="P297" s="219">
        <f>O297*H297</f>
        <v>0</v>
      </c>
      <c r="Q297" s="219">
        <v>0</v>
      </c>
      <c r="R297" s="219">
        <f>Q297*H297</f>
        <v>0</v>
      </c>
      <c r="S297" s="219">
        <v>0</v>
      </c>
      <c r="T297" s="220">
        <f>S297*H297</f>
        <v>0</v>
      </c>
      <c r="AR297" s="22" t="s">
        <v>163</v>
      </c>
      <c r="AT297" s="22" t="s">
        <v>156</v>
      </c>
      <c r="AU297" s="22" t="s">
        <v>81</v>
      </c>
      <c r="AY297" s="22" t="s">
        <v>155</v>
      </c>
      <c r="BE297" s="221">
        <f>IF(N297="základní",J297,0)</f>
        <v>0</v>
      </c>
      <c r="BF297" s="221">
        <f>IF(N297="snížená",J297,0)</f>
        <v>0</v>
      </c>
      <c r="BG297" s="221">
        <f>IF(N297="zákl. přenesená",J297,0)</f>
        <v>0</v>
      </c>
      <c r="BH297" s="221">
        <f>IF(N297="sníž. přenesená",J297,0)</f>
        <v>0</v>
      </c>
      <c r="BI297" s="221">
        <f>IF(N297="nulová",J297,0)</f>
        <v>0</v>
      </c>
      <c r="BJ297" s="22" t="s">
        <v>81</v>
      </c>
      <c r="BK297" s="221">
        <f>ROUND(I297*H297,2)</f>
        <v>0</v>
      </c>
      <c r="BL297" s="22" t="s">
        <v>163</v>
      </c>
      <c r="BM297" s="22" t="s">
        <v>905</v>
      </c>
    </row>
    <row r="298" s="1" customFormat="1" ht="16.5" customHeight="1">
      <c r="B298" s="44"/>
      <c r="C298" s="258" t="s">
        <v>1492</v>
      </c>
      <c r="D298" s="258" t="s">
        <v>298</v>
      </c>
      <c r="E298" s="259" t="s">
        <v>2452</v>
      </c>
      <c r="F298" s="260" t="s">
        <v>2453</v>
      </c>
      <c r="G298" s="261" t="s">
        <v>422</v>
      </c>
      <c r="H298" s="262">
        <v>6</v>
      </c>
      <c r="I298" s="263"/>
      <c r="J298" s="264">
        <f>ROUND(I298*H298,2)</f>
        <v>0</v>
      </c>
      <c r="K298" s="260" t="s">
        <v>21</v>
      </c>
      <c r="L298" s="265"/>
      <c r="M298" s="266" t="s">
        <v>21</v>
      </c>
      <c r="N298" s="267" t="s">
        <v>44</v>
      </c>
      <c r="O298" s="45"/>
      <c r="P298" s="219">
        <f>O298*H298</f>
        <v>0</v>
      </c>
      <c r="Q298" s="219">
        <v>0.070000000000000007</v>
      </c>
      <c r="R298" s="219">
        <f>Q298*H298</f>
        <v>0.42000000000000004</v>
      </c>
      <c r="S298" s="219">
        <v>0</v>
      </c>
      <c r="T298" s="220">
        <f>S298*H298</f>
        <v>0</v>
      </c>
      <c r="AR298" s="22" t="s">
        <v>169</v>
      </c>
      <c r="AT298" s="22" t="s">
        <v>298</v>
      </c>
      <c r="AU298" s="22" t="s">
        <v>81</v>
      </c>
      <c r="AY298" s="22" t="s">
        <v>155</v>
      </c>
      <c r="BE298" s="221">
        <f>IF(N298="základní",J298,0)</f>
        <v>0</v>
      </c>
      <c r="BF298" s="221">
        <f>IF(N298="snížená",J298,0)</f>
        <v>0</v>
      </c>
      <c r="BG298" s="221">
        <f>IF(N298="zákl. přenesená",J298,0)</f>
        <v>0</v>
      </c>
      <c r="BH298" s="221">
        <f>IF(N298="sníž. přenesená",J298,0)</f>
        <v>0</v>
      </c>
      <c r="BI298" s="221">
        <f>IF(N298="nulová",J298,0)</f>
        <v>0</v>
      </c>
      <c r="BJ298" s="22" t="s">
        <v>81</v>
      </c>
      <c r="BK298" s="221">
        <f>ROUND(I298*H298,2)</f>
        <v>0</v>
      </c>
      <c r="BL298" s="22" t="s">
        <v>163</v>
      </c>
      <c r="BM298" s="22" t="s">
        <v>908</v>
      </c>
    </row>
    <row r="299" s="1" customFormat="1" ht="16.5" customHeight="1">
      <c r="B299" s="44"/>
      <c r="C299" s="210" t="s">
        <v>73</v>
      </c>
      <c r="D299" s="210" t="s">
        <v>156</v>
      </c>
      <c r="E299" s="211" t="s">
        <v>2454</v>
      </c>
      <c r="F299" s="212" t="s">
        <v>2455</v>
      </c>
      <c r="G299" s="213" t="s">
        <v>21</v>
      </c>
      <c r="H299" s="214">
        <v>0</v>
      </c>
      <c r="I299" s="215"/>
      <c r="J299" s="216">
        <f>ROUND(I299*H299,2)</f>
        <v>0</v>
      </c>
      <c r="K299" s="212" t="s">
        <v>21</v>
      </c>
      <c r="L299" s="70"/>
      <c r="M299" s="217" t="s">
        <v>21</v>
      </c>
      <c r="N299" s="218" t="s">
        <v>44</v>
      </c>
      <c r="O299" s="45"/>
      <c r="P299" s="219">
        <f>O299*H299</f>
        <v>0</v>
      </c>
      <c r="Q299" s="219">
        <v>0</v>
      </c>
      <c r="R299" s="219">
        <f>Q299*H299</f>
        <v>0</v>
      </c>
      <c r="S299" s="219">
        <v>0</v>
      </c>
      <c r="T299" s="220">
        <f>S299*H299</f>
        <v>0</v>
      </c>
      <c r="AR299" s="22" t="s">
        <v>163</v>
      </c>
      <c r="AT299" s="22" t="s">
        <v>156</v>
      </c>
      <c r="AU299" s="22" t="s">
        <v>81</v>
      </c>
      <c r="AY299" s="22" t="s">
        <v>155</v>
      </c>
      <c r="BE299" s="221">
        <f>IF(N299="základní",J299,0)</f>
        <v>0</v>
      </c>
      <c r="BF299" s="221">
        <f>IF(N299="snížená",J299,0)</f>
        <v>0</v>
      </c>
      <c r="BG299" s="221">
        <f>IF(N299="zákl. přenesená",J299,0)</f>
        <v>0</v>
      </c>
      <c r="BH299" s="221">
        <f>IF(N299="sníž. přenesená",J299,0)</f>
        <v>0</v>
      </c>
      <c r="BI299" s="221">
        <f>IF(N299="nulová",J299,0)</f>
        <v>0</v>
      </c>
      <c r="BJ299" s="22" t="s">
        <v>81</v>
      </c>
      <c r="BK299" s="221">
        <f>ROUND(I299*H299,2)</f>
        <v>0</v>
      </c>
      <c r="BL299" s="22" t="s">
        <v>163</v>
      </c>
      <c r="BM299" s="22" t="s">
        <v>911</v>
      </c>
    </row>
    <row r="300" s="1" customFormat="1" ht="16.5" customHeight="1">
      <c r="B300" s="44"/>
      <c r="C300" s="258" t="s">
        <v>412</v>
      </c>
      <c r="D300" s="258" t="s">
        <v>298</v>
      </c>
      <c r="E300" s="259" t="s">
        <v>2456</v>
      </c>
      <c r="F300" s="260" t="s">
        <v>2457</v>
      </c>
      <c r="G300" s="261" t="s">
        <v>422</v>
      </c>
      <c r="H300" s="262">
        <v>4</v>
      </c>
      <c r="I300" s="263"/>
      <c r="J300" s="264">
        <f>ROUND(I300*H300,2)</f>
        <v>0</v>
      </c>
      <c r="K300" s="260" t="s">
        <v>21</v>
      </c>
      <c r="L300" s="265"/>
      <c r="M300" s="266" t="s">
        <v>21</v>
      </c>
      <c r="N300" s="267" t="s">
        <v>44</v>
      </c>
      <c r="O300" s="45"/>
      <c r="P300" s="219">
        <f>O300*H300</f>
        <v>0</v>
      </c>
      <c r="Q300" s="219">
        <v>0.087499999999999994</v>
      </c>
      <c r="R300" s="219">
        <f>Q300*H300</f>
        <v>0.34999999999999998</v>
      </c>
      <c r="S300" s="219">
        <v>0</v>
      </c>
      <c r="T300" s="220">
        <f>S300*H300</f>
        <v>0</v>
      </c>
      <c r="AR300" s="22" t="s">
        <v>169</v>
      </c>
      <c r="AT300" s="22" t="s">
        <v>298</v>
      </c>
      <c r="AU300" s="22" t="s">
        <v>81</v>
      </c>
      <c r="AY300" s="22" t="s">
        <v>155</v>
      </c>
      <c r="BE300" s="221">
        <f>IF(N300="základní",J300,0)</f>
        <v>0</v>
      </c>
      <c r="BF300" s="221">
        <f>IF(N300="snížená",J300,0)</f>
        <v>0</v>
      </c>
      <c r="BG300" s="221">
        <f>IF(N300="zákl. přenesená",J300,0)</f>
        <v>0</v>
      </c>
      <c r="BH300" s="221">
        <f>IF(N300="sníž. přenesená",J300,0)</f>
        <v>0</v>
      </c>
      <c r="BI300" s="221">
        <f>IF(N300="nulová",J300,0)</f>
        <v>0</v>
      </c>
      <c r="BJ300" s="22" t="s">
        <v>81</v>
      </c>
      <c r="BK300" s="221">
        <f>ROUND(I300*H300,2)</f>
        <v>0</v>
      </c>
      <c r="BL300" s="22" t="s">
        <v>163</v>
      </c>
      <c r="BM300" s="22" t="s">
        <v>914</v>
      </c>
    </row>
    <row r="301" s="1" customFormat="1" ht="16.5" customHeight="1">
      <c r="B301" s="44"/>
      <c r="C301" s="210" t="s">
        <v>73</v>
      </c>
      <c r="D301" s="210" t="s">
        <v>156</v>
      </c>
      <c r="E301" s="211" t="s">
        <v>2458</v>
      </c>
      <c r="F301" s="212" t="s">
        <v>2459</v>
      </c>
      <c r="G301" s="213" t="s">
        <v>21</v>
      </c>
      <c r="H301" s="214">
        <v>0</v>
      </c>
      <c r="I301" s="215"/>
      <c r="J301" s="216">
        <f>ROUND(I301*H301,2)</f>
        <v>0</v>
      </c>
      <c r="K301" s="212" t="s">
        <v>21</v>
      </c>
      <c r="L301" s="70"/>
      <c r="M301" s="217" t="s">
        <v>21</v>
      </c>
      <c r="N301" s="218" t="s">
        <v>44</v>
      </c>
      <c r="O301" s="45"/>
      <c r="P301" s="219">
        <f>O301*H301</f>
        <v>0</v>
      </c>
      <c r="Q301" s="219">
        <v>0</v>
      </c>
      <c r="R301" s="219">
        <f>Q301*H301</f>
        <v>0</v>
      </c>
      <c r="S301" s="219">
        <v>0</v>
      </c>
      <c r="T301" s="220">
        <f>S301*H301</f>
        <v>0</v>
      </c>
      <c r="AR301" s="22" t="s">
        <v>163</v>
      </c>
      <c r="AT301" s="22" t="s">
        <v>156</v>
      </c>
      <c r="AU301" s="22" t="s">
        <v>81</v>
      </c>
      <c r="AY301" s="22" t="s">
        <v>155</v>
      </c>
      <c r="BE301" s="221">
        <f>IF(N301="základní",J301,0)</f>
        <v>0</v>
      </c>
      <c r="BF301" s="221">
        <f>IF(N301="snížená",J301,0)</f>
        <v>0</v>
      </c>
      <c r="BG301" s="221">
        <f>IF(N301="zákl. přenesená",J301,0)</f>
        <v>0</v>
      </c>
      <c r="BH301" s="221">
        <f>IF(N301="sníž. přenesená",J301,0)</f>
        <v>0</v>
      </c>
      <c r="BI301" s="221">
        <f>IF(N301="nulová",J301,0)</f>
        <v>0</v>
      </c>
      <c r="BJ301" s="22" t="s">
        <v>81</v>
      </c>
      <c r="BK301" s="221">
        <f>ROUND(I301*H301,2)</f>
        <v>0</v>
      </c>
      <c r="BL301" s="22" t="s">
        <v>163</v>
      </c>
      <c r="BM301" s="22" t="s">
        <v>917</v>
      </c>
    </row>
    <row r="302" s="1" customFormat="1" ht="16.5" customHeight="1">
      <c r="B302" s="44"/>
      <c r="C302" s="258" t="s">
        <v>1496</v>
      </c>
      <c r="D302" s="258" t="s">
        <v>298</v>
      </c>
      <c r="E302" s="259" t="s">
        <v>2460</v>
      </c>
      <c r="F302" s="260" t="s">
        <v>2461</v>
      </c>
      <c r="G302" s="261" t="s">
        <v>422</v>
      </c>
      <c r="H302" s="262">
        <v>6</v>
      </c>
      <c r="I302" s="263"/>
      <c r="J302" s="264">
        <f>ROUND(I302*H302,2)</f>
        <v>0</v>
      </c>
      <c r="K302" s="260" t="s">
        <v>21</v>
      </c>
      <c r="L302" s="265"/>
      <c r="M302" s="266" t="s">
        <v>21</v>
      </c>
      <c r="N302" s="267" t="s">
        <v>44</v>
      </c>
      <c r="O302" s="45"/>
      <c r="P302" s="219">
        <f>O302*H302</f>
        <v>0</v>
      </c>
      <c r="Q302" s="219">
        <v>0.096250000000000002</v>
      </c>
      <c r="R302" s="219">
        <f>Q302*H302</f>
        <v>0.57750000000000001</v>
      </c>
      <c r="S302" s="219">
        <v>0</v>
      </c>
      <c r="T302" s="220">
        <f>S302*H302</f>
        <v>0</v>
      </c>
      <c r="AR302" s="22" t="s">
        <v>169</v>
      </c>
      <c r="AT302" s="22" t="s">
        <v>298</v>
      </c>
      <c r="AU302" s="22" t="s">
        <v>81</v>
      </c>
      <c r="AY302" s="22" t="s">
        <v>155</v>
      </c>
      <c r="BE302" s="221">
        <f>IF(N302="základní",J302,0)</f>
        <v>0</v>
      </c>
      <c r="BF302" s="221">
        <f>IF(N302="snížená",J302,0)</f>
        <v>0</v>
      </c>
      <c r="BG302" s="221">
        <f>IF(N302="zákl. přenesená",J302,0)</f>
        <v>0</v>
      </c>
      <c r="BH302" s="221">
        <f>IF(N302="sníž. přenesená",J302,0)</f>
        <v>0</v>
      </c>
      <c r="BI302" s="221">
        <f>IF(N302="nulová",J302,0)</f>
        <v>0</v>
      </c>
      <c r="BJ302" s="22" t="s">
        <v>81</v>
      </c>
      <c r="BK302" s="221">
        <f>ROUND(I302*H302,2)</f>
        <v>0</v>
      </c>
      <c r="BL302" s="22" t="s">
        <v>163</v>
      </c>
      <c r="BM302" s="22" t="s">
        <v>920</v>
      </c>
    </row>
    <row r="303" s="1" customFormat="1" ht="16.5" customHeight="1">
      <c r="B303" s="44"/>
      <c r="C303" s="210" t="s">
        <v>73</v>
      </c>
      <c r="D303" s="210" t="s">
        <v>156</v>
      </c>
      <c r="E303" s="211" t="s">
        <v>2343</v>
      </c>
      <c r="F303" s="212" t="s">
        <v>2344</v>
      </c>
      <c r="G303" s="213" t="s">
        <v>21</v>
      </c>
      <c r="H303" s="214">
        <v>0</v>
      </c>
      <c r="I303" s="215"/>
      <c r="J303" s="216">
        <f>ROUND(I303*H303,2)</f>
        <v>0</v>
      </c>
      <c r="K303" s="212" t="s">
        <v>21</v>
      </c>
      <c r="L303" s="70"/>
      <c r="M303" s="217" t="s">
        <v>21</v>
      </c>
      <c r="N303" s="218" t="s">
        <v>44</v>
      </c>
      <c r="O303" s="45"/>
      <c r="P303" s="219">
        <f>O303*H303</f>
        <v>0</v>
      </c>
      <c r="Q303" s="219">
        <v>0</v>
      </c>
      <c r="R303" s="219">
        <f>Q303*H303</f>
        <v>0</v>
      </c>
      <c r="S303" s="219">
        <v>0</v>
      </c>
      <c r="T303" s="220">
        <f>S303*H303</f>
        <v>0</v>
      </c>
      <c r="AR303" s="22" t="s">
        <v>163</v>
      </c>
      <c r="AT303" s="22" t="s">
        <v>156</v>
      </c>
      <c r="AU303" s="22" t="s">
        <v>81</v>
      </c>
      <c r="AY303" s="22" t="s">
        <v>155</v>
      </c>
      <c r="BE303" s="221">
        <f>IF(N303="základní",J303,0)</f>
        <v>0</v>
      </c>
      <c r="BF303" s="221">
        <f>IF(N303="snížená",J303,0)</f>
        <v>0</v>
      </c>
      <c r="BG303" s="221">
        <f>IF(N303="zákl. přenesená",J303,0)</f>
        <v>0</v>
      </c>
      <c r="BH303" s="221">
        <f>IF(N303="sníž. přenesená",J303,0)</f>
        <v>0</v>
      </c>
      <c r="BI303" s="221">
        <f>IF(N303="nulová",J303,0)</f>
        <v>0</v>
      </c>
      <c r="BJ303" s="22" t="s">
        <v>81</v>
      </c>
      <c r="BK303" s="221">
        <f>ROUND(I303*H303,2)</f>
        <v>0</v>
      </c>
      <c r="BL303" s="22" t="s">
        <v>163</v>
      </c>
      <c r="BM303" s="22" t="s">
        <v>923</v>
      </c>
    </row>
    <row r="304" s="1" customFormat="1" ht="16.5" customHeight="1">
      <c r="B304" s="44"/>
      <c r="C304" s="258" t="s">
        <v>415</v>
      </c>
      <c r="D304" s="258" t="s">
        <v>298</v>
      </c>
      <c r="E304" s="259" t="s">
        <v>2462</v>
      </c>
      <c r="F304" s="260" t="s">
        <v>2463</v>
      </c>
      <c r="G304" s="261" t="s">
        <v>422</v>
      </c>
      <c r="H304" s="262">
        <v>8</v>
      </c>
      <c r="I304" s="263"/>
      <c r="J304" s="264">
        <f>ROUND(I304*H304,2)</f>
        <v>0</v>
      </c>
      <c r="K304" s="260" t="s">
        <v>21</v>
      </c>
      <c r="L304" s="265"/>
      <c r="M304" s="266" t="s">
        <v>21</v>
      </c>
      <c r="N304" s="267" t="s">
        <v>44</v>
      </c>
      <c r="O304" s="45"/>
      <c r="P304" s="219">
        <f>O304*H304</f>
        <v>0</v>
      </c>
      <c r="Q304" s="219">
        <v>0.126</v>
      </c>
      <c r="R304" s="219">
        <f>Q304*H304</f>
        <v>1.008</v>
      </c>
      <c r="S304" s="219">
        <v>0</v>
      </c>
      <c r="T304" s="220">
        <f>S304*H304</f>
        <v>0</v>
      </c>
      <c r="AR304" s="22" t="s">
        <v>169</v>
      </c>
      <c r="AT304" s="22" t="s">
        <v>298</v>
      </c>
      <c r="AU304" s="22" t="s">
        <v>81</v>
      </c>
      <c r="AY304" s="22" t="s">
        <v>155</v>
      </c>
      <c r="BE304" s="221">
        <f>IF(N304="základní",J304,0)</f>
        <v>0</v>
      </c>
      <c r="BF304" s="221">
        <f>IF(N304="snížená",J304,0)</f>
        <v>0</v>
      </c>
      <c r="BG304" s="221">
        <f>IF(N304="zákl. přenesená",J304,0)</f>
        <v>0</v>
      </c>
      <c r="BH304" s="221">
        <f>IF(N304="sníž. přenesená",J304,0)</f>
        <v>0</v>
      </c>
      <c r="BI304" s="221">
        <f>IF(N304="nulová",J304,0)</f>
        <v>0</v>
      </c>
      <c r="BJ304" s="22" t="s">
        <v>81</v>
      </c>
      <c r="BK304" s="221">
        <f>ROUND(I304*H304,2)</f>
        <v>0</v>
      </c>
      <c r="BL304" s="22" t="s">
        <v>163</v>
      </c>
      <c r="BM304" s="22" t="s">
        <v>926</v>
      </c>
    </row>
    <row r="305" s="1" customFormat="1" ht="16.5" customHeight="1">
      <c r="B305" s="44"/>
      <c r="C305" s="210" t="s">
        <v>73</v>
      </c>
      <c r="D305" s="210" t="s">
        <v>156</v>
      </c>
      <c r="E305" s="211" t="s">
        <v>2464</v>
      </c>
      <c r="F305" s="212" t="s">
        <v>2465</v>
      </c>
      <c r="G305" s="213" t="s">
        <v>21</v>
      </c>
      <c r="H305" s="214">
        <v>0</v>
      </c>
      <c r="I305" s="215"/>
      <c r="J305" s="216">
        <f>ROUND(I305*H305,2)</f>
        <v>0</v>
      </c>
      <c r="K305" s="212" t="s">
        <v>21</v>
      </c>
      <c r="L305" s="70"/>
      <c r="M305" s="217" t="s">
        <v>21</v>
      </c>
      <c r="N305" s="218" t="s">
        <v>44</v>
      </c>
      <c r="O305" s="45"/>
      <c r="P305" s="219">
        <f>O305*H305</f>
        <v>0</v>
      </c>
      <c r="Q305" s="219">
        <v>0</v>
      </c>
      <c r="R305" s="219">
        <f>Q305*H305</f>
        <v>0</v>
      </c>
      <c r="S305" s="219">
        <v>0</v>
      </c>
      <c r="T305" s="220">
        <f>S305*H305</f>
        <v>0</v>
      </c>
      <c r="AR305" s="22" t="s">
        <v>163</v>
      </c>
      <c r="AT305" s="22" t="s">
        <v>156</v>
      </c>
      <c r="AU305" s="22" t="s">
        <v>81</v>
      </c>
      <c r="AY305" s="22" t="s">
        <v>155</v>
      </c>
      <c r="BE305" s="221">
        <f>IF(N305="základní",J305,0)</f>
        <v>0</v>
      </c>
      <c r="BF305" s="221">
        <f>IF(N305="snížená",J305,0)</f>
        <v>0</v>
      </c>
      <c r="BG305" s="221">
        <f>IF(N305="zákl. přenesená",J305,0)</f>
        <v>0</v>
      </c>
      <c r="BH305" s="221">
        <f>IF(N305="sníž. přenesená",J305,0)</f>
        <v>0</v>
      </c>
      <c r="BI305" s="221">
        <f>IF(N305="nulová",J305,0)</f>
        <v>0</v>
      </c>
      <c r="BJ305" s="22" t="s">
        <v>81</v>
      </c>
      <c r="BK305" s="221">
        <f>ROUND(I305*H305,2)</f>
        <v>0</v>
      </c>
      <c r="BL305" s="22" t="s">
        <v>163</v>
      </c>
      <c r="BM305" s="22" t="s">
        <v>933</v>
      </c>
    </row>
    <row r="306" s="9" customFormat="1" ht="29.88" customHeight="1">
      <c r="B306" s="196"/>
      <c r="C306" s="197"/>
      <c r="D306" s="198" t="s">
        <v>72</v>
      </c>
      <c r="E306" s="233" t="s">
        <v>154</v>
      </c>
      <c r="F306" s="233" t="s">
        <v>2466</v>
      </c>
      <c r="G306" s="197"/>
      <c r="H306" s="197"/>
      <c r="I306" s="200"/>
      <c r="J306" s="234">
        <f>BK306</f>
        <v>0</v>
      </c>
      <c r="K306" s="197"/>
      <c r="L306" s="202"/>
      <c r="M306" s="203"/>
      <c r="N306" s="204"/>
      <c r="O306" s="204"/>
      <c r="P306" s="205">
        <v>0</v>
      </c>
      <c r="Q306" s="204"/>
      <c r="R306" s="205">
        <v>0</v>
      </c>
      <c r="S306" s="204"/>
      <c r="T306" s="206">
        <v>0</v>
      </c>
      <c r="AR306" s="207" t="s">
        <v>81</v>
      </c>
      <c r="AT306" s="208" t="s">
        <v>72</v>
      </c>
      <c r="AU306" s="208" t="s">
        <v>81</v>
      </c>
      <c r="AY306" s="207" t="s">
        <v>155</v>
      </c>
      <c r="BK306" s="209">
        <v>0</v>
      </c>
    </row>
    <row r="307" s="9" customFormat="1" ht="24.96" customHeight="1">
      <c r="B307" s="196"/>
      <c r="C307" s="197"/>
      <c r="D307" s="198" t="s">
        <v>72</v>
      </c>
      <c r="E307" s="199" t="s">
        <v>1517</v>
      </c>
      <c r="F307" s="199" t="s">
        <v>2467</v>
      </c>
      <c r="G307" s="197"/>
      <c r="H307" s="197"/>
      <c r="I307" s="200"/>
      <c r="J307" s="201">
        <f>BK307</f>
        <v>0</v>
      </c>
      <c r="K307" s="197"/>
      <c r="L307" s="202"/>
      <c r="M307" s="203"/>
      <c r="N307" s="204"/>
      <c r="O307" s="204"/>
      <c r="P307" s="205">
        <f>SUM(P308:P351)</f>
        <v>0</v>
      </c>
      <c r="Q307" s="204"/>
      <c r="R307" s="205">
        <f>SUM(R308:R351)</f>
        <v>317.83648067000007</v>
      </c>
      <c r="S307" s="204"/>
      <c r="T307" s="206">
        <f>SUM(T308:T351)</f>
        <v>0</v>
      </c>
      <c r="AR307" s="207" t="s">
        <v>81</v>
      </c>
      <c r="AT307" s="208" t="s">
        <v>72</v>
      </c>
      <c r="AU307" s="208" t="s">
        <v>73</v>
      </c>
      <c r="AY307" s="207" t="s">
        <v>155</v>
      </c>
      <c r="BK307" s="209">
        <f>SUM(BK308:BK351)</f>
        <v>0</v>
      </c>
    </row>
    <row r="308" s="1" customFormat="1" ht="16.5" customHeight="1">
      <c r="B308" s="44"/>
      <c r="C308" s="210" t="s">
        <v>1500</v>
      </c>
      <c r="D308" s="210" t="s">
        <v>156</v>
      </c>
      <c r="E308" s="211" t="s">
        <v>2468</v>
      </c>
      <c r="F308" s="212" t="s">
        <v>2469</v>
      </c>
      <c r="G308" s="213" t="s">
        <v>422</v>
      </c>
      <c r="H308" s="214">
        <v>13</v>
      </c>
      <c r="I308" s="215"/>
      <c r="J308" s="216">
        <f>ROUND(I308*H308,2)</f>
        <v>0</v>
      </c>
      <c r="K308" s="212" t="s">
        <v>21</v>
      </c>
      <c r="L308" s="70"/>
      <c r="M308" s="217" t="s">
        <v>21</v>
      </c>
      <c r="N308" s="218" t="s">
        <v>44</v>
      </c>
      <c r="O308" s="45"/>
      <c r="P308" s="219">
        <f>O308*H308</f>
        <v>0</v>
      </c>
      <c r="Q308" s="219">
        <v>0.062330000000000003</v>
      </c>
      <c r="R308" s="219">
        <f>Q308*H308</f>
        <v>0.81029000000000007</v>
      </c>
      <c r="S308" s="219">
        <v>0</v>
      </c>
      <c r="T308" s="220">
        <f>S308*H308</f>
        <v>0</v>
      </c>
      <c r="AR308" s="22" t="s">
        <v>163</v>
      </c>
      <c r="AT308" s="22" t="s">
        <v>156</v>
      </c>
      <c r="AU308" s="22" t="s">
        <v>81</v>
      </c>
      <c r="AY308" s="22" t="s">
        <v>155</v>
      </c>
      <c r="BE308" s="221">
        <f>IF(N308="základní",J308,0)</f>
        <v>0</v>
      </c>
      <c r="BF308" s="221">
        <f>IF(N308="snížená",J308,0)</f>
        <v>0</v>
      </c>
      <c r="BG308" s="221">
        <f>IF(N308="zákl. přenesená",J308,0)</f>
        <v>0</v>
      </c>
      <c r="BH308" s="221">
        <f>IF(N308="sníž. přenesená",J308,0)</f>
        <v>0</v>
      </c>
      <c r="BI308" s="221">
        <f>IF(N308="nulová",J308,0)</f>
        <v>0</v>
      </c>
      <c r="BJ308" s="22" t="s">
        <v>81</v>
      </c>
      <c r="BK308" s="221">
        <f>ROUND(I308*H308,2)</f>
        <v>0</v>
      </c>
      <c r="BL308" s="22" t="s">
        <v>163</v>
      </c>
      <c r="BM308" s="22" t="s">
        <v>940</v>
      </c>
    </row>
    <row r="309" s="1" customFormat="1" ht="16.5" customHeight="1">
      <c r="B309" s="44"/>
      <c r="C309" s="210" t="s">
        <v>423</v>
      </c>
      <c r="D309" s="210" t="s">
        <v>156</v>
      </c>
      <c r="E309" s="211" t="s">
        <v>2470</v>
      </c>
      <c r="F309" s="212" t="s">
        <v>2471</v>
      </c>
      <c r="G309" s="213" t="s">
        <v>282</v>
      </c>
      <c r="H309" s="214">
        <v>253.5</v>
      </c>
      <c r="I309" s="215"/>
      <c r="J309" s="216">
        <f>ROUND(I309*H309,2)</f>
        <v>0</v>
      </c>
      <c r="K309" s="212" t="s">
        <v>21</v>
      </c>
      <c r="L309" s="70"/>
      <c r="M309" s="217" t="s">
        <v>21</v>
      </c>
      <c r="N309" s="218" t="s">
        <v>44</v>
      </c>
      <c r="O309" s="45"/>
      <c r="P309" s="219">
        <f>O309*H309</f>
        <v>0</v>
      </c>
      <c r="Q309" s="219">
        <v>0.25578000000000001</v>
      </c>
      <c r="R309" s="219">
        <f>Q309*H309</f>
        <v>64.840230000000005</v>
      </c>
      <c r="S309" s="219">
        <v>0</v>
      </c>
      <c r="T309" s="220">
        <f>S309*H309</f>
        <v>0</v>
      </c>
      <c r="AR309" s="22" t="s">
        <v>163</v>
      </c>
      <c r="AT309" s="22" t="s">
        <v>156</v>
      </c>
      <c r="AU309" s="22" t="s">
        <v>81</v>
      </c>
      <c r="AY309" s="22" t="s">
        <v>155</v>
      </c>
      <c r="BE309" s="221">
        <f>IF(N309="základní",J309,0)</f>
        <v>0</v>
      </c>
      <c r="BF309" s="221">
        <f>IF(N309="snížená",J309,0)</f>
        <v>0</v>
      </c>
      <c r="BG309" s="221">
        <f>IF(N309="zákl. přenesená",J309,0)</f>
        <v>0</v>
      </c>
      <c r="BH309" s="221">
        <f>IF(N309="sníž. přenesená",J309,0)</f>
        <v>0</v>
      </c>
      <c r="BI309" s="221">
        <f>IF(N309="nulová",J309,0)</f>
        <v>0</v>
      </c>
      <c r="BJ309" s="22" t="s">
        <v>81</v>
      </c>
      <c r="BK309" s="221">
        <f>ROUND(I309*H309,2)</f>
        <v>0</v>
      </c>
      <c r="BL309" s="22" t="s">
        <v>163</v>
      </c>
      <c r="BM309" s="22" t="s">
        <v>942</v>
      </c>
    </row>
    <row r="310" s="1" customFormat="1" ht="16.5" customHeight="1">
      <c r="B310" s="44"/>
      <c r="C310" s="210" t="s">
        <v>73</v>
      </c>
      <c r="D310" s="210" t="s">
        <v>156</v>
      </c>
      <c r="E310" s="211" t="s">
        <v>2472</v>
      </c>
      <c r="F310" s="212" t="s">
        <v>2473</v>
      </c>
      <c r="G310" s="213" t="s">
        <v>21</v>
      </c>
      <c r="H310" s="214">
        <v>0</v>
      </c>
      <c r="I310" s="215"/>
      <c r="J310" s="216">
        <f>ROUND(I310*H310,2)</f>
        <v>0</v>
      </c>
      <c r="K310" s="212" t="s">
        <v>21</v>
      </c>
      <c r="L310" s="70"/>
      <c r="M310" s="217" t="s">
        <v>21</v>
      </c>
      <c r="N310" s="218" t="s">
        <v>44</v>
      </c>
      <c r="O310" s="45"/>
      <c r="P310" s="219">
        <f>O310*H310</f>
        <v>0</v>
      </c>
      <c r="Q310" s="219">
        <v>0</v>
      </c>
      <c r="R310" s="219">
        <f>Q310*H310</f>
        <v>0</v>
      </c>
      <c r="S310" s="219">
        <v>0</v>
      </c>
      <c r="T310" s="220">
        <f>S310*H310</f>
        <v>0</v>
      </c>
      <c r="AR310" s="22" t="s">
        <v>163</v>
      </c>
      <c r="AT310" s="22" t="s">
        <v>156</v>
      </c>
      <c r="AU310" s="22" t="s">
        <v>81</v>
      </c>
      <c r="AY310" s="22" t="s">
        <v>155</v>
      </c>
      <c r="BE310" s="221">
        <f>IF(N310="základní",J310,0)</f>
        <v>0</v>
      </c>
      <c r="BF310" s="221">
        <f>IF(N310="snížená",J310,0)</f>
        <v>0</v>
      </c>
      <c r="BG310" s="221">
        <f>IF(N310="zákl. přenesená",J310,0)</f>
        <v>0</v>
      </c>
      <c r="BH310" s="221">
        <f>IF(N310="sníž. přenesená",J310,0)</f>
        <v>0</v>
      </c>
      <c r="BI310" s="221">
        <f>IF(N310="nulová",J310,0)</f>
        <v>0</v>
      </c>
      <c r="BJ310" s="22" t="s">
        <v>81</v>
      </c>
      <c r="BK310" s="221">
        <f>ROUND(I310*H310,2)</f>
        <v>0</v>
      </c>
      <c r="BL310" s="22" t="s">
        <v>163</v>
      </c>
      <c r="BM310" s="22" t="s">
        <v>946</v>
      </c>
    </row>
    <row r="311" s="1" customFormat="1" ht="16.5" customHeight="1">
      <c r="B311" s="44"/>
      <c r="C311" s="210" t="s">
        <v>1504</v>
      </c>
      <c r="D311" s="210" t="s">
        <v>156</v>
      </c>
      <c r="E311" s="211" t="s">
        <v>2474</v>
      </c>
      <c r="F311" s="212" t="s">
        <v>2475</v>
      </c>
      <c r="G311" s="213" t="s">
        <v>298</v>
      </c>
      <c r="H311" s="214">
        <v>88.400000000000006</v>
      </c>
      <c r="I311" s="215"/>
      <c r="J311" s="216">
        <f>ROUND(I311*H311,2)</f>
        <v>0</v>
      </c>
      <c r="K311" s="212" t="s">
        <v>21</v>
      </c>
      <c r="L311" s="70"/>
      <c r="M311" s="217" t="s">
        <v>21</v>
      </c>
      <c r="N311" s="218" t="s">
        <v>44</v>
      </c>
      <c r="O311" s="45"/>
      <c r="P311" s="219">
        <f>O311*H311</f>
        <v>0</v>
      </c>
      <c r="Q311" s="219">
        <v>0.036170000000000001</v>
      </c>
      <c r="R311" s="219">
        <f>Q311*H311</f>
        <v>3.1974280000000004</v>
      </c>
      <c r="S311" s="219">
        <v>0</v>
      </c>
      <c r="T311" s="220">
        <f>S311*H311</f>
        <v>0</v>
      </c>
      <c r="AR311" s="22" t="s">
        <v>163</v>
      </c>
      <c r="AT311" s="22" t="s">
        <v>156</v>
      </c>
      <c r="AU311" s="22" t="s">
        <v>81</v>
      </c>
      <c r="AY311" s="22" t="s">
        <v>155</v>
      </c>
      <c r="BE311" s="221">
        <f>IF(N311="základní",J311,0)</f>
        <v>0</v>
      </c>
      <c r="BF311" s="221">
        <f>IF(N311="snížená",J311,0)</f>
        <v>0</v>
      </c>
      <c r="BG311" s="221">
        <f>IF(N311="zákl. přenesená",J311,0)</f>
        <v>0</v>
      </c>
      <c r="BH311" s="221">
        <f>IF(N311="sníž. přenesená",J311,0)</f>
        <v>0</v>
      </c>
      <c r="BI311" s="221">
        <f>IF(N311="nulová",J311,0)</f>
        <v>0</v>
      </c>
      <c r="BJ311" s="22" t="s">
        <v>81</v>
      </c>
      <c r="BK311" s="221">
        <f>ROUND(I311*H311,2)</f>
        <v>0</v>
      </c>
      <c r="BL311" s="22" t="s">
        <v>163</v>
      </c>
      <c r="BM311" s="22" t="s">
        <v>948</v>
      </c>
    </row>
    <row r="312" s="1" customFormat="1" ht="16.5" customHeight="1">
      <c r="B312" s="44"/>
      <c r="C312" s="210" t="s">
        <v>73</v>
      </c>
      <c r="D312" s="210" t="s">
        <v>156</v>
      </c>
      <c r="E312" s="211" t="s">
        <v>2476</v>
      </c>
      <c r="F312" s="212" t="s">
        <v>2477</v>
      </c>
      <c r="G312" s="213" t="s">
        <v>21</v>
      </c>
      <c r="H312" s="214">
        <v>0</v>
      </c>
      <c r="I312" s="215"/>
      <c r="J312" s="216">
        <f>ROUND(I312*H312,2)</f>
        <v>0</v>
      </c>
      <c r="K312" s="212" t="s">
        <v>21</v>
      </c>
      <c r="L312" s="70"/>
      <c r="M312" s="217" t="s">
        <v>21</v>
      </c>
      <c r="N312" s="218" t="s">
        <v>44</v>
      </c>
      <c r="O312" s="45"/>
      <c r="P312" s="219">
        <f>O312*H312</f>
        <v>0</v>
      </c>
      <c r="Q312" s="219">
        <v>0</v>
      </c>
      <c r="R312" s="219">
        <f>Q312*H312</f>
        <v>0</v>
      </c>
      <c r="S312" s="219">
        <v>0</v>
      </c>
      <c r="T312" s="220">
        <f>S312*H312</f>
        <v>0</v>
      </c>
      <c r="AR312" s="22" t="s">
        <v>163</v>
      </c>
      <c r="AT312" s="22" t="s">
        <v>156</v>
      </c>
      <c r="AU312" s="22" t="s">
        <v>81</v>
      </c>
      <c r="AY312" s="22" t="s">
        <v>155</v>
      </c>
      <c r="BE312" s="221">
        <f>IF(N312="základní",J312,0)</f>
        <v>0</v>
      </c>
      <c r="BF312" s="221">
        <f>IF(N312="snížená",J312,0)</f>
        <v>0</v>
      </c>
      <c r="BG312" s="221">
        <f>IF(N312="zákl. přenesená",J312,0)</f>
        <v>0</v>
      </c>
      <c r="BH312" s="221">
        <f>IF(N312="sníž. přenesená",J312,0)</f>
        <v>0</v>
      </c>
      <c r="BI312" s="221">
        <f>IF(N312="nulová",J312,0)</f>
        <v>0</v>
      </c>
      <c r="BJ312" s="22" t="s">
        <v>81</v>
      </c>
      <c r="BK312" s="221">
        <f>ROUND(I312*H312,2)</f>
        <v>0</v>
      </c>
      <c r="BL312" s="22" t="s">
        <v>163</v>
      </c>
      <c r="BM312" s="22" t="s">
        <v>951</v>
      </c>
    </row>
    <row r="313" s="1" customFormat="1" ht="25.5" customHeight="1">
      <c r="B313" s="44"/>
      <c r="C313" s="210" t="s">
        <v>426</v>
      </c>
      <c r="D313" s="210" t="s">
        <v>156</v>
      </c>
      <c r="E313" s="211" t="s">
        <v>2478</v>
      </c>
      <c r="F313" s="212" t="s">
        <v>2479</v>
      </c>
      <c r="G313" s="213" t="s">
        <v>282</v>
      </c>
      <c r="H313" s="214">
        <v>253.24000000000001</v>
      </c>
      <c r="I313" s="215"/>
      <c r="J313" s="216">
        <f>ROUND(I313*H313,2)</f>
        <v>0</v>
      </c>
      <c r="K313" s="212" t="s">
        <v>21</v>
      </c>
      <c r="L313" s="70"/>
      <c r="M313" s="217" t="s">
        <v>21</v>
      </c>
      <c r="N313" s="218" t="s">
        <v>44</v>
      </c>
      <c r="O313" s="45"/>
      <c r="P313" s="219">
        <f>O313*H313</f>
        <v>0</v>
      </c>
      <c r="Q313" s="219">
        <v>0.35750999999999999</v>
      </c>
      <c r="R313" s="219">
        <f>Q313*H313</f>
        <v>90.535832400000004</v>
      </c>
      <c r="S313" s="219">
        <v>0</v>
      </c>
      <c r="T313" s="220">
        <f>S313*H313</f>
        <v>0</v>
      </c>
      <c r="AR313" s="22" t="s">
        <v>163</v>
      </c>
      <c r="AT313" s="22" t="s">
        <v>156</v>
      </c>
      <c r="AU313" s="22" t="s">
        <v>81</v>
      </c>
      <c r="AY313" s="22" t="s">
        <v>155</v>
      </c>
      <c r="BE313" s="221">
        <f>IF(N313="základní",J313,0)</f>
        <v>0</v>
      </c>
      <c r="BF313" s="221">
        <f>IF(N313="snížená",J313,0)</f>
        <v>0</v>
      </c>
      <c r="BG313" s="221">
        <f>IF(N313="zákl. přenesená",J313,0)</f>
        <v>0</v>
      </c>
      <c r="BH313" s="221">
        <f>IF(N313="sníž. přenesená",J313,0)</f>
        <v>0</v>
      </c>
      <c r="BI313" s="221">
        <f>IF(N313="nulová",J313,0)</f>
        <v>0</v>
      </c>
      <c r="BJ313" s="22" t="s">
        <v>81</v>
      </c>
      <c r="BK313" s="221">
        <f>ROUND(I313*H313,2)</f>
        <v>0</v>
      </c>
      <c r="BL313" s="22" t="s">
        <v>163</v>
      </c>
      <c r="BM313" s="22" t="s">
        <v>953</v>
      </c>
    </row>
    <row r="314" s="1" customFormat="1" ht="16.5" customHeight="1">
      <c r="B314" s="44"/>
      <c r="C314" s="210" t="s">
        <v>73</v>
      </c>
      <c r="D314" s="210" t="s">
        <v>156</v>
      </c>
      <c r="E314" s="211" t="s">
        <v>2480</v>
      </c>
      <c r="F314" s="212" t="s">
        <v>2481</v>
      </c>
      <c r="G314" s="213" t="s">
        <v>21</v>
      </c>
      <c r="H314" s="214">
        <v>0</v>
      </c>
      <c r="I314" s="215"/>
      <c r="J314" s="216">
        <f>ROUND(I314*H314,2)</f>
        <v>0</v>
      </c>
      <c r="K314" s="212" t="s">
        <v>21</v>
      </c>
      <c r="L314" s="70"/>
      <c r="M314" s="217" t="s">
        <v>21</v>
      </c>
      <c r="N314" s="218" t="s">
        <v>44</v>
      </c>
      <c r="O314" s="45"/>
      <c r="P314" s="219">
        <f>O314*H314</f>
        <v>0</v>
      </c>
      <c r="Q314" s="219">
        <v>0</v>
      </c>
      <c r="R314" s="219">
        <f>Q314*H314</f>
        <v>0</v>
      </c>
      <c r="S314" s="219">
        <v>0</v>
      </c>
      <c r="T314" s="220">
        <f>S314*H314</f>
        <v>0</v>
      </c>
      <c r="AR314" s="22" t="s">
        <v>163</v>
      </c>
      <c r="AT314" s="22" t="s">
        <v>156</v>
      </c>
      <c r="AU314" s="22" t="s">
        <v>81</v>
      </c>
      <c r="AY314" s="22" t="s">
        <v>155</v>
      </c>
      <c r="BE314" s="221">
        <f>IF(N314="základní",J314,0)</f>
        <v>0</v>
      </c>
      <c r="BF314" s="221">
        <f>IF(N314="snížená",J314,0)</f>
        <v>0</v>
      </c>
      <c r="BG314" s="221">
        <f>IF(N314="zákl. přenesená",J314,0)</f>
        <v>0</v>
      </c>
      <c r="BH314" s="221">
        <f>IF(N314="sníž. přenesená",J314,0)</f>
        <v>0</v>
      </c>
      <c r="BI314" s="221">
        <f>IF(N314="nulová",J314,0)</f>
        <v>0</v>
      </c>
      <c r="BJ314" s="22" t="s">
        <v>81</v>
      </c>
      <c r="BK314" s="221">
        <f>ROUND(I314*H314,2)</f>
        <v>0</v>
      </c>
      <c r="BL314" s="22" t="s">
        <v>163</v>
      </c>
      <c r="BM314" s="22" t="s">
        <v>956</v>
      </c>
    </row>
    <row r="315" s="1" customFormat="1" ht="25.5" customHeight="1">
      <c r="B315" s="44"/>
      <c r="C315" s="210" t="s">
        <v>1507</v>
      </c>
      <c r="D315" s="210" t="s">
        <v>156</v>
      </c>
      <c r="E315" s="211" t="s">
        <v>2482</v>
      </c>
      <c r="F315" s="212" t="s">
        <v>2483</v>
      </c>
      <c r="G315" s="213" t="s">
        <v>266</v>
      </c>
      <c r="H315" s="214">
        <v>19.404</v>
      </c>
      <c r="I315" s="215"/>
      <c r="J315" s="216">
        <f>ROUND(I315*H315,2)</f>
        <v>0</v>
      </c>
      <c r="K315" s="212" t="s">
        <v>21</v>
      </c>
      <c r="L315" s="70"/>
      <c r="M315" s="217" t="s">
        <v>21</v>
      </c>
      <c r="N315" s="218" t="s">
        <v>44</v>
      </c>
      <c r="O315" s="45"/>
      <c r="P315" s="219">
        <f>O315*H315</f>
        <v>0</v>
      </c>
      <c r="Q315" s="219">
        <v>2.3453499999999998</v>
      </c>
      <c r="R315" s="219">
        <f>Q315*H315</f>
        <v>45.5091714</v>
      </c>
      <c r="S315" s="219">
        <v>0</v>
      </c>
      <c r="T315" s="220">
        <f>S315*H315</f>
        <v>0</v>
      </c>
      <c r="AR315" s="22" t="s">
        <v>163</v>
      </c>
      <c r="AT315" s="22" t="s">
        <v>156</v>
      </c>
      <c r="AU315" s="22" t="s">
        <v>81</v>
      </c>
      <c r="AY315" s="22" t="s">
        <v>155</v>
      </c>
      <c r="BE315" s="221">
        <f>IF(N315="základní",J315,0)</f>
        <v>0</v>
      </c>
      <c r="BF315" s="221">
        <f>IF(N315="snížená",J315,0)</f>
        <v>0</v>
      </c>
      <c r="BG315" s="221">
        <f>IF(N315="zákl. přenesená",J315,0)</f>
        <v>0</v>
      </c>
      <c r="BH315" s="221">
        <f>IF(N315="sníž. přenesená",J315,0)</f>
        <v>0</v>
      </c>
      <c r="BI315" s="221">
        <f>IF(N315="nulová",J315,0)</f>
        <v>0</v>
      </c>
      <c r="BJ315" s="22" t="s">
        <v>81</v>
      </c>
      <c r="BK315" s="221">
        <f>ROUND(I315*H315,2)</f>
        <v>0</v>
      </c>
      <c r="BL315" s="22" t="s">
        <v>163</v>
      </c>
      <c r="BM315" s="22" t="s">
        <v>958</v>
      </c>
    </row>
    <row r="316" s="1" customFormat="1" ht="16.5" customHeight="1">
      <c r="B316" s="44"/>
      <c r="C316" s="210" t="s">
        <v>73</v>
      </c>
      <c r="D316" s="210" t="s">
        <v>156</v>
      </c>
      <c r="E316" s="211" t="s">
        <v>2484</v>
      </c>
      <c r="F316" s="212" t="s">
        <v>2485</v>
      </c>
      <c r="G316" s="213" t="s">
        <v>21</v>
      </c>
      <c r="H316" s="214">
        <v>0</v>
      </c>
      <c r="I316" s="215"/>
      <c r="J316" s="216">
        <f>ROUND(I316*H316,2)</f>
        <v>0</v>
      </c>
      <c r="K316" s="212" t="s">
        <v>21</v>
      </c>
      <c r="L316" s="70"/>
      <c r="M316" s="217" t="s">
        <v>21</v>
      </c>
      <c r="N316" s="218" t="s">
        <v>44</v>
      </c>
      <c r="O316" s="45"/>
      <c r="P316" s="219">
        <f>O316*H316</f>
        <v>0</v>
      </c>
      <c r="Q316" s="219">
        <v>0</v>
      </c>
      <c r="R316" s="219">
        <f>Q316*H316</f>
        <v>0</v>
      </c>
      <c r="S316" s="219">
        <v>0</v>
      </c>
      <c r="T316" s="220">
        <f>S316*H316</f>
        <v>0</v>
      </c>
      <c r="AR316" s="22" t="s">
        <v>163</v>
      </c>
      <c r="AT316" s="22" t="s">
        <v>156</v>
      </c>
      <c r="AU316" s="22" t="s">
        <v>81</v>
      </c>
      <c r="AY316" s="22" t="s">
        <v>155</v>
      </c>
      <c r="BE316" s="221">
        <f>IF(N316="základní",J316,0)</f>
        <v>0</v>
      </c>
      <c r="BF316" s="221">
        <f>IF(N316="snížená",J316,0)</f>
        <v>0</v>
      </c>
      <c r="BG316" s="221">
        <f>IF(N316="zákl. přenesená",J316,0)</f>
        <v>0</v>
      </c>
      <c r="BH316" s="221">
        <f>IF(N316="sníž. přenesená",J316,0)</f>
        <v>0</v>
      </c>
      <c r="BI316" s="221">
        <f>IF(N316="nulová",J316,0)</f>
        <v>0</v>
      </c>
      <c r="BJ316" s="22" t="s">
        <v>81</v>
      </c>
      <c r="BK316" s="221">
        <f>ROUND(I316*H316,2)</f>
        <v>0</v>
      </c>
      <c r="BL316" s="22" t="s">
        <v>163</v>
      </c>
      <c r="BM316" s="22" t="s">
        <v>961</v>
      </c>
    </row>
    <row r="317" s="1" customFormat="1" ht="16.5" customHeight="1">
      <c r="B317" s="44"/>
      <c r="C317" s="210" t="s">
        <v>429</v>
      </c>
      <c r="D317" s="210" t="s">
        <v>156</v>
      </c>
      <c r="E317" s="211" t="s">
        <v>2486</v>
      </c>
      <c r="F317" s="212" t="s">
        <v>2487</v>
      </c>
      <c r="G317" s="213" t="s">
        <v>301</v>
      </c>
      <c r="H317" s="214">
        <v>1.1379999999999999</v>
      </c>
      <c r="I317" s="215"/>
      <c r="J317" s="216">
        <f>ROUND(I317*H317,2)</f>
        <v>0</v>
      </c>
      <c r="K317" s="212" t="s">
        <v>21</v>
      </c>
      <c r="L317" s="70"/>
      <c r="M317" s="217" t="s">
        <v>21</v>
      </c>
      <c r="N317" s="218" t="s">
        <v>44</v>
      </c>
      <c r="O317" s="45"/>
      <c r="P317" s="219">
        <f>O317*H317</f>
        <v>0</v>
      </c>
      <c r="Q317" s="219">
        <v>1.03827</v>
      </c>
      <c r="R317" s="219">
        <f>Q317*H317</f>
        <v>1.18155126</v>
      </c>
      <c r="S317" s="219">
        <v>0</v>
      </c>
      <c r="T317" s="220">
        <f>S317*H317</f>
        <v>0</v>
      </c>
      <c r="AR317" s="22" t="s">
        <v>163</v>
      </c>
      <c r="AT317" s="22" t="s">
        <v>156</v>
      </c>
      <c r="AU317" s="22" t="s">
        <v>81</v>
      </c>
      <c r="AY317" s="22" t="s">
        <v>155</v>
      </c>
      <c r="BE317" s="221">
        <f>IF(N317="základní",J317,0)</f>
        <v>0</v>
      </c>
      <c r="BF317" s="221">
        <f>IF(N317="snížená",J317,0)</f>
        <v>0</v>
      </c>
      <c r="BG317" s="221">
        <f>IF(N317="zákl. přenesená",J317,0)</f>
        <v>0</v>
      </c>
      <c r="BH317" s="221">
        <f>IF(N317="sníž. přenesená",J317,0)</f>
        <v>0</v>
      </c>
      <c r="BI317" s="221">
        <f>IF(N317="nulová",J317,0)</f>
        <v>0</v>
      </c>
      <c r="BJ317" s="22" t="s">
        <v>81</v>
      </c>
      <c r="BK317" s="221">
        <f>ROUND(I317*H317,2)</f>
        <v>0</v>
      </c>
      <c r="BL317" s="22" t="s">
        <v>163</v>
      </c>
      <c r="BM317" s="22" t="s">
        <v>963</v>
      </c>
    </row>
    <row r="318" s="1" customFormat="1" ht="16.5" customHeight="1">
      <c r="B318" s="44"/>
      <c r="C318" s="210" t="s">
        <v>73</v>
      </c>
      <c r="D318" s="210" t="s">
        <v>156</v>
      </c>
      <c r="E318" s="211" t="s">
        <v>2488</v>
      </c>
      <c r="F318" s="212" t="s">
        <v>2489</v>
      </c>
      <c r="G318" s="213" t="s">
        <v>21</v>
      </c>
      <c r="H318" s="214">
        <v>0</v>
      </c>
      <c r="I318" s="215"/>
      <c r="J318" s="216">
        <f>ROUND(I318*H318,2)</f>
        <v>0</v>
      </c>
      <c r="K318" s="212" t="s">
        <v>21</v>
      </c>
      <c r="L318" s="70"/>
      <c r="M318" s="217" t="s">
        <v>21</v>
      </c>
      <c r="N318" s="218" t="s">
        <v>44</v>
      </c>
      <c r="O318" s="45"/>
      <c r="P318" s="219">
        <f>O318*H318</f>
        <v>0</v>
      </c>
      <c r="Q318" s="219">
        <v>0</v>
      </c>
      <c r="R318" s="219">
        <f>Q318*H318</f>
        <v>0</v>
      </c>
      <c r="S318" s="219">
        <v>0</v>
      </c>
      <c r="T318" s="220">
        <f>S318*H318</f>
        <v>0</v>
      </c>
      <c r="AR318" s="22" t="s">
        <v>163</v>
      </c>
      <c r="AT318" s="22" t="s">
        <v>156</v>
      </c>
      <c r="AU318" s="22" t="s">
        <v>81</v>
      </c>
      <c r="AY318" s="22" t="s">
        <v>155</v>
      </c>
      <c r="BE318" s="221">
        <f>IF(N318="základní",J318,0)</f>
        <v>0</v>
      </c>
      <c r="BF318" s="221">
        <f>IF(N318="snížená",J318,0)</f>
        <v>0</v>
      </c>
      <c r="BG318" s="221">
        <f>IF(N318="zákl. přenesená",J318,0)</f>
        <v>0</v>
      </c>
      <c r="BH318" s="221">
        <f>IF(N318="sníž. přenesená",J318,0)</f>
        <v>0</v>
      </c>
      <c r="BI318" s="221">
        <f>IF(N318="nulová",J318,0)</f>
        <v>0</v>
      </c>
      <c r="BJ318" s="22" t="s">
        <v>81</v>
      </c>
      <c r="BK318" s="221">
        <f>ROUND(I318*H318,2)</f>
        <v>0</v>
      </c>
      <c r="BL318" s="22" t="s">
        <v>163</v>
      </c>
      <c r="BM318" s="22" t="s">
        <v>966</v>
      </c>
    </row>
    <row r="319" s="1" customFormat="1" ht="16.5" customHeight="1">
      <c r="B319" s="44"/>
      <c r="C319" s="210" t="s">
        <v>1510</v>
      </c>
      <c r="D319" s="210" t="s">
        <v>156</v>
      </c>
      <c r="E319" s="211" t="s">
        <v>2490</v>
      </c>
      <c r="F319" s="212" t="s">
        <v>2491</v>
      </c>
      <c r="G319" s="213" t="s">
        <v>266</v>
      </c>
      <c r="H319" s="214">
        <v>33.093000000000004</v>
      </c>
      <c r="I319" s="215"/>
      <c r="J319" s="216">
        <f>ROUND(I319*H319,2)</f>
        <v>0</v>
      </c>
      <c r="K319" s="212" t="s">
        <v>21</v>
      </c>
      <c r="L319" s="70"/>
      <c r="M319" s="217" t="s">
        <v>21</v>
      </c>
      <c r="N319" s="218" t="s">
        <v>44</v>
      </c>
      <c r="O319" s="45"/>
      <c r="P319" s="219">
        <f>O319*H319</f>
        <v>0</v>
      </c>
      <c r="Q319" s="219">
        <v>2.4072399999999998</v>
      </c>
      <c r="R319" s="219">
        <f>Q319*H319</f>
        <v>79.662793320000006</v>
      </c>
      <c r="S319" s="219">
        <v>0</v>
      </c>
      <c r="T319" s="220">
        <f>S319*H319</f>
        <v>0</v>
      </c>
      <c r="AR319" s="22" t="s">
        <v>163</v>
      </c>
      <c r="AT319" s="22" t="s">
        <v>156</v>
      </c>
      <c r="AU319" s="22" t="s">
        <v>81</v>
      </c>
      <c r="AY319" s="22" t="s">
        <v>155</v>
      </c>
      <c r="BE319" s="221">
        <f>IF(N319="základní",J319,0)</f>
        <v>0</v>
      </c>
      <c r="BF319" s="221">
        <f>IF(N319="snížená",J319,0)</f>
        <v>0</v>
      </c>
      <c r="BG319" s="221">
        <f>IF(N319="zákl. přenesená",J319,0)</f>
        <v>0</v>
      </c>
      <c r="BH319" s="221">
        <f>IF(N319="sníž. přenesená",J319,0)</f>
        <v>0</v>
      </c>
      <c r="BI319" s="221">
        <f>IF(N319="nulová",J319,0)</f>
        <v>0</v>
      </c>
      <c r="BJ319" s="22" t="s">
        <v>81</v>
      </c>
      <c r="BK319" s="221">
        <f>ROUND(I319*H319,2)</f>
        <v>0</v>
      </c>
      <c r="BL319" s="22" t="s">
        <v>163</v>
      </c>
      <c r="BM319" s="22" t="s">
        <v>968</v>
      </c>
    </row>
    <row r="320" s="1" customFormat="1" ht="16.5" customHeight="1">
      <c r="B320" s="44"/>
      <c r="C320" s="210" t="s">
        <v>73</v>
      </c>
      <c r="D320" s="210" t="s">
        <v>156</v>
      </c>
      <c r="E320" s="211" t="s">
        <v>2492</v>
      </c>
      <c r="F320" s="212" t="s">
        <v>2493</v>
      </c>
      <c r="G320" s="213" t="s">
        <v>21</v>
      </c>
      <c r="H320" s="214">
        <v>0</v>
      </c>
      <c r="I320" s="215"/>
      <c r="J320" s="216">
        <f>ROUND(I320*H320,2)</f>
        <v>0</v>
      </c>
      <c r="K320" s="212" t="s">
        <v>21</v>
      </c>
      <c r="L320" s="70"/>
      <c r="M320" s="217" t="s">
        <v>21</v>
      </c>
      <c r="N320" s="218" t="s">
        <v>44</v>
      </c>
      <c r="O320" s="45"/>
      <c r="P320" s="219">
        <f>O320*H320</f>
        <v>0</v>
      </c>
      <c r="Q320" s="219">
        <v>0</v>
      </c>
      <c r="R320" s="219">
        <f>Q320*H320</f>
        <v>0</v>
      </c>
      <c r="S320" s="219">
        <v>0</v>
      </c>
      <c r="T320" s="220">
        <f>S320*H320</f>
        <v>0</v>
      </c>
      <c r="AR320" s="22" t="s">
        <v>163</v>
      </c>
      <c r="AT320" s="22" t="s">
        <v>156</v>
      </c>
      <c r="AU320" s="22" t="s">
        <v>81</v>
      </c>
      <c r="AY320" s="22" t="s">
        <v>155</v>
      </c>
      <c r="BE320" s="221">
        <f>IF(N320="základní",J320,0)</f>
        <v>0</v>
      </c>
      <c r="BF320" s="221">
        <f>IF(N320="snížená",J320,0)</f>
        <v>0</v>
      </c>
      <c r="BG320" s="221">
        <f>IF(N320="zákl. přenesená",J320,0)</f>
        <v>0</v>
      </c>
      <c r="BH320" s="221">
        <f>IF(N320="sníž. přenesená",J320,0)</f>
        <v>0</v>
      </c>
      <c r="BI320" s="221">
        <f>IF(N320="nulová",J320,0)</f>
        <v>0</v>
      </c>
      <c r="BJ320" s="22" t="s">
        <v>81</v>
      </c>
      <c r="BK320" s="221">
        <f>ROUND(I320*H320,2)</f>
        <v>0</v>
      </c>
      <c r="BL320" s="22" t="s">
        <v>163</v>
      </c>
      <c r="BM320" s="22" t="s">
        <v>970</v>
      </c>
    </row>
    <row r="321" s="1" customFormat="1" ht="16.5" customHeight="1">
      <c r="B321" s="44"/>
      <c r="C321" s="210" t="s">
        <v>433</v>
      </c>
      <c r="D321" s="210" t="s">
        <v>156</v>
      </c>
      <c r="E321" s="211" t="s">
        <v>2494</v>
      </c>
      <c r="F321" s="212" t="s">
        <v>2495</v>
      </c>
      <c r="G321" s="213" t="s">
        <v>282</v>
      </c>
      <c r="H321" s="214">
        <v>144.87200000000001</v>
      </c>
      <c r="I321" s="215"/>
      <c r="J321" s="216">
        <f>ROUND(I321*H321,2)</f>
        <v>0</v>
      </c>
      <c r="K321" s="212" t="s">
        <v>21</v>
      </c>
      <c r="L321" s="70"/>
      <c r="M321" s="217" t="s">
        <v>21</v>
      </c>
      <c r="N321" s="218" t="s">
        <v>44</v>
      </c>
      <c r="O321" s="45"/>
      <c r="P321" s="219">
        <f>O321*H321</f>
        <v>0</v>
      </c>
      <c r="Q321" s="219">
        <v>0.0041200000000000004</v>
      </c>
      <c r="R321" s="219">
        <f>Q321*H321</f>
        <v>0.59687264000000007</v>
      </c>
      <c r="S321" s="219">
        <v>0</v>
      </c>
      <c r="T321" s="220">
        <f>S321*H321</f>
        <v>0</v>
      </c>
      <c r="AR321" s="22" t="s">
        <v>163</v>
      </c>
      <c r="AT321" s="22" t="s">
        <v>156</v>
      </c>
      <c r="AU321" s="22" t="s">
        <v>81</v>
      </c>
      <c r="AY321" s="22" t="s">
        <v>155</v>
      </c>
      <c r="BE321" s="221">
        <f>IF(N321="základní",J321,0)</f>
        <v>0</v>
      </c>
      <c r="BF321" s="221">
        <f>IF(N321="snížená",J321,0)</f>
        <v>0</v>
      </c>
      <c r="BG321" s="221">
        <f>IF(N321="zákl. přenesená",J321,0)</f>
        <v>0</v>
      </c>
      <c r="BH321" s="221">
        <f>IF(N321="sníž. přenesená",J321,0)</f>
        <v>0</v>
      </c>
      <c r="BI321" s="221">
        <f>IF(N321="nulová",J321,0)</f>
        <v>0</v>
      </c>
      <c r="BJ321" s="22" t="s">
        <v>81</v>
      </c>
      <c r="BK321" s="221">
        <f>ROUND(I321*H321,2)</f>
        <v>0</v>
      </c>
      <c r="BL321" s="22" t="s">
        <v>163</v>
      </c>
      <c r="BM321" s="22" t="s">
        <v>972</v>
      </c>
    </row>
    <row r="322" s="1" customFormat="1" ht="16.5" customHeight="1">
      <c r="B322" s="44"/>
      <c r="C322" s="210" t="s">
        <v>73</v>
      </c>
      <c r="D322" s="210" t="s">
        <v>156</v>
      </c>
      <c r="E322" s="211" t="s">
        <v>2496</v>
      </c>
      <c r="F322" s="212" t="s">
        <v>2497</v>
      </c>
      <c r="G322" s="213" t="s">
        <v>21</v>
      </c>
      <c r="H322" s="214">
        <v>0</v>
      </c>
      <c r="I322" s="215"/>
      <c r="J322" s="216">
        <f>ROUND(I322*H322,2)</f>
        <v>0</v>
      </c>
      <c r="K322" s="212" t="s">
        <v>21</v>
      </c>
      <c r="L322" s="70"/>
      <c r="M322" s="217" t="s">
        <v>21</v>
      </c>
      <c r="N322" s="218" t="s">
        <v>44</v>
      </c>
      <c r="O322" s="45"/>
      <c r="P322" s="219">
        <f>O322*H322</f>
        <v>0</v>
      </c>
      <c r="Q322" s="219">
        <v>0</v>
      </c>
      <c r="R322" s="219">
        <f>Q322*H322</f>
        <v>0</v>
      </c>
      <c r="S322" s="219">
        <v>0</v>
      </c>
      <c r="T322" s="220">
        <f>S322*H322</f>
        <v>0</v>
      </c>
      <c r="AR322" s="22" t="s">
        <v>163</v>
      </c>
      <c r="AT322" s="22" t="s">
        <v>156</v>
      </c>
      <c r="AU322" s="22" t="s">
        <v>81</v>
      </c>
      <c r="AY322" s="22" t="s">
        <v>155</v>
      </c>
      <c r="BE322" s="221">
        <f>IF(N322="základní",J322,0)</f>
        <v>0</v>
      </c>
      <c r="BF322" s="221">
        <f>IF(N322="snížená",J322,0)</f>
        <v>0</v>
      </c>
      <c r="BG322" s="221">
        <f>IF(N322="zákl. přenesená",J322,0)</f>
        <v>0</v>
      </c>
      <c r="BH322" s="221">
        <f>IF(N322="sníž. přenesená",J322,0)</f>
        <v>0</v>
      </c>
      <c r="BI322" s="221">
        <f>IF(N322="nulová",J322,0)</f>
        <v>0</v>
      </c>
      <c r="BJ322" s="22" t="s">
        <v>81</v>
      </c>
      <c r="BK322" s="221">
        <f>ROUND(I322*H322,2)</f>
        <v>0</v>
      </c>
      <c r="BL322" s="22" t="s">
        <v>163</v>
      </c>
      <c r="BM322" s="22" t="s">
        <v>975</v>
      </c>
    </row>
    <row r="323" s="1" customFormat="1" ht="16.5" customHeight="1">
      <c r="B323" s="44"/>
      <c r="C323" s="210" t="s">
        <v>477</v>
      </c>
      <c r="D323" s="210" t="s">
        <v>156</v>
      </c>
      <c r="E323" s="211" t="s">
        <v>2498</v>
      </c>
      <c r="F323" s="212" t="s">
        <v>2499</v>
      </c>
      <c r="G323" s="213" t="s">
        <v>282</v>
      </c>
      <c r="H323" s="214">
        <v>144.87200000000001</v>
      </c>
      <c r="I323" s="215"/>
      <c r="J323" s="216">
        <f>ROUND(I323*H323,2)</f>
        <v>0</v>
      </c>
      <c r="K323" s="212" t="s">
        <v>21</v>
      </c>
      <c r="L323" s="70"/>
      <c r="M323" s="217" t="s">
        <v>21</v>
      </c>
      <c r="N323" s="218" t="s">
        <v>44</v>
      </c>
      <c r="O323" s="45"/>
      <c r="P323" s="219">
        <f>O323*H323</f>
        <v>0</v>
      </c>
      <c r="Q323" s="219">
        <v>0.00022000000000000001</v>
      </c>
      <c r="R323" s="219">
        <f>Q323*H323</f>
        <v>0.031871840000000005</v>
      </c>
      <c r="S323" s="219">
        <v>0</v>
      </c>
      <c r="T323" s="220">
        <f>S323*H323</f>
        <v>0</v>
      </c>
      <c r="AR323" s="22" t="s">
        <v>163</v>
      </c>
      <c r="AT323" s="22" t="s">
        <v>156</v>
      </c>
      <c r="AU323" s="22" t="s">
        <v>81</v>
      </c>
      <c r="AY323" s="22" t="s">
        <v>155</v>
      </c>
      <c r="BE323" s="221">
        <f>IF(N323="základní",J323,0)</f>
        <v>0</v>
      </c>
      <c r="BF323" s="221">
        <f>IF(N323="snížená",J323,0)</f>
        <v>0</v>
      </c>
      <c r="BG323" s="221">
        <f>IF(N323="zákl. přenesená",J323,0)</f>
        <v>0</v>
      </c>
      <c r="BH323" s="221">
        <f>IF(N323="sníž. přenesená",J323,0)</f>
        <v>0</v>
      </c>
      <c r="BI323" s="221">
        <f>IF(N323="nulová",J323,0)</f>
        <v>0</v>
      </c>
      <c r="BJ323" s="22" t="s">
        <v>81</v>
      </c>
      <c r="BK323" s="221">
        <f>ROUND(I323*H323,2)</f>
        <v>0</v>
      </c>
      <c r="BL323" s="22" t="s">
        <v>163</v>
      </c>
      <c r="BM323" s="22" t="s">
        <v>977</v>
      </c>
    </row>
    <row r="324" s="1" customFormat="1" ht="16.5" customHeight="1">
      <c r="B324" s="44"/>
      <c r="C324" s="210" t="s">
        <v>73</v>
      </c>
      <c r="D324" s="210" t="s">
        <v>156</v>
      </c>
      <c r="E324" s="211" t="s">
        <v>2496</v>
      </c>
      <c r="F324" s="212" t="s">
        <v>2497</v>
      </c>
      <c r="G324" s="213" t="s">
        <v>21</v>
      </c>
      <c r="H324" s="214">
        <v>0</v>
      </c>
      <c r="I324" s="215"/>
      <c r="J324" s="216">
        <f>ROUND(I324*H324,2)</f>
        <v>0</v>
      </c>
      <c r="K324" s="212" t="s">
        <v>21</v>
      </c>
      <c r="L324" s="70"/>
      <c r="M324" s="217" t="s">
        <v>21</v>
      </c>
      <c r="N324" s="218" t="s">
        <v>44</v>
      </c>
      <c r="O324" s="45"/>
      <c r="P324" s="219">
        <f>O324*H324</f>
        <v>0</v>
      </c>
      <c r="Q324" s="219">
        <v>0</v>
      </c>
      <c r="R324" s="219">
        <f>Q324*H324</f>
        <v>0</v>
      </c>
      <c r="S324" s="219">
        <v>0</v>
      </c>
      <c r="T324" s="220">
        <f>S324*H324</f>
        <v>0</v>
      </c>
      <c r="AR324" s="22" t="s">
        <v>163</v>
      </c>
      <c r="AT324" s="22" t="s">
        <v>156</v>
      </c>
      <c r="AU324" s="22" t="s">
        <v>81</v>
      </c>
      <c r="AY324" s="22" t="s">
        <v>155</v>
      </c>
      <c r="BE324" s="221">
        <f>IF(N324="základní",J324,0)</f>
        <v>0</v>
      </c>
      <c r="BF324" s="221">
        <f>IF(N324="snížená",J324,0)</f>
        <v>0</v>
      </c>
      <c r="BG324" s="221">
        <f>IF(N324="zákl. přenesená",J324,0)</f>
        <v>0</v>
      </c>
      <c r="BH324" s="221">
        <f>IF(N324="sníž. přenesená",J324,0)</f>
        <v>0</v>
      </c>
      <c r="BI324" s="221">
        <f>IF(N324="nulová",J324,0)</f>
        <v>0</v>
      </c>
      <c r="BJ324" s="22" t="s">
        <v>81</v>
      </c>
      <c r="BK324" s="221">
        <f>ROUND(I324*H324,2)</f>
        <v>0</v>
      </c>
      <c r="BL324" s="22" t="s">
        <v>163</v>
      </c>
      <c r="BM324" s="22" t="s">
        <v>980</v>
      </c>
    </row>
    <row r="325" s="1" customFormat="1" ht="16.5" customHeight="1">
      <c r="B325" s="44"/>
      <c r="C325" s="210" t="s">
        <v>436</v>
      </c>
      <c r="D325" s="210" t="s">
        <v>156</v>
      </c>
      <c r="E325" s="211" t="s">
        <v>2500</v>
      </c>
      <c r="F325" s="212" t="s">
        <v>2501</v>
      </c>
      <c r="G325" s="213" t="s">
        <v>282</v>
      </c>
      <c r="H325" s="214">
        <v>233.47999999999999</v>
      </c>
      <c r="I325" s="215"/>
      <c r="J325" s="216">
        <f>ROUND(I325*H325,2)</f>
        <v>0</v>
      </c>
      <c r="K325" s="212" t="s">
        <v>21</v>
      </c>
      <c r="L325" s="70"/>
      <c r="M325" s="217" t="s">
        <v>21</v>
      </c>
      <c r="N325" s="218" t="s">
        <v>44</v>
      </c>
      <c r="O325" s="45"/>
      <c r="P325" s="219">
        <f>O325*H325</f>
        <v>0</v>
      </c>
      <c r="Q325" s="219">
        <v>0.00044999999999999999</v>
      </c>
      <c r="R325" s="219">
        <f>Q325*H325</f>
        <v>0.10506599999999999</v>
      </c>
      <c r="S325" s="219">
        <v>0</v>
      </c>
      <c r="T325" s="220">
        <f>S325*H325</f>
        <v>0</v>
      </c>
      <c r="AR325" s="22" t="s">
        <v>163</v>
      </c>
      <c r="AT325" s="22" t="s">
        <v>156</v>
      </c>
      <c r="AU325" s="22" t="s">
        <v>81</v>
      </c>
      <c r="AY325" s="22" t="s">
        <v>155</v>
      </c>
      <c r="BE325" s="221">
        <f>IF(N325="základní",J325,0)</f>
        <v>0</v>
      </c>
      <c r="BF325" s="221">
        <f>IF(N325="snížená",J325,0)</f>
        <v>0</v>
      </c>
      <c r="BG325" s="221">
        <f>IF(N325="zákl. přenesená",J325,0)</f>
        <v>0</v>
      </c>
      <c r="BH325" s="221">
        <f>IF(N325="sníž. přenesená",J325,0)</f>
        <v>0</v>
      </c>
      <c r="BI325" s="221">
        <f>IF(N325="nulová",J325,0)</f>
        <v>0</v>
      </c>
      <c r="BJ325" s="22" t="s">
        <v>81</v>
      </c>
      <c r="BK325" s="221">
        <f>ROUND(I325*H325,2)</f>
        <v>0</v>
      </c>
      <c r="BL325" s="22" t="s">
        <v>163</v>
      </c>
      <c r="BM325" s="22" t="s">
        <v>982</v>
      </c>
    </row>
    <row r="326" s="1" customFormat="1" ht="16.5" customHeight="1">
      <c r="B326" s="44"/>
      <c r="C326" s="210" t="s">
        <v>73</v>
      </c>
      <c r="D326" s="210" t="s">
        <v>156</v>
      </c>
      <c r="E326" s="211" t="s">
        <v>2502</v>
      </c>
      <c r="F326" s="212" t="s">
        <v>2503</v>
      </c>
      <c r="G326" s="213" t="s">
        <v>21</v>
      </c>
      <c r="H326" s="214">
        <v>0</v>
      </c>
      <c r="I326" s="215"/>
      <c r="J326" s="216">
        <f>ROUND(I326*H326,2)</f>
        <v>0</v>
      </c>
      <c r="K326" s="212" t="s">
        <v>21</v>
      </c>
      <c r="L326" s="70"/>
      <c r="M326" s="217" t="s">
        <v>21</v>
      </c>
      <c r="N326" s="218" t="s">
        <v>44</v>
      </c>
      <c r="O326" s="45"/>
      <c r="P326" s="219">
        <f>O326*H326</f>
        <v>0</v>
      </c>
      <c r="Q326" s="219">
        <v>0</v>
      </c>
      <c r="R326" s="219">
        <f>Q326*H326</f>
        <v>0</v>
      </c>
      <c r="S326" s="219">
        <v>0</v>
      </c>
      <c r="T326" s="220">
        <f>S326*H326</f>
        <v>0</v>
      </c>
      <c r="AR326" s="22" t="s">
        <v>163</v>
      </c>
      <c r="AT326" s="22" t="s">
        <v>156</v>
      </c>
      <c r="AU326" s="22" t="s">
        <v>81</v>
      </c>
      <c r="AY326" s="22" t="s">
        <v>155</v>
      </c>
      <c r="BE326" s="221">
        <f>IF(N326="základní",J326,0)</f>
        <v>0</v>
      </c>
      <c r="BF326" s="221">
        <f>IF(N326="snížená",J326,0)</f>
        <v>0</v>
      </c>
      <c r="BG326" s="221">
        <f>IF(N326="zákl. přenesená",J326,0)</f>
        <v>0</v>
      </c>
      <c r="BH326" s="221">
        <f>IF(N326="sníž. přenesená",J326,0)</f>
        <v>0</v>
      </c>
      <c r="BI326" s="221">
        <f>IF(N326="nulová",J326,0)</f>
        <v>0</v>
      </c>
      <c r="BJ326" s="22" t="s">
        <v>81</v>
      </c>
      <c r="BK326" s="221">
        <f>ROUND(I326*H326,2)</f>
        <v>0</v>
      </c>
      <c r="BL326" s="22" t="s">
        <v>163</v>
      </c>
      <c r="BM326" s="22" t="s">
        <v>985</v>
      </c>
    </row>
    <row r="327" s="1" customFormat="1" ht="16.5" customHeight="1">
      <c r="B327" s="44"/>
      <c r="C327" s="210" t="s">
        <v>1519</v>
      </c>
      <c r="D327" s="210" t="s">
        <v>156</v>
      </c>
      <c r="E327" s="211" t="s">
        <v>2504</v>
      </c>
      <c r="F327" s="212" t="s">
        <v>2505</v>
      </c>
      <c r="G327" s="213" t="s">
        <v>282</v>
      </c>
      <c r="H327" s="214">
        <v>233.47999999999999</v>
      </c>
      <c r="I327" s="215"/>
      <c r="J327" s="216">
        <f>ROUND(I327*H327,2)</f>
        <v>0</v>
      </c>
      <c r="K327" s="212" t="s">
        <v>21</v>
      </c>
      <c r="L327" s="70"/>
      <c r="M327" s="217" t="s">
        <v>21</v>
      </c>
      <c r="N327" s="218" t="s">
        <v>44</v>
      </c>
      <c r="O327" s="45"/>
      <c r="P327" s="219">
        <f>O327*H327</f>
        <v>0</v>
      </c>
      <c r="Q327" s="219">
        <v>0</v>
      </c>
      <c r="R327" s="219">
        <f>Q327*H327</f>
        <v>0</v>
      </c>
      <c r="S327" s="219">
        <v>0</v>
      </c>
      <c r="T327" s="220">
        <f>S327*H327</f>
        <v>0</v>
      </c>
      <c r="AR327" s="22" t="s">
        <v>163</v>
      </c>
      <c r="AT327" s="22" t="s">
        <v>156</v>
      </c>
      <c r="AU327" s="22" t="s">
        <v>81</v>
      </c>
      <c r="AY327" s="22" t="s">
        <v>155</v>
      </c>
      <c r="BE327" s="221">
        <f>IF(N327="základní",J327,0)</f>
        <v>0</v>
      </c>
      <c r="BF327" s="221">
        <f>IF(N327="snížená",J327,0)</f>
        <v>0</v>
      </c>
      <c r="BG327" s="221">
        <f>IF(N327="zákl. přenesená",J327,0)</f>
        <v>0</v>
      </c>
      <c r="BH327" s="221">
        <f>IF(N327="sníž. přenesená",J327,0)</f>
        <v>0</v>
      </c>
      <c r="BI327" s="221">
        <f>IF(N327="nulová",J327,0)</f>
        <v>0</v>
      </c>
      <c r="BJ327" s="22" t="s">
        <v>81</v>
      </c>
      <c r="BK327" s="221">
        <f>ROUND(I327*H327,2)</f>
        <v>0</v>
      </c>
      <c r="BL327" s="22" t="s">
        <v>163</v>
      </c>
      <c r="BM327" s="22" t="s">
        <v>987</v>
      </c>
    </row>
    <row r="328" s="1" customFormat="1" ht="16.5" customHeight="1">
      <c r="B328" s="44"/>
      <c r="C328" s="210" t="s">
        <v>73</v>
      </c>
      <c r="D328" s="210" t="s">
        <v>156</v>
      </c>
      <c r="E328" s="211" t="s">
        <v>2502</v>
      </c>
      <c r="F328" s="212" t="s">
        <v>2503</v>
      </c>
      <c r="G328" s="213" t="s">
        <v>21</v>
      </c>
      <c r="H328" s="214">
        <v>0</v>
      </c>
      <c r="I328" s="215"/>
      <c r="J328" s="216">
        <f>ROUND(I328*H328,2)</f>
        <v>0</v>
      </c>
      <c r="K328" s="212" t="s">
        <v>21</v>
      </c>
      <c r="L328" s="70"/>
      <c r="M328" s="217" t="s">
        <v>21</v>
      </c>
      <c r="N328" s="218" t="s">
        <v>44</v>
      </c>
      <c r="O328" s="45"/>
      <c r="P328" s="219">
        <f>O328*H328</f>
        <v>0</v>
      </c>
      <c r="Q328" s="219">
        <v>0</v>
      </c>
      <c r="R328" s="219">
        <f>Q328*H328</f>
        <v>0</v>
      </c>
      <c r="S328" s="219">
        <v>0</v>
      </c>
      <c r="T328" s="220">
        <f>S328*H328</f>
        <v>0</v>
      </c>
      <c r="AR328" s="22" t="s">
        <v>163</v>
      </c>
      <c r="AT328" s="22" t="s">
        <v>156</v>
      </c>
      <c r="AU328" s="22" t="s">
        <v>81</v>
      </c>
      <c r="AY328" s="22" t="s">
        <v>155</v>
      </c>
      <c r="BE328" s="221">
        <f>IF(N328="základní",J328,0)</f>
        <v>0</v>
      </c>
      <c r="BF328" s="221">
        <f>IF(N328="snížená",J328,0)</f>
        <v>0</v>
      </c>
      <c r="BG328" s="221">
        <f>IF(N328="zákl. přenesená",J328,0)</f>
        <v>0</v>
      </c>
      <c r="BH328" s="221">
        <f>IF(N328="sníž. přenesená",J328,0)</f>
        <v>0</v>
      </c>
      <c r="BI328" s="221">
        <f>IF(N328="nulová",J328,0)</f>
        <v>0</v>
      </c>
      <c r="BJ328" s="22" t="s">
        <v>81</v>
      </c>
      <c r="BK328" s="221">
        <f>ROUND(I328*H328,2)</f>
        <v>0</v>
      </c>
      <c r="BL328" s="22" t="s">
        <v>163</v>
      </c>
      <c r="BM328" s="22" t="s">
        <v>990</v>
      </c>
    </row>
    <row r="329" s="1" customFormat="1" ht="16.5" customHeight="1">
      <c r="B329" s="44"/>
      <c r="C329" s="210" t="s">
        <v>440</v>
      </c>
      <c r="D329" s="210" t="s">
        <v>156</v>
      </c>
      <c r="E329" s="211" t="s">
        <v>2506</v>
      </c>
      <c r="F329" s="212" t="s">
        <v>2507</v>
      </c>
      <c r="G329" s="213" t="s">
        <v>301</v>
      </c>
      <c r="H329" s="214">
        <v>2.129</v>
      </c>
      <c r="I329" s="215"/>
      <c r="J329" s="216">
        <f>ROUND(I329*H329,2)</f>
        <v>0</v>
      </c>
      <c r="K329" s="212" t="s">
        <v>21</v>
      </c>
      <c r="L329" s="70"/>
      <c r="M329" s="217" t="s">
        <v>21</v>
      </c>
      <c r="N329" s="218" t="s">
        <v>44</v>
      </c>
      <c r="O329" s="45"/>
      <c r="P329" s="219">
        <f>O329*H329</f>
        <v>0</v>
      </c>
      <c r="Q329" s="219">
        <v>1.0194399999999999</v>
      </c>
      <c r="R329" s="219">
        <f>Q329*H329</f>
        <v>2.1703877599999997</v>
      </c>
      <c r="S329" s="219">
        <v>0</v>
      </c>
      <c r="T329" s="220">
        <f>S329*H329</f>
        <v>0</v>
      </c>
      <c r="AR329" s="22" t="s">
        <v>163</v>
      </c>
      <c r="AT329" s="22" t="s">
        <v>156</v>
      </c>
      <c r="AU329" s="22" t="s">
        <v>81</v>
      </c>
      <c r="AY329" s="22" t="s">
        <v>155</v>
      </c>
      <c r="BE329" s="221">
        <f>IF(N329="základní",J329,0)</f>
        <v>0</v>
      </c>
      <c r="BF329" s="221">
        <f>IF(N329="snížená",J329,0)</f>
        <v>0</v>
      </c>
      <c r="BG329" s="221">
        <f>IF(N329="zákl. přenesená",J329,0)</f>
        <v>0</v>
      </c>
      <c r="BH329" s="221">
        <f>IF(N329="sníž. přenesená",J329,0)</f>
        <v>0</v>
      </c>
      <c r="BI329" s="221">
        <f>IF(N329="nulová",J329,0)</f>
        <v>0</v>
      </c>
      <c r="BJ329" s="22" t="s">
        <v>81</v>
      </c>
      <c r="BK329" s="221">
        <f>ROUND(I329*H329,2)</f>
        <v>0</v>
      </c>
      <c r="BL329" s="22" t="s">
        <v>163</v>
      </c>
      <c r="BM329" s="22" t="s">
        <v>992</v>
      </c>
    </row>
    <row r="330" s="1" customFormat="1" ht="16.5" customHeight="1">
      <c r="B330" s="44"/>
      <c r="C330" s="210" t="s">
        <v>73</v>
      </c>
      <c r="D330" s="210" t="s">
        <v>156</v>
      </c>
      <c r="E330" s="211" t="s">
        <v>2508</v>
      </c>
      <c r="F330" s="212" t="s">
        <v>2509</v>
      </c>
      <c r="G330" s="213" t="s">
        <v>21</v>
      </c>
      <c r="H330" s="214">
        <v>0</v>
      </c>
      <c r="I330" s="215"/>
      <c r="J330" s="216">
        <f>ROUND(I330*H330,2)</f>
        <v>0</v>
      </c>
      <c r="K330" s="212" t="s">
        <v>21</v>
      </c>
      <c r="L330" s="70"/>
      <c r="M330" s="217" t="s">
        <v>21</v>
      </c>
      <c r="N330" s="218" t="s">
        <v>44</v>
      </c>
      <c r="O330" s="45"/>
      <c r="P330" s="219">
        <f>O330*H330</f>
        <v>0</v>
      </c>
      <c r="Q330" s="219">
        <v>0</v>
      </c>
      <c r="R330" s="219">
        <f>Q330*H330</f>
        <v>0</v>
      </c>
      <c r="S330" s="219">
        <v>0</v>
      </c>
      <c r="T330" s="220">
        <f>S330*H330</f>
        <v>0</v>
      </c>
      <c r="AR330" s="22" t="s">
        <v>163</v>
      </c>
      <c r="AT330" s="22" t="s">
        <v>156</v>
      </c>
      <c r="AU330" s="22" t="s">
        <v>81</v>
      </c>
      <c r="AY330" s="22" t="s">
        <v>155</v>
      </c>
      <c r="BE330" s="221">
        <f>IF(N330="základní",J330,0)</f>
        <v>0</v>
      </c>
      <c r="BF330" s="221">
        <f>IF(N330="snížená",J330,0)</f>
        <v>0</v>
      </c>
      <c r="BG330" s="221">
        <f>IF(N330="zákl. přenesená",J330,0)</f>
        <v>0</v>
      </c>
      <c r="BH330" s="221">
        <f>IF(N330="sníž. přenesená",J330,0)</f>
        <v>0</v>
      </c>
      <c r="BI330" s="221">
        <f>IF(N330="nulová",J330,0)</f>
        <v>0</v>
      </c>
      <c r="BJ330" s="22" t="s">
        <v>81</v>
      </c>
      <c r="BK330" s="221">
        <f>ROUND(I330*H330,2)</f>
        <v>0</v>
      </c>
      <c r="BL330" s="22" t="s">
        <v>163</v>
      </c>
      <c r="BM330" s="22" t="s">
        <v>995</v>
      </c>
    </row>
    <row r="331" s="1" customFormat="1" ht="16.5" customHeight="1">
      <c r="B331" s="44"/>
      <c r="C331" s="210" t="s">
        <v>1523</v>
      </c>
      <c r="D331" s="210" t="s">
        <v>156</v>
      </c>
      <c r="E331" s="211" t="s">
        <v>2510</v>
      </c>
      <c r="F331" s="212" t="s">
        <v>2511</v>
      </c>
      <c r="G331" s="213" t="s">
        <v>266</v>
      </c>
      <c r="H331" s="214">
        <v>8.0229999999999997</v>
      </c>
      <c r="I331" s="215"/>
      <c r="J331" s="216">
        <f>ROUND(I331*H331,2)</f>
        <v>0</v>
      </c>
      <c r="K331" s="212" t="s">
        <v>21</v>
      </c>
      <c r="L331" s="70"/>
      <c r="M331" s="217" t="s">
        <v>21</v>
      </c>
      <c r="N331" s="218" t="s">
        <v>44</v>
      </c>
      <c r="O331" s="45"/>
      <c r="P331" s="219">
        <f>O331*H331</f>
        <v>0</v>
      </c>
      <c r="Q331" s="219">
        <v>2.4072100000000001</v>
      </c>
      <c r="R331" s="219">
        <f>Q331*H331</f>
        <v>19.31304583</v>
      </c>
      <c r="S331" s="219">
        <v>0</v>
      </c>
      <c r="T331" s="220">
        <f>S331*H331</f>
        <v>0</v>
      </c>
      <c r="AR331" s="22" t="s">
        <v>163</v>
      </c>
      <c r="AT331" s="22" t="s">
        <v>156</v>
      </c>
      <c r="AU331" s="22" t="s">
        <v>81</v>
      </c>
      <c r="AY331" s="22" t="s">
        <v>155</v>
      </c>
      <c r="BE331" s="221">
        <f>IF(N331="základní",J331,0)</f>
        <v>0</v>
      </c>
      <c r="BF331" s="221">
        <f>IF(N331="snížená",J331,0)</f>
        <v>0</v>
      </c>
      <c r="BG331" s="221">
        <f>IF(N331="zákl. přenesená",J331,0)</f>
        <v>0</v>
      </c>
      <c r="BH331" s="221">
        <f>IF(N331="sníž. přenesená",J331,0)</f>
        <v>0</v>
      </c>
      <c r="BI331" s="221">
        <f>IF(N331="nulová",J331,0)</f>
        <v>0</v>
      </c>
      <c r="BJ331" s="22" t="s">
        <v>81</v>
      </c>
      <c r="BK331" s="221">
        <f>ROUND(I331*H331,2)</f>
        <v>0</v>
      </c>
      <c r="BL331" s="22" t="s">
        <v>163</v>
      </c>
      <c r="BM331" s="22" t="s">
        <v>997</v>
      </c>
    </row>
    <row r="332" s="1" customFormat="1" ht="16.5" customHeight="1">
      <c r="B332" s="44"/>
      <c r="C332" s="210" t="s">
        <v>73</v>
      </c>
      <c r="D332" s="210" t="s">
        <v>156</v>
      </c>
      <c r="E332" s="211" t="s">
        <v>2512</v>
      </c>
      <c r="F332" s="212" t="s">
        <v>2513</v>
      </c>
      <c r="G332" s="213" t="s">
        <v>21</v>
      </c>
      <c r="H332" s="214">
        <v>0</v>
      </c>
      <c r="I332" s="215"/>
      <c r="J332" s="216">
        <f>ROUND(I332*H332,2)</f>
        <v>0</v>
      </c>
      <c r="K332" s="212" t="s">
        <v>21</v>
      </c>
      <c r="L332" s="70"/>
      <c r="M332" s="217" t="s">
        <v>21</v>
      </c>
      <c r="N332" s="218" t="s">
        <v>44</v>
      </c>
      <c r="O332" s="45"/>
      <c r="P332" s="219">
        <f>O332*H332</f>
        <v>0</v>
      </c>
      <c r="Q332" s="219">
        <v>0</v>
      </c>
      <c r="R332" s="219">
        <f>Q332*H332</f>
        <v>0</v>
      </c>
      <c r="S332" s="219">
        <v>0</v>
      </c>
      <c r="T332" s="220">
        <f>S332*H332</f>
        <v>0</v>
      </c>
      <c r="AR332" s="22" t="s">
        <v>163</v>
      </c>
      <c r="AT332" s="22" t="s">
        <v>156</v>
      </c>
      <c r="AU332" s="22" t="s">
        <v>81</v>
      </c>
      <c r="AY332" s="22" t="s">
        <v>155</v>
      </c>
      <c r="BE332" s="221">
        <f>IF(N332="základní",J332,0)</f>
        <v>0</v>
      </c>
      <c r="BF332" s="221">
        <f>IF(N332="snížená",J332,0)</f>
        <v>0</v>
      </c>
      <c r="BG332" s="221">
        <f>IF(N332="zákl. přenesená",J332,0)</f>
        <v>0</v>
      </c>
      <c r="BH332" s="221">
        <f>IF(N332="sníž. přenesená",J332,0)</f>
        <v>0</v>
      </c>
      <c r="BI332" s="221">
        <f>IF(N332="nulová",J332,0)</f>
        <v>0</v>
      </c>
      <c r="BJ332" s="22" t="s">
        <v>81</v>
      </c>
      <c r="BK332" s="221">
        <f>ROUND(I332*H332,2)</f>
        <v>0</v>
      </c>
      <c r="BL332" s="22" t="s">
        <v>163</v>
      </c>
      <c r="BM332" s="22" t="s">
        <v>1000</v>
      </c>
    </row>
    <row r="333" s="1" customFormat="1" ht="16.5" customHeight="1">
      <c r="B333" s="44"/>
      <c r="C333" s="210" t="s">
        <v>443</v>
      </c>
      <c r="D333" s="210" t="s">
        <v>156</v>
      </c>
      <c r="E333" s="211" t="s">
        <v>2514</v>
      </c>
      <c r="F333" s="212" t="s">
        <v>2515</v>
      </c>
      <c r="G333" s="213" t="s">
        <v>301</v>
      </c>
      <c r="H333" s="214">
        <v>2.0750000000000002</v>
      </c>
      <c r="I333" s="215"/>
      <c r="J333" s="216">
        <f>ROUND(I333*H333,2)</f>
        <v>0</v>
      </c>
      <c r="K333" s="212" t="s">
        <v>21</v>
      </c>
      <c r="L333" s="70"/>
      <c r="M333" s="217" t="s">
        <v>21</v>
      </c>
      <c r="N333" s="218" t="s">
        <v>44</v>
      </c>
      <c r="O333" s="45"/>
      <c r="P333" s="219">
        <f>O333*H333</f>
        <v>0</v>
      </c>
      <c r="Q333" s="219">
        <v>1.01684</v>
      </c>
      <c r="R333" s="219">
        <f>Q333*H333</f>
        <v>2.1099429999999999</v>
      </c>
      <c r="S333" s="219">
        <v>0</v>
      </c>
      <c r="T333" s="220">
        <f>S333*H333</f>
        <v>0</v>
      </c>
      <c r="AR333" s="22" t="s">
        <v>163</v>
      </c>
      <c r="AT333" s="22" t="s">
        <v>156</v>
      </c>
      <c r="AU333" s="22" t="s">
        <v>81</v>
      </c>
      <c r="AY333" s="22" t="s">
        <v>155</v>
      </c>
      <c r="BE333" s="221">
        <f>IF(N333="základní",J333,0)</f>
        <v>0</v>
      </c>
      <c r="BF333" s="221">
        <f>IF(N333="snížená",J333,0)</f>
        <v>0</v>
      </c>
      <c r="BG333" s="221">
        <f>IF(N333="zákl. přenesená",J333,0)</f>
        <v>0</v>
      </c>
      <c r="BH333" s="221">
        <f>IF(N333="sníž. přenesená",J333,0)</f>
        <v>0</v>
      </c>
      <c r="BI333" s="221">
        <f>IF(N333="nulová",J333,0)</f>
        <v>0</v>
      </c>
      <c r="BJ333" s="22" t="s">
        <v>81</v>
      </c>
      <c r="BK333" s="221">
        <f>ROUND(I333*H333,2)</f>
        <v>0</v>
      </c>
      <c r="BL333" s="22" t="s">
        <v>163</v>
      </c>
      <c r="BM333" s="22" t="s">
        <v>1002</v>
      </c>
    </row>
    <row r="334" s="1" customFormat="1" ht="16.5" customHeight="1">
      <c r="B334" s="44"/>
      <c r="C334" s="210" t="s">
        <v>73</v>
      </c>
      <c r="D334" s="210" t="s">
        <v>156</v>
      </c>
      <c r="E334" s="211" t="s">
        <v>2516</v>
      </c>
      <c r="F334" s="212" t="s">
        <v>2517</v>
      </c>
      <c r="G334" s="213" t="s">
        <v>21</v>
      </c>
      <c r="H334" s="214">
        <v>0</v>
      </c>
      <c r="I334" s="215"/>
      <c r="J334" s="216">
        <f>ROUND(I334*H334,2)</f>
        <v>0</v>
      </c>
      <c r="K334" s="212" t="s">
        <v>21</v>
      </c>
      <c r="L334" s="70"/>
      <c r="M334" s="217" t="s">
        <v>21</v>
      </c>
      <c r="N334" s="218" t="s">
        <v>44</v>
      </c>
      <c r="O334" s="45"/>
      <c r="P334" s="219">
        <f>O334*H334</f>
        <v>0</v>
      </c>
      <c r="Q334" s="219">
        <v>0</v>
      </c>
      <c r="R334" s="219">
        <f>Q334*H334</f>
        <v>0</v>
      </c>
      <c r="S334" s="219">
        <v>0</v>
      </c>
      <c r="T334" s="220">
        <f>S334*H334</f>
        <v>0</v>
      </c>
      <c r="AR334" s="22" t="s">
        <v>163</v>
      </c>
      <c r="AT334" s="22" t="s">
        <v>156</v>
      </c>
      <c r="AU334" s="22" t="s">
        <v>81</v>
      </c>
      <c r="AY334" s="22" t="s">
        <v>155</v>
      </c>
      <c r="BE334" s="221">
        <f>IF(N334="základní",J334,0)</f>
        <v>0</v>
      </c>
      <c r="BF334" s="221">
        <f>IF(N334="snížená",J334,0)</f>
        <v>0</v>
      </c>
      <c r="BG334" s="221">
        <f>IF(N334="zákl. přenesená",J334,0)</f>
        <v>0</v>
      </c>
      <c r="BH334" s="221">
        <f>IF(N334="sníž. přenesená",J334,0)</f>
        <v>0</v>
      </c>
      <c r="BI334" s="221">
        <f>IF(N334="nulová",J334,0)</f>
        <v>0</v>
      </c>
      <c r="BJ334" s="22" t="s">
        <v>81</v>
      </c>
      <c r="BK334" s="221">
        <f>ROUND(I334*H334,2)</f>
        <v>0</v>
      </c>
      <c r="BL334" s="22" t="s">
        <v>163</v>
      </c>
      <c r="BM334" s="22" t="s">
        <v>1005</v>
      </c>
    </row>
    <row r="335" s="1" customFormat="1" ht="16.5" customHeight="1">
      <c r="B335" s="44"/>
      <c r="C335" s="210" t="s">
        <v>1527</v>
      </c>
      <c r="D335" s="210" t="s">
        <v>156</v>
      </c>
      <c r="E335" s="211" t="s">
        <v>2518</v>
      </c>
      <c r="F335" s="212" t="s">
        <v>2519</v>
      </c>
      <c r="G335" s="213" t="s">
        <v>266</v>
      </c>
      <c r="H335" s="214">
        <v>2.9900000000000002</v>
      </c>
      <c r="I335" s="215"/>
      <c r="J335" s="216">
        <f>ROUND(I335*H335,2)</f>
        <v>0</v>
      </c>
      <c r="K335" s="212" t="s">
        <v>21</v>
      </c>
      <c r="L335" s="70"/>
      <c r="M335" s="217" t="s">
        <v>21</v>
      </c>
      <c r="N335" s="218" t="s">
        <v>44</v>
      </c>
      <c r="O335" s="45"/>
      <c r="P335" s="219">
        <f>O335*H335</f>
        <v>0</v>
      </c>
      <c r="Q335" s="219">
        <v>2.4113099999999998</v>
      </c>
      <c r="R335" s="219">
        <f>Q335*H335</f>
        <v>7.2098168999999999</v>
      </c>
      <c r="S335" s="219">
        <v>0</v>
      </c>
      <c r="T335" s="220">
        <f>S335*H335</f>
        <v>0</v>
      </c>
      <c r="AR335" s="22" t="s">
        <v>163</v>
      </c>
      <c r="AT335" s="22" t="s">
        <v>156</v>
      </c>
      <c r="AU335" s="22" t="s">
        <v>81</v>
      </c>
      <c r="AY335" s="22" t="s">
        <v>155</v>
      </c>
      <c r="BE335" s="221">
        <f>IF(N335="základní",J335,0)</f>
        <v>0</v>
      </c>
      <c r="BF335" s="221">
        <f>IF(N335="snížená",J335,0)</f>
        <v>0</v>
      </c>
      <c r="BG335" s="221">
        <f>IF(N335="zákl. přenesená",J335,0)</f>
        <v>0</v>
      </c>
      <c r="BH335" s="221">
        <f>IF(N335="sníž. přenesená",J335,0)</f>
        <v>0</v>
      </c>
      <c r="BI335" s="221">
        <f>IF(N335="nulová",J335,0)</f>
        <v>0</v>
      </c>
      <c r="BJ335" s="22" t="s">
        <v>81</v>
      </c>
      <c r="BK335" s="221">
        <f>ROUND(I335*H335,2)</f>
        <v>0</v>
      </c>
      <c r="BL335" s="22" t="s">
        <v>163</v>
      </c>
      <c r="BM335" s="22" t="s">
        <v>1007</v>
      </c>
    </row>
    <row r="336" s="1" customFormat="1" ht="16.5" customHeight="1">
      <c r="B336" s="44"/>
      <c r="C336" s="210" t="s">
        <v>73</v>
      </c>
      <c r="D336" s="210" t="s">
        <v>156</v>
      </c>
      <c r="E336" s="211" t="s">
        <v>2520</v>
      </c>
      <c r="F336" s="212" t="s">
        <v>2521</v>
      </c>
      <c r="G336" s="213" t="s">
        <v>21</v>
      </c>
      <c r="H336" s="214">
        <v>0</v>
      </c>
      <c r="I336" s="215"/>
      <c r="J336" s="216">
        <f>ROUND(I336*H336,2)</f>
        <v>0</v>
      </c>
      <c r="K336" s="212" t="s">
        <v>21</v>
      </c>
      <c r="L336" s="70"/>
      <c r="M336" s="217" t="s">
        <v>21</v>
      </c>
      <c r="N336" s="218" t="s">
        <v>44</v>
      </c>
      <c r="O336" s="45"/>
      <c r="P336" s="219">
        <f>O336*H336</f>
        <v>0</v>
      </c>
      <c r="Q336" s="219">
        <v>0</v>
      </c>
      <c r="R336" s="219">
        <f>Q336*H336</f>
        <v>0</v>
      </c>
      <c r="S336" s="219">
        <v>0</v>
      </c>
      <c r="T336" s="220">
        <f>S336*H336</f>
        <v>0</v>
      </c>
      <c r="AR336" s="22" t="s">
        <v>163</v>
      </c>
      <c r="AT336" s="22" t="s">
        <v>156</v>
      </c>
      <c r="AU336" s="22" t="s">
        <v>81</v>
      </c>
      <c r="AY336" s="22" t="s">
        <v>155</v>
      </c>
      <c r="BE336" s="221">
        <f>IF(N336="základní",J336,0)</f>
        <v>0</v>
      </c>
      <c r="BF336" s="221">
        <f>IF(N336="snížená",J336,0)</f>
        <v>0</v>
      </c>
      <c r="BG336" s="221">
        <f>IF(N336="zákl. přenesená",J336,0)</f>
        <v>0</v>
      </c>
      <c r="BH336" s="221">
        <f>IF(N336="sníž. přenesená",J336,0)</f>
        <v>0</v>
      </c>
      <c r="BI336" s="221">
        <f>IF(N336="nulová",J336,0)</f>
        <v>0</v>
      </c>
      <c r="BJ336" s="22" t="s">
        <v>81</v>
      </c>
      <c r="BK336" s="221">
        <f>ROUND(I336*H336,2)</f>
        <v>0</v>
      </c>
      <c r="BL336" s="22" t="s">
        <v>163</v>
      </c>
      <c r="BM336" s="22" t="s">
        <v>1010</v>
      </c>
    </row>
    <row r="337" s="1" customFormat="1" ht="16.5" customHeight="1">
      <c r="B337" s="44"/>
      <c r="C337" s="210" t="s">
        <v>447</v>
      </c>
      <c r="D337" s="210" t="s">
        <v>156</v>
      </c>
      <c r="E337" s="211" t="s">
        <v>2522</v>
      </c>
      <c r="F337" s="212" t="s">
        <v>2523</v>
      </c>
      <c r="G337" s="213" t="s">
        <v>301</v>
      </c>
      <c r="H337" s="214">
        <v>0.41599999999999998</v>
      </c>
      <c r="I337" s="215"/>
      <c r="J337" s="216">
        <f>ROUND(I337*H337,2)</f>
        <v>0</v>
      </c>
      <c r="K337" s="212" t="s">
        <v>21</v>
      </c>
      <c r="L337" s="70"/>
      <c r="M337" s="217" t="s">
        <v>21</v>
      </c>
      <c r="N337" s="218" t="s">
        <v>44</v>
      </c>
      <c r="O337" s="45"/>
      <c r="P337" s="219">
        <f>O337*H337</f>
        <v>0</v>
      </c>
      <c r="Q337" s="219">
        <v>1.03827</v>
      </c>
      <c r="R337" s="219">
        <f>Q337*H337</f>
        <v>0.43192031999999997</v>
      </c>
      <c r="S337" s="219">
        <v>0</v>
      </c>
      <c r="T337" s="220">
        <f>S337*H337</f>
        <v>0</v>
      </c>
      <c r="AR337" s="22" t="s">
        <v>163</v>
      </c>
      <c r="AT337" s="22" t="s">
        <v>156</v>
      </c>
      <c r="AU337" s="22" t="s">
        <v>81</v>
      </c>
      <c r="AY337" s="22" t="s">
        <v>155</v>
      </c>
      <c r="BE337" s="221">
        <f>IF(N337="základní",J337,0)</f>
        <v>0</v>
      </c>
      <c r="BF337" s="221">
        <f>IF(N337="snížená",J337,0)</f>
        <v>0</v>
      </c>
      <c r="BG337" s="221">
        <f>IF(N337="zákl. přenesená",J337,0)</f>
        <v>0</v>
      </c>
      <c r="BH337" s="221">
        <f>IF(N337="sníž. přenesená",J337,0)</f>
        <v>0</v>
      </c>
      <c r="BI337" s="221">
        <f>IF(N337="nulová",J337,0)</f>
        <v>0</v>
      </c>
      <c r="BJ337" s="22" t="s">
        <v>81</v>
      </c>
      <c r="BK337" s="221">
        <f>ROUND(I337*H337,2)</f>
        <v>0</v>
      </c>
      <c r="BL337" s="22" t="s">
        <v>163</v>
      </c>
      <c r="BM337" s="22" t="s">
        <v>1012</v>
      </c>
    </row>
    <row r="338" s="1" customFormat="1" ht="16.5" customHeight="1">
      <c r="B338" s="44"/>
      <c r="C338" s="210" t="s">
        <v>73</v>
      </c>
      <c r="D338" s="210" t="s">
        <v>156</v>
      </c>
      <c r="E338" s="211" t="s">
        <v>2524</v>
      </c>
      <c r="F338" s="212" t="s">
        <v>2525</v>
      </c>
      <c r="G338" s="213" t="s">
        <v>21</v>
      </c>
      <c r="H338" s="214">
        <v>0</v>
      </c>
      <c r="I338" s="215"/>
      <c r="J338" s="216">
        <f>ROUND(I338*H338,2)</f>
        <v>0</v>
      </c>
      <c r="K338" s="212" t="s">
        <v>21</v>
      </c>
      <c r="L338" s="70"/>
      <c r="M338" s="217" t="s">
        <v>21</v>
      </c>
      <c r="N338" s="218" t="s">
        <v>44</v>
      </c>
      <c r="O338" s="45"/>
      <c r="P338" s="219">
        <f>O338*H338</f>
        <v>0</v>
      </c>
      <c r="Q338" s="219">
        <v>0</v>
      </c>
      <c r="R338" s="219">
        <f>Q338*H338</f>
        <v>0</v>
      </c>
      <c r="S338" s="219">
        <v>0</v>
      </c>
      <c r="T338" s="220">
        <f>S338*H338</f>
        <v>0</v>
      </c>
      <c r="AR338" s="22" t="s">
        <v>163</v>
      </c>
      <c r="AT338" s="22" t="s">
        <v>156</v>
      </c>
      <c r="AU338" s="22" t="s">
        <v>81</v>
      </c>
      <c r="AY338" s="22" t="s">
        <v>155</v>
      </c>
      <c r="BE338" s="221">
        <f>IF(N338="základní",J338,0)</f>
        <v>0</v>
      </c>
      <c r="BF338" s="221">
        <f>IF(N338="snížená",J338,0)</f>
        <v>0</v>
      </c>
      <c r="BG338" s="221">
        <f>IF(N338="zákl. přenesená",J338,0)</f>
        <v>0</v>
      </c>
      <c r="BH338" s="221">
        <f>IF(N338="sníž. přenesená",J338,0)</f>
        <v>0</v>
      </c>
      <c r="BI338" s="221">
        <f>IF(N338="nulová",J338,0)</f>
        <v>0</v>
      </c>
      <c r="BJ338" s="22" t="s">
        <v>81</v>
      </c>
      <c r="BK338" s="221">
        <f>ROUND(I338*H338,2)</f>
        <v>0</v>
      </c>
      <c r="BL338" s="22" t="s">
        <v>163</v>
      </c>
      <c r="BM338" s="22" t="s">
        <v>1015</v>
      </c>
    </row>
    <row r="339" s="1" customFormat="1" ht="16.5" customHeight="1">
      <c r="B339" s="44"/>
      <c r="C339" s="210" t="s">
        <v>1531</v>
      </c>
      <c r="D339" s="210" t="s">
        <v>156</v>
      </c>
      <c r="E339" s="211" t="s">
        <v>2526</v>
      </c>
      <c r="F339" s="212" t="s">
        <v>2527</v>
      </c>
      <c r="G339" s="213" t="s">
        <v>282</v>
      </c>
      <c r="H339" s="214">
        <v>11.44</v>
      </c>
      <c r="I339" s="215"/>
      <c r="J339" s="216">
        <f>ROUND(I339*H339,2)</f>
        <v>0</v>
      </c>
      <c r="K339" s="212" t="s">
        <v>21</v>
      </c>
      <c r="L339" s="70"/>
      <c r="M339" s="217" t="s">
        <v>21</v>
      </c>
      <c r="N339" s="218" t="s">
        <v>44</v>
      </c>
      <c r="O339" s="45"/>
      <c r="P339" s="219">
        <f>O339*H339</f>
        <v>0</v>
      </c>
      <c r="Q339" s="219">
        <v>0.0090699999999999999</v>
      </c>
      <c r="R339" s="219">
        <f>Q339*H339</f>
        <v>0.1037608</v>
      </c>
      <c r="S339" s="219">
        <v>0</v>
      </c>
      <c r="T339" s="220">
        <f>S339*H339</f>
        <v>0</v>
      </c>
      <c r="AR339" s="22" t="s">
        <v>163</v>
      </c>
      <c r="AT339" s="22" t="s">
        <v>156</v>
      </c>
      <c r="AU339" s="22" t="s">
        <v>81</v>
      </c>
      <c r="AY339" s="22" t="s">
        <v>155</v>
      </c>
      <c r="BE339" s="221">
        <f>IF(N339="základní",J339,0)</f>
        <v>0</v>
      </c>
      <c r="BF339" s="221">
        <f>IF(N339="snížená",J339,0)</f>
        <v>0</v>
      </c>
      <c r="BG339" s="221">
        <f>IF(N339="zákl. přenesená",J339,0)</f>
        <v>0</v>
      </c>
      <c r="BH339" s="221">
        <f>IF(N339="sníž. přenesená",J339,0)</f>
        <v>0</v>
      </c>
      <c r="BI339" s="221">
        <f>IF(N339="nulová",J339,0)</f>
        <v>0</v>
      </c>
      <c r="BJ339" s="22" t="s">
        <v>81</v>
      </c>
      <c r="BK339" s="221">
        <f>ROUND(I339*H339,2)</f>
        <v>0</v>
      </c>
      <c r="BL339" s="22" t="s">
        <v>163</v>
      </c>
      <c r="BM339" s="22" t="s">
        <v>1017</v>
      </c>
    </row>
    <row r="340" s="1" customFormat="1" ht="16.5" customHeight="1">
      <c r="B340" s="44"/>
      <c r="C340" s="210" t="s">
        <v>73</v>
      </c>
      <c r="D340" s="210" t="s">
        <v>156</v>
      </c>
      <c r="E340" s="211" t="s">
        <v>2528</v>
      </c>
      <c r="F340" s="212" t="s">
        <v>2529</v>
      </c>
      <c r="G340" s="213" t="s">
        <v>21</v>
      </c>
      <c r="H340" s="214">
        <v>0</v>
      </c>
      <c r="I340" s="215"/>
      <c r="J340" s="216">
        <f>ROUND(I340*H340,2)</f>
        <v>0</v>
      </c>
      <c r="K340" s="212" t="s">
        <v>21</v>
      </c>
      <c r="L340" s="70"/>
      <c r="M340" s="217" t="s">
        <v>21</v>
      </c>
      <c r="N340" s="218" t="s">
        <v>44</v>
      </c>
      <c r="O340" s="45"/>
      <c r="P340" s="219">
        <f>O340*H340</f>
        <v>0</v>
      </c>
      <c r="Q340" s="219">
        <v>0</v>
      </c>
      <c r="R340" s="219">
        <f>Q340*H340</f>
        <v>0</v>
      </c>
      <c r="S340" s="219">
        <v>0</v>
      </c>
      <c r="T340" s="220">
        <f>S340*H340</f>
        <v>0</v>
      </c>
      <c r="AR340" s="22" t="s">
        <v>163</v>
      </c>
      <c r="AT340" s="22" t="s">
        <v>156</v>
      </c>
      <c r="AU340" s="22" t="s">
        <v>81</v>
      </c>
      <c r="AY340" s="22" t="s">
        <v>155</v>
      </c>
      <c r="BE340" s="221">
        <f>IF(N340="základní",J340,0)</f>
        <v>0</v>
      </c>
      <c r="BF340" s="221">
        <f>IF(N340="snížená",J340,0)</f>
        <v>0</v>
      </c>
      <c r="BG340" s="221">
        <f>IF(N340="zákl. přenesená",J340,0)</f>
        <v>0</v>
      </c>
      <c r="BH340" s="221">
        <f>IF(N340="sníž. přenesená",J340,0)</f>
        <v>0</v>
      </c>
      <c r="BI340" s="221">
        <f>IF(N340="nulová",J340,0)</f>
        <v>0</v>
      </c>
      <c r="BJ340" s="22" t="s">
        <v>81</v>
      </c>
      <c r="BK340" s="221">
        <f>ROUND(I340*H340,2)</f>
        <v>0</v>
      </c>
      <c r="BL340" s="22" t="s">
        <v>163</v>
      </c>
      <c r="BM340" s="22" t="s">
        <v>1020</v>
      </c>
    </row>
    <row r="341" s="1" customFormat="1" ht="16.5" customHeight="1">
      <c r="B341" s="44"/>
      <c r="C341" s="210" t="s">
        <v>450</v>
      </c>
      <c r="D341" s="210" t="s">
        <v>156</v>
      </c>
      <c r="E341" s="211" t="s">
        <v>2530</v>
      </c>
      <c r="F341" s="212" t="s">
        <v>2531</v>
      </c>
      <c r="G341" s="213" t="s">
        <v>282</v>
      </c>
      <c r="H341" s="214">
        <v>11.44</v>
      </c>
      <c r="I341" s="215"/>
      <c r="J341" s="216">
        <f>ROUND(I341*H341,2)</f>
        <v>0</v>
      </c>
      <c r="K341" s="212" t="s">
        <v>21</v>
      </c>
      <c r="L341" s="70"/>
      <c r="M341" s="217" t="s">
        <v>21</v>
      </c>
      <c r="N341" s="218" t="s">
        <v>44</v>
      </c>
      <c r="O341" s="45"/>
      <c r="P341" s="219">
        <f>O341*H341</f>
        <v>0</v>
      </c>
      <c r="Q341" s="219">
        <v>0.00022000000000000001</v>
      </c>
      <c r="R341" s="219">
        <f>Q341*H341</f>
        <v>0.0025168</v>
      </c>
      <c r="S341" s="219">
        <v>0</v>
      </c>
      <c r="T341" s="220">
        <f>S341*H341</f>
        <v>0</v>
      </c>
      <c r="AR341" s="22" t="s">
        <v>163</v>
      </c>
      <c r="AT341" s="22" t="s">
        <v>156</v>
      </c>
      <c r="AU341" s="22" t="s">
        <v>81</v>
      </c>
      <c r="AY341" s="22" t="s">
        <v>155</v>
      </c>
      <c r="BE341" s="221">
        <f>IF(N341="základní",J341,0)</f>
        <v>0</v>
      </c>
      <c r="BF341" s="221">
        <f>IF(N341="snížená",J341,0)</f>
        <v>0</v>
      </c>
      <c r="BG341" s="221">
        <f>IF(N341="zákl. přenesená",J341,0)</f>
        <v>0</v>
      </c>
      <c r="BH341" s="221">
        <f>IF(N341="sníž. přenesená",J341,0)</f>
        <v>0</v>
      </c>
      <c r="BI341" s="221">
        <f>IF(N341="nulová",J341,0)</f>
        <v>0</v>
      </c>
      <c r="BJ341" s="22" t="s">
        <v>81</v>
      </c>
      <c r="BK341" s="221">
        <f>ROUND(I341*H341,2)</f>
        <v>0</v>
      </c>
      <c r="BL341" s="22" t="s">
        <v>163</v>
      </c>
      <c r="BM341" s="22" t="s">
        <v>1022</v>
      </c>
    </row>
    <row r="342" s="1" customFormat="1" ht="16.5" customHeight="1">
      <c r="B342" s="44"/>
      <c r="C342" s="210" t="s">
        <v>73</v>
      </c>
      <c r="D342" s="210" t="s">
        <v>156</v>
      </c>
      <c r="E342" s="211" t="s">
        <v>2528</v>
      </c>
      <c r="F342" s="212" t="s">
        <v>2529</v>
      </c>
      <c r="G342" s="213" t="s">
        <v>21</v>
      </c>
      <c r="H342" s="214">
        <v>0</v>
      </c>
      <c r="I342" s="215"/>
      <c r="J342" s="216">
        <f>ROUND(I342*H342,2)</f>
        <v>0</v>
      </c>
      <c r="K342" s="212" t="s">
        <v>21</v>
      </c>
      <c r="L342" s="70"/>
      <c r="M342" s="217" t="s">
        <v>21</v>
      </c>
      <c r="N342" s="218" t="s">
        <v>44</v>
      </c>
      <c r="O342" s="45"/>
      <c r="P342" s="219">
        <f>O342*H342</f>
        <v>0</v>
      </c>
      <c r="Q342" s="219">
        <v>0</v>
      </c>
      <c r="R342" s="219">
        <f>Q342*H342</f>
        <v>0</v>
      </c>
      <c r="S342" s="219">
        <v>0</v>
      </c>
      <c r="T342" s="220">
        <f>S342*H342</f>
        <v>0</v>
      </c>
      <c r="AR342" s="22" t="s">
        <v>163</v>
      </c>
      <c r="AT342" s="22" t="s">
        <v>156</v>
      </c>
      <c r="AU342" s="22" t="s">
        <v>81</v>
      </c>
      <c r="AY342" s="22" t="s">
        <v>155</v>
      </c>
      <c r="BE342" s="221">
        <f>IF(N342="základní",J342,0)</f>
        <v>0</v>
      </c>
      <c r="BF342" s="221">
        <f>IF(N342="snížená",J342,0)</f>
        <v>0</v>
      </c>
      <c r="BG342" s="221">
        <f>IF(N342="zákl. přenesená",J342,0)</f>
        <v>0</v>
      </c>
      <c r="BH342" s="221">
        <f>IF(N342="sníž. přenesená",J342,0)</f>
        <v>0</v>
      </c>
      <c r="BI342" s="221">
        <f>IF(N342="nulová",J342,0)</f>
        <v>0</v>
      </c>
      <c r="BJ342" s="22" t="s">
        <v>81</v>
      </c>
      <c r="BK342" s="221">
        <f>ROUND(I342*H342,2)</f>
        <v>0</v>
      </c>
      <c r="BL342" s="22" t="s">
        <v>163</v>
      </c>
      <c r="BM342" s="22" t="s">
        <v>1026</v>
      </c>
    </row>
    <row r="343" s="1" customFormat="1" ht="16.5" customHeight="1">
      <c r="B343" s="44"/>
      <c r="C343" s="210" t="s">
        <v>1534</v>
      </c>
      <c r="D343" s="210" t="s">
        <v>156</v>
      </c>
      <c r="E343" s="211" t="s">
        <v>2532</v>
      </c>
      <c r="F343" s="212" t="s">
        <v>2533</v>
      </c>
      <c r="G343" s="213" t="s">
        <v>282</v>
      </c>
      <c r="H343" s="214">
        <v>11.44</v>
      </c>
      <c r="I343" s="215"/>
      <c r="J343" s="216">
        <f>ROUND(I343*H343,2)</f>
        <v>0</v>
      </c>
      <c r="K343" s="212" t="s">
        <v>21</v>
      </c>
      <c r="L343" s="70"/>
      <c r="M343" s="217" t="s">
        <v>21</v>
      </c>
      <c r="N343" s="218" t="s">
        <v>44</v>
      </c>
      <c r="O343" s="45"/>
      <c r="P343" s="219">
        <f>O343*H343</f>
        <v>0</v>
      </c>
      <c r="Q343" s="219">
        <v>0.00018000000000000001</v>
      </c>
      <c r="R343" s="219">
        <f>Q343*H343</f>
        <v>0.0020592000000000002</v>
      </c>
      <c r="S343" s="219">
        <v>0</v>
      </c>
      <c r="T343" s="220">
        <f>S343*H343</f>
        <v>0</v>
      </c>
      <c r="AR343" s="22" t="s">
        <v>163</v>
      </c>
      <c r="AT343" s="22" t="s">
        <v>156</v>
      </c>
      <c r="AU343" s="22" t="s">
        <v>81</v>
      </c>
      <c r="AY343" s="22" t="s">
        <v>155</v>
      </c>
      <c r="BE343" s="221">
        <f>IF(N343="základní",J343,0)</f>
        <v>0</v>
      </c>
      <c r="BF343" s="221">
        <f>IF(N343="snížená",J343,0)</f>
        <v>0</v>
      </c>
      <c r="BG343" s="221">
        <f>IF(N343="zákl. přenesená",J343,0)</f>
        <v>0</v>
      </c>
      <c r="BH343" s="221">
        <f>IF(N343="sníž. přenesená",J343,0)</f>
        <v>0</v>
      </c>
      <c r="BI343" s="221">
        <f>IF(N343="nulová",J343,0)</f>
        <v>0</v>
      </c>
      <c r="BJ343" s="22" t="s">
        <v>81</v>
      </c>
      <c r="BK343" s="221">
        <f>ROUND(I343*H343,2)</f>
        <v>0</v>
      </c>
      <c r="BL343" s="22" t="s">
        <v>163</v>
      </c>
      <c r="BM343" s="22" t="s">
        <v>1028</v>
      </c>
    </row>
    <row r="344" s="1" customFormat="1" ht="16.5" customHeight="1">
      <c r="B344" s="44"/>
      <c r="C344" s="210" t="s">
        <v>73</v>
      </c>
      <c r="D344" s="210" t="s">
        <v>156</v>
      </c>
      <c r="E344" s="211" t="s">
        <v>2528</v>
      </c>
      <c r="F344" s="212" t="s">
        <v>2529</v>
      </c>
      <c r="G344" s="213" t="s">
        <v>21</v>
      </c>
      <c r="H344" s="214">
        <v>0</v>
      </c>
      <c r="I344" s="215"/>
      <c r="J344" s="216">
        <f>ROUND(I344*H344,2)</f>
        <v>0</v>
      </c>
      <c r="K344" s="212" t="s">
        <v>21</v>
      </c>
      <c r="L344" s="70"/>
      <c r="M344" s="217" t="s">
        <v>21</v>
      </c>
      <c r="N344" s="218" t="s">
        <v>44</v>
      </c>
      <c r="O344" s="45"/>
      <c r="P344" s="219">
        <f>O344*H344</f>
        <v>0</v>
      </c>
      <c r="Q344" s="219">
        <v>0</v>
      </c>
      <c r="R344" s="219">
        <f>Q344*H344</f>
        <v>0</v>
      </c>
      <c r="S344" s="219">
        <v>0</v>
      </c>
      <c r="T344" s="220">
        <f>S344*H344</f>
        <v>0</v>
      </c>
      <c r="AR344" s="22" t="s">
        <v>163</v>
      </c>
      <c r="AT344" s="22" t="s">
        <v>156</v>
      </c>
      <c r="AU344" s="22" t="s">
        <v>81</v>
      </c>
      <c r="AY344" s="22" t="s">
        <v>155</v>
      </c>
      <c r="BE344" s="221">
        <f>IF(N344="základní",J344,0)</f>
        <v>0</v>
      </c>
      <c r="BF344" s="221">
        <f>IF(N344="snížená",J344,0)</f>
        <v>0</v>
      </c>
      <c r="BG344" s="221">
        <f>IF(N344="zákl. přenesená",J344,0)</f>
        <v>0</v>
      </c>
      <c r="BH344" s="221">
        <f>IF(N344="sníž. přenesená",J344,0)</f>
        <v>0</v>
      </c>
      <c r="BI344" s="221">
        <f>IF(N344="nulová",J344,0)</f>
        <v>0</v>
      </c>
      <c r="BJ344" s="22" t="s">
        <v>81</v>
      </c>
      <c r="BK344" s="221">
        <f>ROUND(I344*H344,2)</f>
        <v>0</v>
      </c>
      <c r="BL344" s="22" t="s">
        <v>163</v>
      </c>
      <c r="BM344" s="22" t="s">
        <v>1035</v>
      </c>
    </row>
    <row r="345" s="1" customFormat="1" ht="16.5" customHeight="1">
      <c r="B345" s="44"/>
      <c r="C345" s="210" t="s">
        <v>455</v>
      </c>
      <c r="D345" s="210" t="s">
        <v>156</v>
      </c>
      <c r="E345" s="211" t="s">
        <v>2534</v>
      </c>
      <c r="F345" s="212" t="s">
        <v>2535</v>
      </c>
      <c r="G345" s="213" t="s">
        <v>282</v>
      </c>
      <c r="H345" s="214">
        <v>11.44</v>
      </c>
      <c r="I345" s="215"/>
      <c r="J345" s="216">
        <f>ROUND(I345*H345,2)</f>
        <v>0</v>
      </c>
      <c r="K345" s="212" t="s">
        <v>21</v>
      </c>
      <c r="L345" s="70"/>
      <c r="M345" s="217" t="s">
        <v>21</v>
      </c>
      <c r="N345" s="218" t="s">
        <v>44</v>
      </c>
      <c r="O345" s="45"/>
      <c r="P345" s="219">
        <f>O345*H345</f>
        <v>0</v>
      </c>
      <c r="Q345" s="219">
        <v>0</v>
      </c>
      <c r="R345" s="219">
        <f>Q345*H345</f>
        <v>0</v>
      </c>
      <c r="S345" s="219">
        <v>0</v>
      </c>
      <c r="T345" s="220">
        <f>S345*H345</f>
        <v>0</v>
      </c>
      <c r="AR345" s="22" t="s">
        <v>163</v>
      </c>
      <c r="AT345" s="22" t="s">
        <v>156</v>
      </c>
      <c r="AU345" s="22" t="s">
        <v>81</v>
      </c>
      <c r="AY345" s="22" t="s">
        <v>155</v>
      </c>
      <c r="BE345" s="221">
        <f>IF(N345="základní",J345,0)</f>
        <v>0</v>
      </c>
      <c r="BF345" s="221">
        <f>IF(N345="snížená",J345,0)</f>
        <v>0</v>
      </c>
      <c r="BG345" s="221">
        <f>IF(N345="zákl. přenesená",J345,0)</f>
        <v>0</v>
      </c>
      <c r="BH345" s="221">
        <f>IF(N345="sníž. přenesená",J345,0)</f>
        <v>0</v>
      </c>
      <c r="BI345" s="221">
        <f>IF(N345="nulová",J345,0)</f>
        <v>0</v>
      </c>
      <c r="BJ345" s="22" t="s">
        <v>81</v>
      </c>
      <c r="BK345" s="221">
        <f>ROUND(I345*H345,2)</f>
        <v>0</v>
      </c>
      <c r="BL345" s="22" t="s">
        <v>163</v>
      </c>
      <c r="BM345" s="22" t="s">
        <v>1037</v>
      </c>
    </row>
    <row r="346" s="1" customFormat="1" ht="16.5" customHeight="1">
      <c r="B346" s="44"/>
      <c r="C346" s="210" t="s">
        <v>73</v>
      </c>
      <c r="D346" s="210" t="s">
        <v>156</v>
      </c>
      <c r="E346" s="211" t="s">
        <v>2528</v>
      </c>
      <c r="F346" s="212" t="s">
        <v>2529</v>
      </c>
      <c r="G346" s="213" t="s">
        <v>21</v>
      </c>
      <c r="H346" s="214">
        <v>0</v>
      </c>
      <c r="I346" s="215"/>
      <c r="J346" s="216">
        <f>ROUND(I346*H346,2)</f>
        <v>0</v>
      </c>
      <c r="K346" s="212" t="s">
        <v>21</v>
      </c>
      <c r="L346" s="70"/>
      <c r="M346" s="217" t="s">
        <v>21</v>
      </c>
      <c r="N346" s="218" t="s">
        <v>44</v>
      </c>
      <c r="O346" s="45"/>
      <c r="P346" s="219">
        <f>O346*H346</f>
        <v>0</v>
      </c>
      <c r="Q346" s="219">
        <v>0</v>
      </c>
      <c r="R346" s="219">
        <f>Q346*H346</f>
        <v>0</v>
      </c>
      <c r="S346" s="219">
        <v>0</v>
      </c>
      <c r="T346" s="220">
        <f>S346*H346</f>
        <v>0</v>
      </c>
      <c r="AR346" s="22" t="s">
        <v>163</v>
      </c>
      <c r="AT346" s="22" t="s">
        <v>156</v>
      </c>
      <c r="AU346" s="22" t="s">
        <v>81</v>
      </c>
      <c r="AY346" s="22" t="s">
        <v>155</v>
      </c>
      <c r="BE346" s="221">
        <f>IF(N346="základní",J346,0)</f>
        <v>0</v>
      </c>
      <c r="BF346" s="221">
        <f>IF(N346="snížená",J346,0)</f>
        <v>0</v>
      </c>
      <c r="BG346" s="221">
        <f>IF(N346="zákl. přenesená",J346,0)</f>
        <v>0</v>
      </c>
      <c r="BH346" s="221">
        <f>IF(N346="sníž. přenesená",J346,0)</f>
        <v>0</v>
      </c>
      <c r="BI346" s="221">
        <f>IF(N346="nulová",J346,0)</f>
        <v>0</v>
      </c>
      <c r="BJ346" s="22" t="s">
        <v>81</v>
      </c>
      <c r="BK346" s="221">
        <f>ROUND(I346*H346,2)</f>
        <v>0</v>
      </c>
      <c r="BL346" s="22" t="s">
        <v>163</v>
      </c>
      <c r="BM346" s="22" t="s">
        <v>1041</v>
      </c>
    </row>
    <row r="347" s="1" customFormat="1" ht="16.5" customHeight="1">
      <c r="B347" s="44"/>
      <c r="C347" s="210" t="s">
        <v>1539</v>
      </c>
      <c r="D347" s="210" t="s">
        <v>156</v>
      </c>
      <c r="E347" s="211" t="s">
        <v>2536</v>
      </c>
      <c r="F347" s="212" t="s">
        <v>2537</v>
      </c>
      <c r="G347" s="213" t="s">
        <v>282</v>
      </c>
      <c r="H347" s="214">
        <v>4.1600000000000001</v>
      </c>
      <c r="I347" s="215"/>
      <c r="J347" s="216">
        <f>ROUND(I347*H347,2)</f>
        <v>0</v>
      </c>
      <c r="K347" s="212" t="s">
        <v>21</v>
      </c>
      <c r="L347" s="70"/>
      <c r="M347" s="217" t="s">
        <v>21</v>
      </c>
      <c r="N347" s="218" t="s">
        <v>44</v>
      </c>
      <c r="O347" s="45"/>
      <c r="P347" s="219">
        <f>O347*H347</f>
        <v>0</v>
      </c>
      <c r="Q347" s="219">
        <v>0.0050499999999999998</v>
      </c>
      <c r="R347" s="219">
        <f>Q347*H347</f>
        <v>0.021007999999999999</v>
      </c>
      <c r="S347" s="219">
        <v>0</v>
      </c>
      <c r="T347" s="220">
        <f>S347*H347</f>
        <v>0</v>
      </c>
      <c r="AR347" s="22" t="s">
        <v>163</v>
      </c>
      <c r="AT347" s="22" t="s">
        <v>156</v>
      </c>
      <c r="AU347" s="22" t="s">
        <v>81</v>
      </c>
      <c r="AY347" s="22" t="s">
        <v>155</v>
      </c>
      <c r="BE347" s="221">
        <f>IF(N347="základní",J347,0)</f>
        <v>0</v>
      </c>
      <c r="BF347" s="221">
        <f>IF(N347="snížená",J347,0)</f>
        <v>0</v>
      </c>
      <c r="BG347" s="221">
        <f>IF(N347="zákl. přenesená",J347,0)</f>
        <v>0</v>
      </c>
      <c r="BH347" s="221">
        <f>IF(N347="sníž. přenesená",J347,0)</f>
        <v>0</v>
      </c>
      <c r="BI347" s="221">
        <f>IF(N347="nulová",J347,0)</f>
        <v>0</v>
      </c>
      <c r="BJ347" s="22" t="s">
        <v>81</v>
      </c>
      <c r="BK347" s="221">
        <f>ROUND(I347*H347,2)</f>
        <v>0</v>
      </c>
      <c r="BL347" s="22" t="s">
        <v>163</v>
      </c>
      <c r="BM347" s="22" t="s">
        <v>1043</v>
      </c>
    </row>
    <row r="348" s="1" customFormat="1" ht="16.5" customHeight="1">
      <c r="B348" s="44"/>
      <c r="C348" s="210" t="s">
        <v>73</v>
      </c>
      <c r="D348" s="210" t="s">
        <v>156</v>
      </c>
      <c r="E348" s="211" t="s">
        <v>2458</v>
      </c>
      <c r="F348" s="212" t="s">
        <v>2459</v>
      </c>
      <c r="G348" s="213" t="s">
        <v>21</v>
      </c>
      <c r="H348" s="214">
        <v>0</v>
      </c>
      <c r="I348" s="215"/>
      <c r="J348" s="216">
        <f>ROUND(I348*H348,2)</f>
        <v>0</v>
      </c>
      <c r="K348" s="212" t="s">
        <v>21</v>
      </c>
      <c r="L348" s="70"/>
      <c r="M348" s="217" t="s">
        <v>21</v>
      </c>
      <c r="N348" s="218" t="s">
        <v>44</v>
      </c>
      <c r="O348" s="45"/>
      <c r="P348" s="219">
        <f>O348*H348</f>
        <v>0</v>
      </c>
      <c r="Q348" s="219">
        <v>0</v>
      </c>
      <c r="R348" s="219">
        <f>Q348*H348</f>
        <v>0</v>
      </c>
      <c r="S348" s="219">
        <v>0</v>
      </c>
      <c r="T348" s="220">
        <f>S348*H348</f>
        <v>0</v>
      </c>
      <c r="AR348" s="22" t="s">
        <v>163</v>
      </c>
      <c r="AT348" s="22" t="s">
        <v>156</v>
      </c>
      <c r="AU348" s="22" t="s">
        <v>81</v>
      </c>
      <c r="AY348" s="22" t="s">
        <v>155</v>
      </c>
      <c r="BE348" s="221">
        <f>IF(N348="základní",J348,0)</f>
        <v>0</v>
      </c>
      <c r="BF348" s="221">
        <f>IF(N348="snížená",J348,0)</f>
        <v>0</v>
      </c>
      <c r="BG348" s="221">
        <f>IF(N348="zákl. přenesená",J348,0)</f>
        <v>0</v>
      </c>
      <c r="BH348" s="221">
        <f>IF(N348="sníž. přenesená",J348,0)</f>
        <v>0</v>
      </c>
      <c r="BI348" s="221">
        <f>IF(N348="nulová",J348,0)</f>
        <v>0</v>
      </c>
      <c r="BJ348" s="22" t="s">
        <v>81</v>
      </c>
      <c r="BK348" s="221">
        <f>ROUND(I348*H348,2)</f>
        <v>0</v>
      </c>
      <c r="BL348" s="22" t="s">
        <v>163</v>
      </c>
      <c r="BM348" s="22" t="s">
        <v>1047</v>
      </c>
    </row>
    <row r="349" s="1" customFormat="1" ht="16.5" customHeight="1">
      <c r="B349" s="44"/>
      <c r="C349" s="210" t="s">
        <v>459</v>
      </c>
      <c r="D349" s="210" t="s">
        <v>156</v>
      </c>
      <c r="E349" s="211" t="s">
        <v>2538</v>
      </c>
      <c r="F349" s="212" t="s">
        <v>2539</v>
      </c>
      <c r="G349" s="213" t="s">
        <v>282</v>
      </c>
      <c r="H349" s="214">
        <v>4.1600000000000001</v>
      </c>
      <c r="I349" s="215"/>
      <c r="J349" s="216">
        <f>ROUND(I349*H349,2)</f>
        <v>0</v>
      </c>
      <c r="K349" s="212" t="s">
        <v>21</v>
      </c>
      <c r="L349" s="70"/>
      <c r="M349" s="217" t="s">
        <v>21</v>
      </c>
      <c r="N349" s="218" t="s">
        <v>44</v>
      </c>
      <c r="O349" s="45"/>
      <c r="P349" s="219">
        <f>O349*H349</f>
        <v>0</v>
      </c>
      <c r="Q349" s="219">
        <v>0.00022000000000000001</v>
      </c>
      <c r="R349" s="219">
        <f>Q349*H349</f>
        <v>0.00091520000000000002</v>
      </c>
      <c r="S349" s="219">
        <v>0</v>
      </c>
      <c r="T349" s="220">
        <f>S349*H349</f>
        <v>0</v>
      </c>
      <c r="AR349" s="22" t="s">
        <v>163</v>
      </c>
      <c r="AT349" s="22" t="s">
        <v>156</v>
      </c>
      <c r="AU349" s="22" t="s">
        <v>81</v>
      </c>
      <c r="AY349" s="22" t="s">
        <v>155</v>
      </c>
      <c r="BE349" s="221">
        <f>IF(N349="základní",J349,0)</f>
        <v>0</v>
      </c>
      <c r="BF349" s="221">
        <f>IF(N349="snížená",J349,0)</f>
        <v>0</v>
      </c>
      <c r="BG349" s="221">
        <f>IF(N349="zákl. přenesená",J349,0)</f>
        <v>0</v>
      </c>
      <c r="BH349" s="221">
        <f>IF(N349="sníž. přenesená",J349,0)</f>
        <v>0</v>
      </c>
      <c r="BI349" s="221">
        <f>IF(N349="nulová",J349,0)</f>
        <v>0</v>
      </c>
      <c r="BJ349" s="22" t="s">
        <v>81</v>
      </c>
      <c r="BK349" s="221">
        <f>ROUND(I349*H349,2)</f>
        <v>0</v>
      </c>
      <c r="BL349" s="22" t="s">
        <v>163</v>
      </c>
      <c r="BM349" s="22" t="s">
        <v>1049</v>
      </c>
    </row>
    <row r="350" s="1" customFormat="1" ht="16.5" customHeight="1">
      <c r="B350" s="44"/>
      <c r="C350" s="210" t="s">
        <v>73</v>
      </c>
      <c r="D350" s="210" t="s">
        <v>156</v>
      </c>
      <c r="E350" s="211" t="s">
        <v>2458</v>
      </c>
      <c r="F350" s="212" t="s">
        <v>2459</v>
      </c>
      <c r="G350" s="213" t="s">
        <v>21</v>
      </c>
      <c r="H350" s="214">
        <v>0</v>
      </c>
      <c r="I350" s="215"/>
      <c r="J350" s="216">
        <f>ROUND(I350*H350,2)</f>
        <v>0</v>
      </c>
      <c r="K350" s="212" t="s">
        <v>21</v>
      </c>
      <c r="L350" s="70"/>
      <c r="M350" s="217" t="s">
        <v>21</v>
      </c>
      <c r="N350" s="218" t="s">
        <v>44</v>
      </c>
      <c r="O350" s="45"/>
      <c r="P350" s="219">
        <f>O350*H350</f>
        <v>0</v>
      </c>
      <c r="Q350" s="219">
        <v>0</v>
      </c>
      <c r="R350" s="219">
        <f>Q350*H350</f>
        <v>0</v>
      </c>
      <c r="S350" s="219">
        <v>0</v>
      </c>
      <c r="T350" s="220">
        <f>S350*H350</f>
        <v>0</v>
      </c>
      <c r="AR350" s="22" t="s">
        <v>163</v>
      </c>
      <c r="AT350" s="22" t="s">
        <v>156</v>
      </c>
      <c r="AU350" s="22" t="s">
        <v>81</v>
      </c>
      <c r="AY350" s="22" t="s">
        <v>155</v>
      </c>
      <c r="BE350" s="221">
        <f>IF(N350="základní",J350,0)</f>
        <v>0</v>
      </c>
      <c r="BF350" s="221">
        <f>IF(N350="snížená",J350,0)</f>
        <v>0</v>
      </c>
      <c r="BG350" s="221">
        <f>IF(N350="zákl. přenesená",J350,0)</f>
        <v>0</v>
      </c>
      <c r="BH350" s="221">
        <f>IF(N350="sníž. přenesená",J350,0)</f>
        <v>0</v>
      </c>
      <c r="BI350" s="221">
        <f>IF(N350="nulová",J350,0)</f>
        <v>0</v>
      </c>
      <c r="BJ350" s="22" t="s">
        <v>81</v>
      </c>
      <c r="BK350" s="221">
        <f>ROUND(I350*H350,2)</f>
        <v>0</v>
      </c>
      <c r="BL350" s="22" t="s">
        <v>163</v>
      </c>
      <c r="BM350" s="22" t="s">
        <v>1058</v>
      </c>
    </row>
    <row r="351" s="9" customFormat="1" ht="29.88" customHeight="1">
      <c r="B351" s="196"/>
      <c r="C351" s="197"/>
      <c r="D351" s="198" t="s">
        <v>72</v>
      </c>
      <c r="E351" s="233" t="s">
        <v>163</v>
      </c>
      <c r="F351" s="233" t="s">
        <v>2540</v>
      </c>
      <c r="G351" s="197"/>
      <c r="H351" s="197"/>
      <c r="I351" s="200"/>
      <c r="J351" s="234">
        <f>BK351</f>
        <v>0</v>
      </c>
      <c r="K351" s="197"/>
      <c r="L351" s="202"/>
      <c r="M351" s="203"/>
      <c r="N351" s="204"/>
      <c r="O351" s="204"/>
      <c r="P351" s="205">
        <v>0</v>
      </c>
      <c r="Q351" s="204"/>
      <c r="R351" s="205">
        <v>0</v>
      </c>
      <c r="S351" s="204"/>
      <c r="T351" s="206">
        <v>0</v>
      </c>
      <c r="AR351" s="207" t="s">
        <v>81</v>
      </c>
      <c r="AT351" s="208" t="s">
        <v>72</v>
      </c>
      <c r="AU351" s="208" t="s">
        <v>81</v>
      </c>
      <c r="AY351" s="207" t="s">
        <v>155</v>
      </c>
      <c r="BK351" s="209">
        <v>0</v>
      </c>
    </row>
    <row r="352" s="9" customFormat="1" ht="24.96" customHeight="1">
      <c r="B352" s="196"/>
      <c r="C352" s="197"/>
      <c r="D352" s="198" t="s">
        <v>72</v>
      </c>
      <c r="E352" s="199" t="s">
        <v>2541</v>
      </c>
      <c r="F352" s="199" t="s">
        <v>2542</v>
      </c>
      <c r="G352" s="197"/>
      <c r="H352" s="197"/>
      <c r="I352" s="200"/>
      <c r="J352" s="201">
        <f>BK352</f>
        <v>0</v>
      </c>
      <c r="K352" s="197"/>
      <c r="L352" s="202"/>
      <c r="M352" s="203"/>
      <c r="N352" s="204"/>
      <c r="O352" s="204"/>
      <c r="P352" s="205">
        <f>SUM(P353:P384)</f>
        <v>0</v>
      </c>
      <c r="Q352" s="204"/>
      <c r="R352" s="205">
        <f>SUM(R353:R384)</f>
        <v>96.087159220000018</v>
      </c>
      <c r="S352" s="204"/>
      <c r="T352" s="206">
        <f>SUM(T353:T384)</f>
        <v>0</v>
      </c>
      <c r="AR352" s="207" t="s">
        <v>81</v>
      </c>
      <c r="AT352" s="208" t="s">
        <v>72</v>
      </c>
      <c r="AU352" s="208" t="s">
        <v>73</v>
      </c>
      <c r="AY352" s="207" t="s">
        <v>155</v>
      </c>
      <c r="BK352" s="209">
        <f>SUM(BK353:BK384)</f>
        <v>0</v>
      </c>
    </row>
    <row r="353" s="1" customFormat="1" ht="16.5" customHeight="1">
      <c r="B353" s="44"/>
      <c r="C353" s="210" t="s">
        <v>1543</v>
      </c>
      <c r="D353" s="210" t="s">
        <v>156</v>
      </c>
      <c r="E353" s="211" t="s">
        <v>2543</v>
      </c>
      <c r="F353" s="212" t="s">
        <v>2544</v>
      </c>
      <c r="G353" s="213" t="s">
        <v>282</v>
      </c>
      <c r="H353" s="214">
        <v>115.44</v>
      </c>
      <c r="I353" s="215"/>
      <c r="J353" s="216">
        <f>ROUND(I353*H353,2)</f>
        <v>0</v>
      </c>
      <c r="K353" s="212" t="s">
        <v>21</v>
      </c>
      <c r="L353" s="70"/>
      <c r="M353" s="217" t="s">
        <v>21</v>
      </c>
      <c r="N353" s="218" t="s">
        <v>44</v>
      </c>
      <c r="O353" s="45"/>
      <c r="P353" s="219">
        <f>O353*H353</f>
        <v>0</v>
      </c>
      <c r="Q353" s="219">
        <v>0.033680000000000002</v>
      </c>
      <c r="R353" s="219">
        <f>Q353*H353</f>
        <v>3.8880192</v>
      </c>
      <c r="S353" s="219">
        <v>0</v>
      </c>
      <c r="T353" s="220">
        <f>S353*H353</f>
        <v>0</v>
      </c>
      <c r="AR353" s="22" t="s">
        <v>163</v>
      </c>
      <c r="AT353" s="22" t="s">
        <v>156</v>
      </c>
      <c r="AU353" s="22" t="s">
        <v>81</v>
      </c>
      <c r="AY353" s="22" t="s">
        <v>155</v>
      </c>
      <c r="BE353" s="221">
        <f>IF(N353="základní",J353,0)</f>
        <v>0</v>
      </c>
      <c r="BF353" s="221">
        <f>IF(N353="snížená",J353,0)</f>
        <v>0</v>
      </c>
      <c r="BG353" s="221">
        <f>IF(N353="zákl. přenesená",J353,0)</f>
        <v>0</v>
      </c>
      <c r="BH353" s="221">
        <f>IF(N353="sníž. přenesená",J353,0)</f>
        <v>0</v>
      </c>
      <c r="BI353" s="221">
        <f>IF(N353="nulová",J353,0)</f>
        <v>0</v>
      </c>
      <c r="BJ353" s="22" t="s">
        <v>81</v>
      </c>
      <c r="BK353" s="221">
        <f>ROUND(I353*H353,2)</f>
        <v>0</v>
      </c>
      <c r="BL353" s="22" t="s">
        <v>163</v>
      </c>
      <c r="BM353" s="22" t="s">
        <v>1060</v>
      </c>
    </row>
    <row r="354" s="1" customFormat="1" ht="16.5" customHeight="1">
      <c r="B354" s="44"/>
      <c r="C354" s="210" t="s">
        <v>73</v>
      </c>
      <c r="D354" s="210" t="s">
        <v>156</v>
      </c>
      <c r="E354" s="211" t="s">
        <v>2545</v>
      </c>
      <c r="F354" s="212" t="s">
        <v>2546</v>
      </c>
      <c r="G354" s="213" t="s">
        <v>21</v>
      </c>
      <c r="H354" s="214">
        <v>0</v>
      </c>
      <c r="I354" s="215"/>
      <c r="J354" s="216">
        <f>ROUND(I354*H354,2)</f>
        <v>0</v>
      </c>
      <c r="K354" s="212" t="s">
        <v>21</v>
      </c>
      <c r="L354" s="70"/>
      <c r="M354" s="217" t="s">
        <v>21</v>
      </c>
      <c r="N354" s="218" t="s">
        <v>44</v>
      </c>
      <c r="O354" s="45"/>
      <c r="P354" s="219">
        <f>O354*H354</f>
        <v>0</v>
      </c>
      <c r="Q354" s="219">
        <v>0</v>
      </c>
      <c r="R354" s="219">
        <f>Q354*H354</f>
        <v>0</v>
      </c>
      <c r="S354" s="219">
        <v>0</v>
      </c>
      <c r="T354" s="220">
        <f>S354*H354</f>
        <v>0</v>
      </c>
      <c r="AR354" s="22" t="s">
        <v>163</v>
      </c>
      <c r="AT354" s="22" t="s">
        <v>156</v>
      </c>
      <c r="AU354" s="22" t="s">
        <v>81</v>
      </c>
      <c r="AY354" s="22" t="s">
        <v>155</v>
      </c>
      <c r="BE354" s="221">
        <f>IF(N354="základní",J354,0)</f>
        <v>0</v>
      </c>
      <c r="BF354" s="221">
        <f>IF(N354="snížená",J354,0)</f>
        <v>0</v>
      </c>
      <c r="BG354" s="221">
        <f>IF(N354="zákl. přenesená",J354,0)</f>
        <v>0</v>
      </c>
      <c r="BH354" s="221">
        <f>IF(N354="sníž. přenesená",J354,0)</f>
        <v>0</v>
      </c>
      <c r="BI354" s="221">
        <f>IF(N354="nulová",J354,0)</f>
        <v>0</v>
      </c>
      <c r="BJ354" s="22" t="s">
        <v>81</v>
      </c>
      <c r="BK354" s="221">
        <f>ROUND(I354*H354,2)</f>
        <v>0</v>
      </c>
      <c r="BL354" s="22" t="s">
        <v>163</v>
      </c>
      <c r="BM354" s="22" t="s">
        <v>1063</v>
      </c>
    </row>
    <row r="355" s="1" customFormat="1" ht="16.5" customHeight="1">
      <c r="B355" s="44"/>
      <c r="C355" s="210" t="s">
        <v>463</v>
      </c>
      <c r="D355" s="210" t="s">
        <v>156</v>
      </c>
      <c r="E355" s="211" t="s">
        <v>2547</v>
      </c>
      <c r="F355" s="212" t="s">
        <v>2548</v>
      </c>
      <c r="G355" s="213" t="s">
        <v>282</v>
      </c>
      <c r="H355" s="214">
        <v>13</v>
      </c>
      <c r="I355" s="215"/>
      <c r="J355" s="216">
        <f>ROUND(I355*H355,2)</f>
        <v>0</v>
      </c>
      <c r="K355" s="212" t="s">
        <v>21</v>
      </c>
      <c r="L355" s="70"/>
      <c r="M355" s="217" t="s">
        <v>21</v>
      </c>
      <c r="N355" s="218" t="s">
        <v>44</v>
      </c>
      <c r="O355" s="45"/>
      <c r="P355" s="219">
        <f>O355*H355</f>
        <v>0</v>
      </c>
      <c r="Q355" s="219">
        <v>0.0013799999999999999</v>
      </c>
      <c r="R355" s="219">
        <f>Q355*H355</f>
        <v>0.017939999999999998</v>
      </c>
      <c r="S355" s="219">
        <v>0</v>
      </c>
      <c r="T355" s="220">
        <f>S355*H355</f>
        <v>0</v>
      </c>
      <c r="AR355" s="22" t="s">
        <v>163</v>
      </c>
      <c r="AT355" s="22" t="s">
        <v>156</v>
      </c>
      <c r="AU355" s="22" t="s">
        <v>81</v>
      </c>
      <c r="AY355" s="22" t="s">
        <v>155</v>
      </c>
      <c r="BE355" s="221">
        <f>IF(N355="základní",J355,0)</f>
        <v>0</v>
      </c>
      <c r="BF355" s="221">
        <f>IF(N355="snížená",J355,0)</f>
        <v>0</v>
      </c>
      <c r="BG355" s="221">
        <f>IF(N355="zákl. přenesená",J355,0)</f>
        <v>0</v>
      </c>
      <c r="BH355" s="221">
        <f>IF(N355="sníž. přenesená",J355,0)</f>
        <v>0</v>
      </c>
      <c r="BI355" s="221">
        <f>IF(N355="nulová",J355,0)</f>
        <v>0</v>
      </c>
      <c r="BJ355" s="22" t="s">
        <v>81</v>
      </c>
      <c r="BK355" s="221">
        <f>ROUND(I355*H355,2)</f>
        <v>0</v>
      </c>
      <c r="BL355" s="22" t="s">
        <v>163</v>
      </c>
      <c r="BM355" s="22" t="s">
        <v>1065</v>
      </c>
    </row>
    <row r="356" s="1" customFormat="1" ht="16.5" customHeight="1">
      <c r="B356" s="44"/>
      <c r="C356" s="210" t="s">
        <v>1547</v>
      </c>
      <c r="D356" s="210" t="s">
        <v>156</v>
      </c>
      <c r="E356" s="211" t="s">
        <v>2549</v>
      </c>
      <c r="F356" s="212" t="s">
        <v>2550</v>
      </c>
      <c r="G356" s="213" t="s">
        <v>282</v>
      </c>
      <c r="H356" s="214">
        <v>65</v>
      </c>
      <c r="I356" s="215"/>
      <c r="J356" s="216">
        <f>ROUND(I356*H356,2)</f>
        <v>0</v>
      </c>
      <c r="K356" s="212" t="s">
        <v>21</v>
      </c>
      <c r="L356" s="70"/>
      <c r="M356" s="217" t="s">
        <v>21</v>
      </c>
      <c r="N356" s="218" t="s">
        <v>44</v>
      </c>
      <c r="O356" s="45"/>
      <c r="P356" s="219">
        <f>O356*H356</f>
        <v>0</v>
      </c>
      <c r="Q356" s="219">
        <v>0.00013999999999999999</v>
      </c>
      <c r="R356" s="219">
        <f>Q356*H356</f>
        <v>0.0090999999999999987</v>
      </c>
      <c r="S356" s="219">
        <v>0</v>
      </c>
      <c r="T356" s="220">
        <f>S356*H356</f>
        <v>0</v>
      </c>
      <c r="AR356" s="22" t="s">
        <v>163</v>
      </c>
      <c r="AT356" s="22" t="s">
        <v>156</v>
      </c>
      <c r="AU356" s="22" t="s">
        <v>81</v>
      </c>
      <c r="AY356" s="22" t="s">
        <v>155</v>
      </c>
      <c r="BE356" s="221">
        <f>IF(N356="základní",J356,0)</f>
        <v>0</v>
      </c>
      <c r="BF356" s="221">
        <f>IF(N356="snížená",J356,0)</f>
        <v>0</v>
      </c>
      <c r="BG356" s="221">
        <f>IF(N356="zákl. přenesená",J356,0)</f>
        <v>0</v>
      </c>
      <c r="BH356" s="221">
        <f>IF(N356="sníž. přenesená",J356,0)</f>
        <v>0</v>
      </c>
      <c r="BI356" s="221">
        <f>IF(N356="nulová",J356,0)</f>
        <v>0</v>
      </c>
      <c r="BJ356" s="22" t="s">
        <v>81</v>
      </c>
      <c r="BK356" s="221">
        <f>ROUND(I356*H356,2)</f>
        <v>0</v>
      </c>
      <c r="BL356" s="22" t="s">
        <v>163</v>
      </c>
      <c r="BM356" s="22" t="s">
        <v>1068</v>
      </c>
    </row>
    <row r="357" s="1" customFormat="1" ht="16.5" customHeight="1">
      <c r="B357" s="44"/>
      <c r="C357" s="210" t="s">
        <v>469</v>
      </c>
      <c r="D357" s="210" t="s">
        <v>156</v>
      </c>
      <c r="E357" s="211" t="s">
        <v>2551</v>
      </c>
      <c r="F357" s="212" t="s">
        <v>2552</v>
      </c>
      <c r="G357" s="213" t="s">
        <v>282</v>
      </c>
      <c r="H357" s="214">
        <v>314.65199999999999</v>
      </c>
      <c r="I357" s="215"/>
      <c r="J357" s="216">
        <f>ROUND(I357*H357,2)</f>
        <v>0</v>
      </c>
      <c r="K357" s="212" t="s">
        <v>21</v>
      </c>
      <c r="L357" s="70"/>
      <c r="M357" s="217" t="s">
        <v>21</v>
      </c>
      <c r="N357" s="218" t="s">
        <v>44</v>
      </c>
      <c r="O357" s="45"/>
      <c r="P357" s="219">
        <f>O357*H357</f>
        <v>0</v>
      </c>
      <c r="Q357" s="219">
        <v>0.00013999999999999999</v>
      </c>
      <c r="R357" s="219">
        <f>Q357*H357</f>
        <v>0.044051279999999991</v>
      </c>
      <c r="S357" s="219">
        <v>0</v>
      </c>
      <c r="T357" s="220">
        <f>S357*H357</f>
        <v>0</v>
      </c>
      <c r="AR357" s="22" t="s">
        <v>163</v>
      </c>
      <c r="AT357" s="22" t="s">
        <v>156</v>
      </c>
      <c r="AU357" s="22" t="s">
        <v>81</v>
      </c>
      <c r="AY357" s="22" t="s">
        <v>155</v>
      </c>
      <c r="BE357" s="221">
        <f>IF(N357="základní",J357,0)</f>
        <v>0</v>
      </c>
      <c r="BF357" s="221">
        <f>IF(N357="snížená",J357,0)</f>
        <v>0</v>
      </c>
      <c r="BG357" s="221">
        <f>IF(N357="zákl. přenesená",J357,0)</f>
        <v>0</v>
      </c>
      <c r="BH357" s="221">
        <f>IF(N357="sníž. přenesená",J357,0)</f>
        <v>0</v>
      </c>
      <c r="BI357" s="221">
        <f>IF(N357="nulová",J357,0)</f>
        <v>0</v>
      </c>
      <c r="BJ357" s="22" t="s">
        <v>81</v>
      </c>
      <c r="BK357" s="221">
        <f>ROUND(I357*H357,2)</f>
        <v>0</v>
      </c>
      <c r="BL357" s="22" t="s">
        <v>163</v>
      </c>
      <c r="BM357" s="22" t="s">
        <v>1070</v>
      </c>
    </row>
    <row r="358" s="1" customFormat="1" ht="16.5" customHeight="1">
      <c r="B358" s="44"/>
      <c r="C358" s="210" t="s">
        <v>73</v>
      </c>
      <c r="D358" s="210" t="s">
        <v>156</v>
      </c>
      <c r="E358" s="211" t="s">
        <v>2553</v>
      </c>
      <c r="F358" s="212" t="s">
        <v>2554</v>
      </c>
      <c r="G358" s="213" t="s">
        <v>21</v>
      </c>
      <c r="H358" s="214">
        <v>0</v>
      </c>
      <c r="I358" s="215"/>
      <c r="J358" s="216">
        <f>ROUND(I358*H358,2)</f>
        <v>0</v>
      </c>
      <c r="K358" s="212" t="s">
        <v>21</v>
      </c>
      <c r="L358" s="70"/>
      <c r="M358" s="217" t="s">
        <v>21</v>
      </c>
      <c r="N358" s="218" t="s">
        <v>44</v>
      </c>
      <c r="O358" s="45"/>
      <c r="P358" s="219">
        <f>O358*H358</f>
        <v>0</v>
      </c>
      <c r="Q358" s="219">
        <v>0</v>
      </c>
      <c r="R358" s="219">
        <f>Q358*H358</f>
        <v>0</v>
      </c>
      <c r="S358" s="219">
        <v>0</v>
      </c>
      <c r="T358" s="220">
        <f>S358*H358</f>
        <v>0</v>
      </c>
      <c r="AR358" s="22" t="s">
        <v>163</v>
      </c>
      <c r="AT358" s="22" t="s">
        <v>156</v>
      </c>
      <c r="AU358" s="22" t="s">
        <v>81</v>
      </c>
      <c r="AY358" s="22" t="s">
        <v>155</v>
      </c>
      <c r="BE358" s="221">
        <f>IF(N358="základní",J358,0)</f>
        <v>0</v>
      </c>
      <c r="BF358" s="221">
        <f>IF(N358="snížená",J358,0)</f>
        <v>0</v>
      </c>
      <c r="BG358" s="221">
        <f>IF(N358="zákl. přenesená",J358,0)</f>
        <v>0</v>
      </c>
      <c r="BH358" s="221">
        <f>IF(N358="sníž. přenesená",J358,0)</f>
        <v>0</v>
      </c>
      <c r="BI358" s="221">
        <f>IF(N358="nulová",J358,0)</f>
        <v>0</v>
      </c>
      <c r="BJ358" s="22" t="s">
        <v>81</v>
      </c>
      <c r="BK358" s="221">
        <f>ROUND(I358*H358,2)</f>
        <v>0</v>
      </c>
      <c r="BL358" s="22" t="s">
        <v>163</v>
      </c>
      <c r="BM358" s="22" t="s">
        <v>1073</v>
      </c>
    </row>
    <row r="359" s="1" customFormat="1" ht="16.5" customHeight="1">
      <c r="B359" s="44"/>
      <c r="C359" s="210" t="s">
        <v>1551</v>
      </c>
      <c r="D359" s="210" t="s">
        <v>156</v>
      </c>
      <c r="E359" s="211" t="s">
        <v>2555</v>
      </c>
      <c r="F359" s="212" t="s">
        <v>2556</v>
      </c>
      <c r="G359" s="213" t="s">
        <v>282</v>
      </c>
      <c r="H359" s="214">
        <v>314.65199999999999</v>
      </c>
      <c r="I359" s="215"/>
      <c r="J359" s="216">
        <f>ROUND(I359*H359,2)</f>
        <v>0</v>
      </c>
      <c r="K359" s="212" t="s">
        <v>21</v>
      </c>
      <c r="L359" s="70"/>
      <c r="M359" s="217" t="s">
        <v>21</v>
      </c>
      <c r="N359" s="218" t="s">
        <v>44</v>
      </c>
      <c r="O359" s="45"/>
      <c r="P359" s="219">
        <f>O359*H359</f>
        <v>0</v>
      </c>
      <c r="Q359" s="219">
        <v>0.05126</v>
      </c>
      <c r="R359" s="219">
        <f>Q359*H359</f>
        <v>16.12906152</v>
      </c>
      <c r="S359" s="219">
        <v>0</v>
      </c>
      <c r="T359" s="220">
        <f>S359*H359</f>
        <v>0</v>
      </c>
      <c r="AR359" s="22" t="s">
        <v>163</v>
      </c>
      <c r="AT359" s="22" t="s">
        <v>156</v>
      </c>
      <c r="AU359" s="22" t="s">
        <v>81</v>
      </c>
      <c r="AY359" s="22" t="s">
        <v>155</v>
      </c>
      <c r="BE359" s="221">
        <f>IF(N359="základní",J359,0)</f>
        <v>0</v>
      </c>
      <c r="BF359" s="221">
        <f>IF(N359="snížená",J359,0)</f>
        <v>0</v>
      </c>
      <c r="BG359" s="221">
        <f>IF(N359="zákl. přenesená",J359,0)</f>
        <v>0</v>
      </c>
      <c r="BH359" s="221">
        <f>IF(N359="sníž. přenesená",J359,0)</f>
        <v>0</v>
      </c>
      <c r="BI359" s="221">
        <f>IF(N359="nulová",J359,0)</f>
        <v>0</v>
      </c>
      <c r="BJ359" s="22" t="s">
        <v>81</v>
      </c>
      <c r="BK359" s="221">
        <f>ROUND(I359*H359,2)</f>
        <v>0</v>
      </c>
      <c r="BL359" s="22" t="s">
        <v>163</v>
      </c>
      <c r="BM359" s="22" t="s">
        <v>1075</v>
      </c>
    </row>
    <row r="360" s="1" customFormat="1" ht="16.5" customHeight="1">
      <c r="B360" s="44"/>
      <c r="C360" s="210" t="s">
        <v>73</v>
      </c>
      <c r="D360" s="210" t="s">
        <v>156</v>
      </c>
      <c r="E360" s="211" t="s">
        <v>2553</v>
      </c>
      <c r="F360" s="212" t="s">
        <v>2554</v>
      </c>
      <c r="G360" s="213" t="s">
        <v>21</v>
      </c>
      <c r="H360" s="214">
        <v>0</v>
      </c>
      <c r="I360" s="215"/>
      <c r="J360" s="216">
        <f>ROUND(I360*H360,2)</f>
        <v>0</v>
      </c>
      <c r="K360" s="212" t="s">
        <v>21</v>
      </c>
      <c r="L360" s="70"/>
      <c r="M360" s="217" t="s">
        <v>21</v>
      </c>
      <c r="N360" s="218" t="s">
        <v>44</v>
      </c>
      <c r="O360" s="45"/>
      <c r="P360" s="219">
        <f>O360*H360</f>
        <v>0</v>
      </c>
      <c r="Q360" s="219">
        <v>0</v>
      </c>
      <c r="R360" s="219">
        <f>Q360*H360</f>
        <v>0</v>
      </c>
      <c r="S360" s="219">
        <v>0</v>
      </c>
      <c r="T360" s="220">
        <f>S360*H360</f>
        <v>0</v>
      </c>
      <c r="AR360" s="22" t="s">
        <v>163</v>
      </c>
      <c r="AT360" s="22" t="s">
        <v>156</v>
      </c>
      <c r="AU360" s="22" t="s">
        <v>81</v>
      </c>
      <c r="AY360" s="22" t="s">
        <v>155</v>
      </c>
      <c r="BE360" s="221">
        <f>IF(N360="základní",J360,0)</f>
        <v>0</v>
      </c>
      <c r="BF360" s="221">
        <f>IF(N360="snížená",J360,0)</f>
        <v>0</v>
      </c>
      <c r="BG360" s="221">
        <f>IF(N360="zákl. přenesená",J360,0)</f>
        <v>0</v>
      </c>
      <c r="BH360" s="221">
        <f>IF(N360="sníž. přenesená",J360,0)</f>
        <v>0</v>
      </c>
      <c r="BI360" s="221">
        <f>IF(N360="nulová",J360,0)</f>
        <v>0</v>
      </c>
      <c r="BJ360" s="22" t="s">
        <v>81</v>
      </c>
      <c r="BK360" s="221">
        <f>ROUND(I360*H360,2)</f>
        <v>0</v>
      </c>
      <c r="BL360" s="22" t="s">
        <v>163</v>
      </c>
      <c r="BM360" s="22" t="s">
        <v>1078</v>
      </c>
    </row>
    <row r="361" s="1" customFormat="1" ht="16.5" customHeight="1">
      <c r="B361" s="44"/>
      <c r="C361" s="210" t="s">
        <v>472</v>
      </c>
      <c r="D361" s="210" t="s">
        <v>156</v>
      </c>
      <c r="E361" s="211" t="s">
        <v>2557</v>
      </c>
      <c r="F361" s="212" t="s">
        <v>2558</v>
      </c>
      <c r="G361" s="213" t="s">
        <v>282</v>
      </c>
      <c r="H361" s="214">
        <v>119.08</v>
      </c>
      <c r="I361" s="215"/>
      <c r="J361" s="216">
        <f>ROUND(I361*H361,2)</f>
        <v>0</v>
      </c>
      <c r="K361" s="212" t="s">
        <v>21</v>
      </c>
      <c r="L361" s="70"/>
      <c r="M361" s="217" t="s">
        <v>21</v>
      </c>
      <c r="N361" s="218" t="s">
        <v>44</v>
      </c>
      <c r="O361" s="45"/>
      <c r="P361" s="219">
        <f>O361*H361</f>
        <v>0</v>
      </c>
      <c r="Q361" s="219">
        <v>0.0082900000000000005</v>
      </c>
      <c r="R361" s="219">
        <f>Q361*H361</f>
        <v>0.98717320000000008</v>
      </c>
      <c r="S361" s="219">
        <v>0</v>
      </c>
      <c r="T361" s="220">
        <f>S361*H361</f>
        <v>0</v>
      </c>
      <c r="AR361" s="22" t="s">
        <v>163</v>
      </c>
      <c r="AT361" s="22" t="s">
        <v>156</v>
      </c>
      <c r="AU361" s="22" t="s">
        <v>81</v>
      </c>
      <c r="AY361" s="22" t="s">
        <v>155</v>
      </c>
      <c r="BE361" s="221">
        <f>IF(N361="základní",J361,0)</f>
        <v>0</v>
      </c>
      <c r="BF361" s="221">
        <f>IF(N361="snížená",J361,0)</f>
        <v>0</v>
      </c>
      <c r="BG361" s="221">
        <f>IF(N361="zákl. přenesená",J361,0)</f>
        <v>0</v>
      </c>
      <c r="BH361" s="221">
        <f>IF(N361="sníž. přenesená",J361,0)</f>
        <v>0</v>
      </c>
      <c r="BI361" s="221">
        <f>IF(N361="nulová",J361,0)</f>
        <v>0</v>
      </c>
      <c r="BJ361" s="22" t="s">
        <v>81</v>
      </c>
      <c r="BK361" s="221">
        <f>ROUND(I361*H361,2)</f>
        <v>0</v>
      </c>
      <c r="BL361" s="22" t="s">
        <v>163</v>
      </c>
      <c r="BM361" s="22" t="s">
        <v>1080</v>
      </c>
    </row>
    <row r="362" s="1" customFormat="1" ht="16.5" customHeight="1">
      <c r="B362" s="44"/>
      <c r="C362" s="210" t="s">
        <v>73</v>
      </c>
      <c r="D362" s="210" t="s">
        <v>156</v>
      </c>
      <c r="E362" s="211" t="s">
        <v>2559</v>
      </c>
      <c r="F362" s="212" t="s">
        <v>2560</v>
      </c>
      <c r="G362" s="213" t="s">
        <v>21</v>
      </c>
      <c r="H362" s="214">
        <v>0</v>
      </c>
      <c r="I362" s="215"/>
      <c r="J362" s="216">
        <f>ROUND(I362*H362,2)</f>
        <v>0</v>
      </c>
      <c r="K362" s="212" t="s">
        <v>21</v>
      </c>
      <c r="L362" s="70"/>
      <c r="M362" s="217" t="s">
        <v>21</v>
      </c>
      <c r="N362" s="218" t="s">
        <v>44</v>
      </c>
      <c r="O362" s="45"/>
      <c r="P362" s="219">
        <f>O362*H362</f>
        <v>0</v>
      </c>
      <c r="Q362" s="219">
        <v>0</v>
      </c>
      <c r="R362" s="219">
        <f>Q362*H362</f>
        <v>0</v>
      </c>
      <c r="S362" s="219">
        <v>0</v>
      </c>
      <c r="T362" s="220">
        <f>S362*H362</f>
        <v>0</v>
      </c>
      <c r="AR362" s="22" t="s">
        <v>163</v>
      </c>
      <c r="AT362" s="22" t="s">
        <v>156</v>
      </c>
      <c r="AU362" s="22" t="s">
        <v>81</v>
      </c>
      <c r="AY362" s="22" t="s">
        <v>155</v>
      </c>
      <c r="BE362" s="221">
        <f>IF(N362="základní",J362,0)</f>
        <v>0</v>
      </c>
      <c r="BF362" s="221">
        <f>IF(N362="snížená",J362,0)</f>
        <v>0</v>
      </c>
      <c r="BG362" s="221">
        <f>IF(N362="zákl. přenesená",J362,0)</f>
        <v>0</v>
      </c>
      <c r="BH362" s="221">
        <f>IF(N362="sníž. přenesená",J362,0)</f>
        <v>0</v>
      </c>
      <c r="BI362" s="221">
        <f>IF(N362="nulová",J362,0)</f>
        <v>0</v>
      </c>
      <c r="BJ362" s="22" t="s">
        <v>81</v>
      </c>
      <c r="BK362" s="221">
        <f>ROUND(I362*H362,2)</f>
        <v>0</v>
      </c>
      <c r="BL362" s="22" t="s">
        <v>163</v>
      </c>
      <c r="BM362" s="22" t="s">
        <v>1083</v>
      </c>
    </row>
    <row r="363" s="1" customFormat="1" ht="16.5" customHeight="1">
      <c r="B363" s="44"/>
      <c r="C363" s="210" t="s">
        <v>1555</v>
      </c>
      <c r="D363" s="210" t="s">
        <v>156</v>
      </c>
      <c r="E363" s="211" t="s">
        <v>2561</v>
      </c>
      <c r="F363" s="212" t="s">
        <v>2562</v>
      </c>
      <c r="G363" s="213" t="s">
        <v>282</v>
      </c>
      <c r="H363" s="214">
        <v>88.400000000000006</v>
      </c>
      <c r="I363" s="215"/>
      <c r="J363" s="216">
        <f>ROUND(I363*H363,2)</f>
        <v>0</v>
      </c>
      <c r="K363" s="212" t="s">
        <v>21</v>
      </c>
      <c r="L363" s="70"/>
      <c r="M363" s="217" t="s">
        <v>21</v>
      </c>
      <c r="N363" s="218" t="s">
        <v>44</v>
      </c>
      <c r="O363" s="45"/>
      <c r="P363" s="219">
        <f>O363*H363</f>
        <v>0</v>
      </c>
      <c r="Q363" s="219">
        <v>0.0061000000000000004</v>
      </c>
      <c r="R363" s="219">
        <f>Q363*H363</f>
        <v>0.53924000000000005</v>
      </c>
      <c r="S363" s="219">
        <v>0</v>
      </c>
      <c r="T363" s="220">
        <f>S363*H363</f>
        <v>0</v>
      </c>
      <c r="AR363" s="22" t="s">
        <v>163</v>
      </c>
      <c r="AT363" s="22" t="s">
        <v>156</v>
      </c>
      <c r="AU363" s="22" t="s">
        <v>81</v>
      </c>
      <c r="AY363" s="22" t="s">
        <v>155</v>
      </c>
      <c r="BE363" s="221">
        <f>IF(N363="základní",J363,0)</f>
        <v>0</v>
      </c>
      <c r="BF363" s="221">
        <f>IF(N363="snížená",J363,0)</f>
        <v>0</v>
      </c>
      <c r="BG363" s="221">
        <f>IF(N363="zákl. přenesená",J363,0)</f>
        <v>0</v>
      </c>
      <c r="BH363" s="221">
        <f>IF(N363="sníž. přenesená",J363,0)</f>
        <v>0</v>
      </c>
      <c r="BI363" s="221">
        <f>IF(N363="nulová",J363,0)</f>
        <v>0</v>
      </c>
      <c r="BJ363" s="22" t="s">
        <v>81</v>
      </c>
      <c r="BK363" s="221">
        <f>ROUND(I363*H363,2)</f>
        <v>0</v>
      </c>
      <c r="BL363" s="22" t="s">
        <v>163</v>
      </c>
      <c r="BM363" s="22" t="s">
        <v>1085</v>
      </c>
    </row>
    <row r="364" s="1" customFormat="1" ht="16.5" customHeight="1">
      <c r="B364" s="44"/>
      <c r="C364" s="210" t="s">
        <v>73</v>
      </c>
      <c r="D364" s="210" t="s">
        <v>156</v>
      </c>
      <c r="E364" s="211" t="s">
        <v>2476</v>
      </c>
      <c r="F364" s="212" t="s">
        <v>2477</v>
      </c>
      <c r="G364" s="213" t="s">
        <v>21</v>
      </c>
      <c r="H364" s="214">
        <v>0</v>
      </c>
      <c r="I364" s="215"/>
      <c r="J364" s="216">
        <f>ROUND(I364*H364,2)</f>
        <v>0</v>
      </c>
      <c r="K364" s="212" t="s">
        <v>21</v>
      </c>
      <c r="L364" s="70"/>
      <c r="M364" s="217" t="s">
        <v>21</v>
      </c>
      <c r="N364" s="218" t="s">
        <v>44</v>
      </c>
      <c r="O364" s="45"/>
      <c r="P364" s="219">
        <f>O364*H364</f>
        <v>0</v>
      </c>
      <c r="Q364" s="219">
        <v>0</v>
      </c>
      <c r="R364" s="219">
        <f>Q364*H364</f>
        <v>0</v>
      </c>
      <c r="S364" s="219">
        <v>0</v>
      </c>
      <c r="T364" s="220">
        <f>S364*H364</f>
        <v>0</v>
      </c>
      <c r="AR364" s="22" t="s">
        <v>163</v>
      </c>
      <c r="AT364" s="22" t="s">
        <v>156</v>
      </c>
      <c r="AU364" s="22" t="s">
        <v>81</v>
      </c>
      <c r="AY364" s="22" t="s">
        <v>155</v>
      </c>
      <c r="BE364" s="221">
        <f>IF(N364="základní",J364,0)</f>
        <v>0</v>
      </c>
      <c r="BF364" s="221">
        <f>IF(N364="snížená",J364,0)</f>
        <v>0</v>
      </c>
      <c r="BG364" s="221">
        <f>IF(N364="zákl. přenesená",J364,0)</f>
        <v>0</v>
      </c>
      <c r="BH364" s="221">
        <f>IF(N364="sníž. přenesená",J364,0)</f>
        <v>0</v>
      </c>
      <c r="BI364" s="221">
        <f>IF(N364="nulová",J364,0)</f>
        <v>0</v>
      </c>
      <c r="BJ364" s="22" t="s">
        <v>81</v>
      </c>
      <c r="BK364" s="221">
        <f>ROUND(I364*H364,2)</f>
        <v>0</v>
      </c>
      <c r="BL364" s="22" t="s">
        <v>163</v>
      </c>
      <c r="BM364" s="22" t="s">
        <v>1088</v>
      </c>
    </row>
    <row r="365" s="1" customFormat="1" ht="16.5" customHeight="1">
      <c r="B365" s="44"/>
      <c r="C365" s="210" t="s">
        <v>476</v>
      </c>
      <c r="D365" s="210" t="s">
        <v>156</v>
      </c>
      <c r="E365" s="211" t="s">
        <v>2563</v>
      </c>
      <c r="F365" s="212" t="s">
        <v>2564</v>
      </c>
      <c r="G365" s="213" t="s">
        <v>282</v>
      </c>
      <c r="H365" s="214">
        <v>314.65199999999999</v>
      </c>
      <c r="I365" s="215"/>
      <c r="J365" s="216">
        <f>ROUND(I365*H365,2)</f>
        <v>0</v>
      </c>
      <c r="K365" s="212" t="s">
        <v>21</v>
      </c>
      <c r="L365" s="70"/>
      <c r="M365" s="217" t="s">
        <v>21</v>
      </c>
      <c r="N365" s="218" t="s">
        <v>44</v>
      </c>
      <c r="O365" s="45"/>
      <c r="P365" s="219">
        <f>O365*H365</f>
        <v>0</v>
      </c>
      <c r="Q365" s="219">
        <v>0.0045300000000000002</v>
      </c>
      <c r="R365" s="219">
        <f>Q365*H365</f>
        <v>1.4253735599999999</v>
      </c>
      <c r="S365" s="219">
        <v>0</v>
      </c>
      <c r="T365" s="220">
        <f>S365*H365</f>
        <v>0</v>
      </c>
      <c r="AR365" s="22" t="s">
        <v>163</v>
      </c>
      <c r="AT365" s="22" t="s">
        <v>156</v>
      </c>
      <c r="AU365" s="22" t="s">
        <v>81</v>
      </c>
      <c r="AY365" s="22" t="s">
        <v>155</v>
      </c>
      <c r="BE365" s="221">
        <f>IF(N365="základní",J365,0)</f>
        <v>0</v>
      </c>
      <c r="BF365" s="221">
        <f>IF(N365="snížená",J365,0)</f>
        <v>0</v>
      </c>
      <c r="BG365" s="221">
        <f>IF(N365="zákl. přenesená",J365,0)</f>
        <v>0</v>
      </c>
      <c r="BH365" s="221">
        <f>IF(N365="sníž. přenesená",J365,0)</f>
        <v>0</v>
      </c>
      <c r="BI365" s="221">
        <f>IF(N365="nulová",J365,0)</f>
        <v>0</v>
      </c>
      <c r="BJ365" s="22" t="s">
        <v>81</v>
      </c>
      <c r="BK365" s="221">
        <f>ROUND(I365*H365,2)</f>
        <v>0</v>
      </c>
      <c r="BL365" s="22" t="s">
        <v>163</v>
      </c>
      <c r="BM365" s="22" t="s">
        <v>1090</v>
      </c>
    </row>
    <row r="366" s="1" customFormat="1" ht="16.5" customHeight="1">
      <c r="B366" s="44"/>
      <c r="C366" s="210" t="s">
        <v>73</v>
      </c>
      <c r="D366" s="210" t="s">
        <v>156</v>
      </c>
      <c r="E366" s="211" t="s">
        <v>2553</v>
      </c>
      <c r="F366" s="212" t="s">
        <v>2554</v>
      </c>
      <c r="G366" s="213" t="s">
        <v>21</v>
      </c>
      <c r="H366" s="214">
        <v>0</v>
      </c>
      <c r="I366" s="215"/>
      <c r="J366" s="216">
        <f>ROUND(I366*H366,2)</f>
        <v>0</v>
      </c>
      <c r="K366" s="212" t="s">
        <v>21</v>
      </c>
      <c r="L366" s="70"/>
      <c r="M366" s="217" t="s">
        <v>21</v>
      </c>
      <c r="N366" s="218" t="s">
        <v>44</v>
      </c>
      <c r="O366" s="45"/>
      <c r="P366" s="219">
        <f>O366*H366</f>
        <v>0</v>
      </c>
      <c r="Q366" s="219">
        <v>0</v>
      </c>
      <c r="R366" s="219">
        <f>Q366*H366</f>
        <v>0</v>
      </c>
      <c r="S366" s="219">
        <v>0</v>
      </c>
      <c r="T366" s="220">
        <f>S366*H366</f>
        <v>0</v>
      </c>
      <c r="AR366" s="22" t="s">
        <v>163</v>
      </c>
      <c r="AT366" s="22" t="s">
        <v>156</v>
      </c>
      <c r="AU366" s="22" t="s">
        <v>81</v>
      </c>
      <c r="AY366" s="22" t="s">
        <v>155</v>
      </c>
      <c r="BE366" s="221">
        <f>IF(N366="základní",J366,0)</f>
        <v>0</v>
      </c>
      <c r="BF366" s="221">
        <f>IF(N366="snížená",J366,0)</f>
        <v>0</v>
      </c>
      <c r="BG366" s="221">
        <f>IF(N366="zákl. přenesená",J366,0)</f>
        <v>0</v>
      </c>
      <c r="BH366" s="221">
        <f>IF(N366="sníž. přenesená",J366,0)</f>
        <v>0</v>
      </c>
      <c r="BI366" s="221">
        <f>IF(N366="nulová",J366,0)</f>
        <v>0</v>
      </c>
      <c r="BJ366" s="22" t="s">
        <v>81</v>
      </c>
      <c r="BK366" s="221">
        <f>ROUND(I366*H366,2)</f>
        <v>0</v>
      </c>
      <c r="BL366" s="22" t="s">
        <v>163</v>
      </c>
      <c r="BM366" s="22" t="s">
        <v>1093</v>
      </c>
    </row>
    <row r="367" s="1" customFormat="1" ht="16.5" customHeight="1">
      <c r="B367" s="44"/>
      <c r="C367" s="210" t="s">
        <v>1559</v>
      </c>
      <c r="D367" s="210" t="s">
        <v>156</v>
      </c>
      <c r="E367" s="211" t="s">
        <v>2565</v>
      </c>
      <c r="F367" s="212" t="s">
        <v>2566</v>
      </c>
      <c r="G367" s="213" t="s">
        <v>282</v>
      </c>
      <c r="H367" s="214">
        <v>80.599999999999994</v>
      </c>
      <c r="I367" s="215"/>
      <c r="J367" s="216">
        <f>ROUND(I367*H367,2)</f>
        <v>0</v>
      </c>
      <c r="K367" s="212" t="s">
        <v>21</v>
      </c>
      <c r="L367" s="70"/>
      <c r="M367" s="217" t="s">
        <v>21</v>
      </c>
      <c r="N367" s="218" t="s">
        <v>44</v>
      </c>
      <c r="O367" s="45"/>
      <c r="P367" s="219">
        <f>O367*H367</f>
        <v>0</v>
      </c>
      <c r="Q367" s="219">
        <v>0.0062399999999999999</v>
      </c>
      <c r="R367" s="219">
        <f>Q367*H367</f>
        <v>0.50294399999999995</v>
      </c>
      <c r="S367" s="219">
        <v>0</v>
      </c>
      <c r="T367" s="220">
        <f>S367*H367</f>
        <v>0</v>
      </c>
      <c r="AR367" s="22" t="s">
        <v>163</v>
      </c>
      <c r="AT367" s="22" t="s">
        <v>156</v>
      </c>
      <c r="AU367" s="22" t="s">
        <v>81</v>
      </c>
      <c r="AY367" s="22" t="s">
        <v>155</v>
      </c>
      <c r="BE367" s="221">
        <f>IF(N367="základní",J367,0)</f>
        <v>0</v>
      </c>
      <c r="BF367" s="221">
        <f>IF(N367="snížená",J367,0)</f>
        <v>0</v>
      </c>
      <c r="BG367" s="221">
        <f>IF(N367="zákl. přenesená",J367,0)</f>
        <v>0</v>
      </c>
      <c r="BH367" s="221">
        <f>IF(N367="sníž. přenesená",J367,0)</f>
        <v>0</v>
      </c>
      <c r="BI367" s="221">
        <f>IF(N367="nulová",J367,0)</f>
        <v>0</v>
      </c>
      <c r="BJ367" s="22" t="s">
        <v>81</v>
      </c>
      <c r="BK367" s="221">
        <f>ROUND(I367*H367,2)</f>
        <v>0</v>
      </c>
      <c r="BL367" s="22" t="s">
        <v>163</v>
      </c>
      <c r="BM367" s="22" t="s">
        <v>1095</v>
      </c>
    </row>
    <row r="368" s="1" customFormat="1" ht="16.5" customHeight="1">
      <c r="B368" s="44"/>
      <c r="C368" s="210" t="s">
        <v>73</v>
      </c>
      <c r="D368" s="210" t="s">
        <v>156</v>
      </c>
      <c r="E368" s="211" t="s">
        <v>2567</v>
      </c>
      <c r="F368" s="212" t="s">
        <v>2568</v>
      </c>
      <c r="G368" s="213" t="s">
        <v>21</v>
      </c>
      <c r="H368" s="214">
        <v>0</v>
      </c>
      <c r="I368" s="215"/>
      <c r="J368" s="216">
        <f>ROUND(I368*H368,2)</f>
        <v>0</v>
      </c>
      <c r="K368" s="212" t="s">
        <v>21</v>
      </c>
      <c r="L368" s="70"/>
      <c r="M368" s="217" t="s">
        <v>21</v>
      </c>
      <c r="N368" s="218" t="s">
        <v>44</v>
      </c>
      <c r="O368" s="45"/>
      <c r="P368" s="219">
        <f>O368*H368</f>
        <v>0</v>
      </c>
      <c r="Q368" s="219">
        <v>0</v>
      </c>
      <c r="R368" s="219">
        <f>Q368*H368</f>
        <v>0</v>
      </c>
      <c r="S368" s="219">
        <v>0</v>
      </c>
      <c r="T368" s="220">
        <f>S368*H368</f>
        <v>0</v>
      </c>
      <c r="AR368" s="22" t="s">
        <v>163</v>
      </c>
      <c r="AT368" s="22" t="s">
        <v>156</v>
      </c>
      <c r="AU368" s="22" t="s">
        <v>81</v>
      </c>
      <c r="AY368" s="22" t="s">
        <v>155</v>
      </c>
      <c r="BE368" s="221">
        <f>IF(N368="základní",J368,0)</f>
        <v>0</v>
      </c>
      <c r="BF368" s="221">
        <f>IF(N368="snížená",J368,0)</f>
        <v>0</v>
      </c>
      <c r="BG368" s="221">
        <f>IF(N368="zákl. přenesená",J368,0)</f>
        <v>0</v>
      </c>
      <c r="BH368" s="221">
        <f>IF(N368="sníž. přenesená",J368,0)</f>
        <v>0</v>
      </c>
      <c r="BI368" s="221">
        <f>IF(N368="nulová",J368,0)</f>
        <v>0</v>
      </c>
      <c r="BJ368" s="22" t="s">
        <v>81</v>
      </c>
      <c r="BK368" s="221">
        <f>ROUND(I368*H368,2)</f>
        <v>0</v>
      </c>
      <c r="BL368" s="22" t="s">
        <v>163</v>
      </c>
      <c r="BM368" s="22" t="s">
        <v>1098</v>
      </c>
    </row>
    <row r="369" s="1" customFormat="1" ht="16.5" customHeight="1">
      <c r="B369" s="44"/>
      <c r="C369" s="210" t="s">
        <v>485</v>
      </c>
      <c r="D369" s="210" t="s">
        <v>156</v>
      </c>
      <c r="E369" s="211" t="s">
        <v>2569</v>
      </c>
      <c r="F369" s="212" t="s">
        <v>2570</v>
      </c>
      <c r="G369" s="213" t="s">
        <v>282</v>
      </c>
      <c r="H369" s="214">
        <v>663</v>
      </c>
      <c r="I369" s="215"/>
      <c r="J369" s="216">
        <f>ROUND(I369*H369,2)</f>
        <v>0</v>
      </c>
      <c r="K369" s="212" t="s">
        <v>21</v>
      </c>
      <c r="L369" s="70"/>
      <c r="M369" s="217" t="s">
        <v>21</v>
      </c>
      <c r="N369" s="218" t="s">
        <v>44</v>
      </c>
      <c r="O369" s="45"/>
      <c r="P369" s="219">
        <f>O369*H369</f>
        <v>0</v>
      </c>
      <c r="Q369" s="219">
        <v>0.047660000000000001</v>
      </c>
      <c r="R369" s="219">
        <f>Q369*H369</f>
        <v>31.598580000000002</v>
      </c>
      <c r="S369" s="219">
        <v>0</v>
      </c>
      <c r="T369" s="220">
        <f>S369*H369</f>
        <v>0</v>
      </c>
      <c r="AR369" s="22" t="s">
        <v>163</v>
      </c>
      <c r="AT369" s="22" t="s">
        <v>156</v>
      </c>
      <c r="AU369" s="22" t="s">
        <v>81</v>
      </c>
      <c r="AY369" s="22" t="s">
        <v>155</v>
      </c>
      <c r="BE369" s="221">
        <f>IF(N369="základní",J369,0)</f>
        <v>0</v>
      </c>
      <c r="BF369" s="221">
        <f>IF(N369="snížená",J369,0)</f>
        <v>0</v>
      </c>
      <c r="BG369" s="221">
        <f>IF(N369="zákl. přenesená",J369,0)</f>
        <v>0</v>
      </c>
      <c r="BH369" s="221">
        <f>IF(N369="sníž. přenesená",J369,0)</f>
        <v>0</v>
      </c>
      <c r="BI369" s="221">
        <f>IF(N369="nulová",J369,0)</f>
        <v>0</v>
      </c>
      <c r="BJ369" s="22" t="s">
        <v>81</v>
      </c>
      <c r="BK369" s="221">
        <f>ROUND(I369*H369,2)</f>
        <v>0</v>
      </c>
      <c r="BL369" s="22" t="s">
        <v>163</v>
      </c>
      <c r="BM369" s="22" t="s">
        <v>1100</v>
      </c>
    </row>
    <row r="370" s="1" customFormat="1" ht="16.5" customHeight="1">
      <c r="B370" s="44"/>
      <c r="C370" s="210" t="s">
        <v>73</v>
      </c>
      <c r="D370" s="210" t="s">
        <v>156</v>
      </c>
      <c r="E370" s="211" t="s">
        <v>2571</v>
      </c>
      <c r="F370" s="212" t="s">
        <v>2572</v>
      </c>
      <c r="G370" s="213" t="s">
        <v>21</v>
      </c>
      <c r="H370" s="214">
        <v>0</v>
      </c>
      <c r="I370" s="215"/>
      <c r="J370" s="216">
        <f>ROUND(I370*H370,2)</f>
        <v>0</v>
      </c>
      <c r="K370" s="212" t="s">
        <v>21</v>
      </c>
      <c r="L370" s="70"/>
      <c r="M370" s="217" t="s">
        <v>21</v>
      </c>
      <c r="N370" s="218" t="s">
        <v>44</v>
      </c>
      <c r="O370" s="45"/>
      <c r="P370" s="219">
        <f>O370*H370</f>
        <v>0</v>
      </c>
      <c r="Q370" s="219">
        <v>0</v>
      </c>
      <c r="R370" s="219">
        <f>Q370*H370</f>
        <v>0</v>
      </c>
      <c r="S370" s="219">
        <v>0</v>
      </c>
      <c r="T370" s="220">
        <f>S370*H370</f>
        <v>0</v>
      </c>
      <c r="AR370" s="22" t="s">
        <v>163</v>
      </c>
      <c r="AT370" s="22" t="s">
        <v>156</v>
      </c>
      <c r="AU370" s="22" t="s">
        <v>81</v>
      </c>
      <c r="AY370" s="22" t="s">
        <v>155</v>
      </c>
      <c r="BE370" s="221">
        <f>IF(N370="základní",J370,0)</f>
        <v>0</v>
      </c>
      <c r="BF370" s="221">
        <f>IF(N370="snížená",J370,0)</f>
        <v>0</v>
      </c>
      <c r="BG370" s="221">
        <f>IF(N370="zákl. přenesená",J370,0)</f>
        <v>0</v>
      </c>
      <c r="BH370" s="221">
        <f>IF(N370="sníž. přenesená",J370,0)</f>
        <v>0</v>
      </c>
      <c r="BI370" s="221">
        <f>IF(N370="nulová",J370,0)</f>
        <v>0</v>
      </c>
      <c r="BJ370" s="22" t="s">
        <v>81</v>
      </c>
      <c r="BK370" s="221">
        <f>ROUND(I370*H370,2)</f>
        <v>0</v>
      </c>
      <c r="BL370" s="22" t="s">
        <v>163</v>
      </c>
      <c r="BM370" s="22" t="s">
        <v>1103</v>
      </c>
    </row>
    <row r="371" s="1" customFormat="1" ht="16.5" customHeight="1">
      <c r="B371" s="44"/>
      <c r="C371" s="210" t="s">
        <v>1563</v>
      </c>
      <c r="D371" s="210" t="s">
        <v>156</v>
      </c>
      <c r="E371" s="211" t="s">
        <v>2573</v>
      </c>
      <c r="F371" s="212" t="s">
        <v>2574</v>
      </c>
      <c r="G371" s="213" t="s">
        <v>282</v>
      </c>
      <c r="H371" s="214">
        <v>663</v>
      </c>
      <c r="I371" s="215"/>
      <c r="J371" s="216">
        <f>ROUND(I371*H371,2)</f>
        <v>0</v>
      </c>
      <c r="K371" s="212" t="s">
        <v>21</v>
      </c>
      <c r="L371" s="70"/>
      <c r="M371" s="217" t="s">
        <v>21</v>
      </c>
      <c r="N371" s="218" t="s">
        <v>44</v>
      </c>
      <c r="O371" s="45"/>
      <c r="P371" s="219">
        <f>O371*H371</f>
        <v>0</v>
      </c>
      <c r="Q371" s="219">
        <v>0.0045300000000000002</v>
      </c>
      <c r="R371" s="219">
        <f>Q371*H371</f>
        <v>3.00339</v>
      </c>
      <c r="S371" s="219">
        <v>0</v>
      </c>
      <c r="T371" s="220">
        <f>S371*H371</f>
        <v>0</v>
      </c>
      <c r="AR371" s="22" t="s">
        <v>163</v>
      </c>
      <c r="AT371" s="22" t="s">
        <v>156</v>
      </c>
      <c r="AU371" s="22" t="s">
        <v>81</v>
      </c>
      <c r="AY371" s="22" t="s">
        <v>155</v>
      </c>
      <c r="BE371" s="221">
        <f>IF(N371="základní",J371,0)</f>
        <v>0</v>
      </c>
      <c r="BF371" s="221">
        <f>IF(N371="snížená",J371,0)</f>
        <v>0</v>
      </c>
      <c r="BG371" s="221">
        <f>IF(N371="zákl. přenesená",J371,0)</f>
        <v>0</v>
      </c>
      <c r="BH371" s="221">
        <f>IF(N371="sníž. přenesená",J371,0)</f>
        <v>0</v>
      </c>
      <c r="BI371" s="221">
        <f>IF(N371="nulová",J371,0)</f>
        <v>0</v>
      </c>
      <c r="BJ371" s="22" t="s">
        <v>81</v>
      </c>
      <c r="BK371" s="221">
        <f>ROUND(I371*H371,2)</f>
        <v>0</v>
      </c>
      <c r="BL371" s="22" t="s">
        <v>163</v>
      </c>
      <c r="BM371" s="22" t="s">
        <v>1105</v>
      </c>
    </row>
    <row r="372" s="1" customFormat="1" ht="16.5" customHeight="1">
      <c r="B372" s="44"/>
      <c r="C372" s="210" t="s">
        <v>490</v>
      </c>
      <c r="D372" s="210" t="s">
        <v>156</v>
      </c>
      <c r="E372" s="211" t="s">
        <v>2575</v>
      </c>
      <c r="F372" s="212" t="s">
        <v>2576</v>
      </c>
      <c r="G372" s="213" t="s">
        <v>282</v>
      </c>
      <c r="H372" s="214">
        <v>111.28</v>
      </c>
      <c r="I372" s="215"/>
      <c r="J372" s="216">
        <f>ROUND(I372*H372,2)</f>
        <v>0</v>
      </c>
      <c r="K372" s="212" t="s">
        <v>21</v>
      </c>
      <c r="L372" s="70"/>
      <c r="M372" s="217" t="s">
        <v>21</v>
      </c>
      <c r="N372" s="218" t="s">
        <v>44</v>
      </c>
      <c r="O372" s="45"/>
      <c r="P372" s="219">
        <f>O372*H372</f>
        <v>0</v>
      </c>
      <c r="Q372" s="219">
        <v>0.041250000000000002</v>
      </c>
      <c r="R372" s="219">
        <f>Q372*H372</f>
        <v>4.5903</v>
      </c>
      <c r="S372" s="219">
        <v>0</v>
      </c>
      <c r="T372" s="220">
        <f>S372*H372</f>
        <v>0</v>
      </c>
      <c r="AR372" s="22" t="s">
        <v>163</v>
      </c>
      <c r="AT372" s="22" t="s">
        <v>156</v>
      </c>
      <c r="AU372" s="22" t="s">
        <v>81</v>
      </c>
      <c r="AY372" s="22" t="s">
        <v>155</v>
      </c>
      <c r="BE372" s="221">
        <f>IF(N372="základní",J372,0)</f>
        <v>0</v>
      </c>
      <c r="BF372" s="221">
        <f>IF(N372="snížená",J372,0)</f>
        <v>0</v>
      </c>
      <c r="BG372" s="221">
        <f>IF(N372="zákl. přenesená",J372,0)</f>
        <v>0</v>
      </c>
      <c r="BH372" s="221">
        <f>IF(N372="sníž. přenesená",J372,0)</f>
        <v>0</v>
      </c>
      <c r="BI372" s="221">
        <f>IF(N372="nulová",J372,0)</f>
        <v>0</v>
      </c>
      <c r="BJ372" s="22" t="s">
        <v>81</v>
      </c>
      <c r="BK372" s="221">
        <f>ROUND(I372*H372,2)</f>
        <v>0</v>
      </c>
      <c r="BL372" s="22" t="s">
        <v>163</v>
      </c>
      <c r="BM372" s="22" t="s">
        <v>1108</v>
      </c>
    </row>
    <row r="373" s="1" customFormat="1" ht="16.5" customHeight="1">
      <c r="B373" s="44"/>
      <c r="C373" s="210" t="s">
        <v>73</v>
      </c>
      <c r="D373" s="210" t="s">
        <v>156</v>
      </c>
      <c r="E373" s="211" t="s">
        <v>2577</v>
      </c>
      <c r="F373" s="212" t="s">
        <v>2578</v>
      </c>
      <c r="G373" s="213" t="s">
        <v>21</v>
      </c>
      <c r="H373" s="214">
        <v>0</v>
      </c>
      <c r="I373" s="215"/>
      <c r="J373" s="216">
        <f>ROUND(I373*H373,2)</f>
        <v>0</v>
      </c>
      <c r="K373" s="212" t="s">
        <v>21</v>
      </c>
      <c r="L373" s="70"/>
      <c r="M373" s="217" t="s">
        <v>21</v>
      </c>
      <c r="N373" s="218" t="s">
        <v>44</v>
      </c>
      <c r="O373" s="45"/>
      <c r="P373" s="219">
        <f>O373*H373</f>
        <v>0</v>
      </c>
      <c r="Q373" s="219">
        <v>0</v>
      </c>
      <c r="R373" s="219">
        <f>Q373*H373</f>
        <v>0</v>
      </c>
      <c r="S373" s="219">
        <v>0</v>
      </c>
      <c r="T373" s="220">
        <f>S373*H373</f>
        <v>0</v>
      </c>
      <c r="AR373" s="22" t="s">
        <v>163</v>
      </c>
      <c r="AT373" s="22" t="s">
        <v>156</v>
      </c>
      <c r="AU373" s="22" t="s">
        <v>81</v>
      </c>
      <c r="AY373" s="22" t="s">
        <v>155</v>
      </c>
      <c r="BE373" s="221">
        <f>IF(N373="základní",J373,0)</f>
        <v>0</v>
      </c>
      <c r="BF373" s="221">
        <f>IF(N373="snížená",J373,0)</f>
        <v>0</v>
      </c>
      <c r="BG373" s="221">
        <f>IF(N373="zákl. přenesená",J373,0)</f>
        <v>0</v>
      </c>
      <c r="BH373" s="221">
        <f>IF(N373="sníž. přenesená",J373,0)</f>
        <v>0</v>
      </c>
      <c r="BI373" s="221">
        <f>IF(N373="nulová",J373,0)</f>
        <v>0</v>
      </c>
      <c r="BJ373" s="22" t="s">
        <v>81</v>
      </c>
      <c r="BK373" s="221">
        <f>ROUND(I373*H373,2)</f>
        <v>0</v>
      </c>
      <c r="BL373" s="22" t="s">
        <v>163</v>
      </c>
      <c r="BM373" s="22" t="s">
        <v>1110</v>
      </c>
    </row>
    <row r="374" s="1" customFormat="1" ht="16.5" customHeight="1">
      <c r="B374" s="44"/>
      <c r="C374" s="210" t="s">
        <v>1567</v>
      </c>
      <c r="D374" s="210" t="s">
        <v>156</v>
      </c>
      <c r="E374" s="211" t="s">
        <v>2579</v>
      </c>
      <c r="F374" s="212" t="s">
        <v>2580</v>
      </c>
      <c r="G374" s="213" t="s">
        <v>282</v>
      </c>
      <c r="H374" s="214">
        <v>111.28</v>
      </c>
      <c r="I374" s="215"/>
      <c r="J374" s="216">
        <f>ROUND(I374*H374,2)</f>
        <v>0</v>
      </c>
      <c r="K374" s="212" t="s">
        <v>21</v>
      </c>
      <c r="L374" s="70"/>
      <c r="M374" s="217" t="s">
        <v>21</v>
      </c>
      <c r="N374" s="218" t="s">
        <v>44</v>
      </c>
      <c r="O374" s="45"/>
      <c r="P374" s="219">
        <f>O374*H374</f>
        <v>0</v>
      </c>
      <c r="Q374" s="219">
        <v>0.052449999999999997</v>
      </c>
      <c r="R374" s="219">
        <f>Q374*H374</f>
        <v>5.8366359999999995</v>
      </c>
      <c r="S374" s="219">
        <v>0</v>
      </c>
      <c r="T374" s="220">
        <f>S374*H374</f>
        <v>0</v>
      </c>
      <c r="AR374" s="22" t="s">
        <v>163</v>
      </c>
      <c r="AT374" s="22" t="s">
        <v>156</v>
      </c>
      <c r="AU374" s="22" t="s">
        <v>81</v>
      </c>
      <c r="AY374" s="22" t="s">
        <v>155</v>
      </c>
      <c r="BE374" s="221">
        <f>IF(N374="základní",J374,0)</f>
        <v>0</v>
      </c>
      <c r="BF374" s="221">
        <f>IF(N374="snížená",J374,0)</f>
        <v>0</v>
      </c>
      <c r="BG374" s="221">
        <f>IF(N374="zákl. přenesená",J374,0)</f>
        <v>0</v>
      </c>
      <c r="BH374" s="221">
        <f>IF(N374="sníž. přenesená",J374,0)</f>
        <v>0</v>
      </c>
      <c r="BI374" s="221">
        <f>IF(N374="nulová",J374,0)</f>
        <v>0</v>
      </c>
      <c r="BJ374" s="22" t="s">
        <v>81</v>
      </c>
      <c r="BK374" s="221">
        <f>ROUND(I374*H374,2)</f>
        <v>0</v>
      </c>
      <c r="BL374" s="22" t="s">
        <v>163</v>
      </c>
      <c r="BM374" s="22" t="s">
        <v>1113</v>
      </c>
    </row>
    <row r="375" s="1" customFormat="1" ht="16.5" customHeight="1">
      <c r="B375" s="44"/>
      <c r="C375" s="210" t="s">
        <v>73</v>
      </c>
      <c r="D375" s="210" t="s">
        <v>156</v>
      </c>
      <c r="E375" s="211" t="s">
        <v>2577</v>
      </c>
      <c r="F375" s="212" t="s">
        <v>2578</v>
      </c>
      <c r="G375" s="213" t="s">
        <v>21</v>
      </c>
      <c r="H375" s="214">
        <v>0</v>
      </c>
      <c r="I375" s="215"/>
      <c r="J375" s="216">
        <f>ROUND(I375*H375,2)</f>
        <v>0</v>
      </c>
      <c r="K375" s="212" t="s">
        <v>21</v>
      </c>
      <c r="L375" s="70"/>
      <c r="M375" s="217" t="s">
        <v>21</v>
      </c>
      <c r="N375" s="218" t="s">
        <v>44</v>
      </c>
      <c r="O375" s="45"/>
      <c r="P375" s="219">
        <f>O375*H375</f>
        <v>0</v>
      </c>
      <c r="Q375" s="219">
        <v>0</v>
      </c>
      <c r="R375" s="219">
        <f>Q375*H375</f>
        <v>0</v>
      </c>
      <c r="S375" s="219">
        <v>0</v>
      </c>
      <c r="T375" s="220">
        <f>S375*H375</f>
        <v>0</v>
      </c>
      <c r="AR375" s="22" t="s">
        <v>163</v>
      </c>
      <c r="AT375" s="22" t="s">
        <v>156</v>
      </c>
      <c r="AU375" s="22" t="s">
        <v>81</v>
      </c>
      <c r="AY375" s="22" t="s">
        <v>155</v>
      </c>
      <c r="BE375" s="221">
        <f>IF(N375="základní",J375,0)</f>
        <v>0</v>
      </c>
      <c r="BF375" s="221">
        <f>IF(N375="snížená",J375,0)</f>
        <v>0</v>
      </c>
      <c r="BG375" s="221">
        <f>IF(N375="zákl. přenesená",J375,0)</f>
        <v>0</v>
      </c>
      <c r="BH375" s="221">
        <f>IF(N375="sníž. přenesená",J375,0)</f>
        <v>0</v>
      </c>
      <c r="BI375" s="221">
        <f>IF(N375="nulová",J375,0)</f>
        <v>0</v>
      </c>
      <c r="BJ375" s="22" t="s">
        <v>81</v>
      </c>
      <c r="BK375" s="221">
        <f>ROUND(I375*H375,2)</f>
        <v>0</v>
      </c>
      <c r="BL375" s="22" t="s">
        <v>163</v>
      </c>
      <c r="BM375" s="22" t="s">
        <v>1115</v>
      </c>
    </row>
    <row r="376" s="1" customFormat="1" ht="16.5" customHeight="1">
      <c r="B376" s="44"/>
      <c r="C376" s="210" t="s">
        <v>493</v>
      </c>
      <c r="D376" s="210" t="s">
        <v>156</v>
      </c>
      <c r="E376" s="211" t="s">
        <v>2581</v>
      </c>
      <c r="F376" s="212" t="s">
        <v>2582</v>
      </c>
      <c r="G376" s="213" t="s">
        <v>282</v>
      </c>
      <c r="H376" s="214">
        <v>111.28</v>
      </c>
      <c r="I376" s="215"/>
      <c r="J376" s="216">
        <f>ROUND(I376*H376,2)</f>
        <v>0</v>
      </c>
      <c r="K376" s="212" t="s">
        <v>21</v>
      </c>
      <c r="L376" s="70"/>
      <c r="M376" s="217" t="s">
        <v>21</v>
      </c>
      <c r="N376" s="218" t="s">
        <v>44</v>
      </c>
      <c r="O376" s="45"/>
      <c r="P376" s="219">
        <f>O376*H376</f>
        <v>0</v>
      </c>
      <c r="Q376" s="219">
        <v>0.0045300000000000002</v>
      </c>
      <c r="R376" s="219">
        <f>Q376*H376</f>
        <v>0.50409840000000006</v>
      </c>
      <c r="S376" s="219">
        <v>0</v>
      </c>
      <c r="T376" s="220">
        <f>S376*H376</f>
        <v>0</v>
      </c>
      <c r="AR376" s="22" t="s">
        <v>163</v>
      </c>
      <c r="AT376" s="22" t="s">
        <v>156</v>
      </c>
      <c r="AU376" s="22" t="s">
        <v>81</v>
      </c>
      <c r="AY376" s="22" t="s">
        <v>155</v>
      </c>
      <c r="BE376" s="221">
        <f>IF(N376="základní",J376,0)</f>
        <v>0</v>
      </c>
      <c r="BF376" s="221">
        <f>IF(N376="snížená",J376,0)</f>
        <v>0</v>
      </c>
      <c r="BG376" s="221">
        <f>IF(N376="zákl. přenesená",J376,0)</f>
        <v>0</v>
      </c>
      <c r="BH376" s="221">
        <f>IF(N376="sníž. přenesená",J376,0)</f>
        <v>0</v>
      </c>
      <c r="BI376" s="221">
        <f>IF(N376="nulová",J376,0)</f>
        <v>0</v>
      </c>
      <c r="BJ376" s="22" t="s">
        <v>81</v>
      </c>
      <c r="BK376" s="221">
        <f>ROUND(I376*H376,2)</f>
        <v>0</v>
      </c>
      <c r="BL376" s="22" t="s">
        <v>163</v>
      </c>
      <c r="BM376" s="22" t="s">
        <v>1118</v>
      </c>
    </row>
    <row r="377" s="1" customFormat="1" ht="16.5" customHeight="1">
      <c r="B377" s="44"/>
      <c r="C377" s="210" t="s">
        <v>73</v>
      </c>
      <c r="D377" s="210" t="s">
        <v>156</v>
      </c>
      <c r="E377" s="211" t="s">
        <v>2577</v>
      </c>
      <c r="F377" s="212" t="s">
        <v>2578</v>
      </c>
      <c r="G377" s="213" t="s">
        <v>21</v>
      </c>
      <c r="H377" s="214">
        <v>0</v>
      </c>
      <c r="I377" s="215"/>
      <c r="J377" s="216">
        <f>ROUND(I377*H377,2)</f>
        <v>0</v>
      </c>
      <c r="K377" s="212" t="s">
        <v>21</v>
      </c>
      <c r="L377" s="70"/>
      <c r="M377" s="217" t="s">
        <v>21</v>
      </c>
      <c r="N377" s="218" t="s">
        <v>44</v>
      </c>
      <c r="O377" s="45"/>
      <c r="P377" s="219">
        <f>O377*H377</f>
        <v>0</v>
      </c>
      <c r="Q377" s="219">
        <v>0</v>
      </c>
      <c r="R377" s="219">
        <f>Q377*H377</f>
        <v>0</v>
      </c>
      <c r="S377" s="219">
        <v>0</v>
      </c>
      <c r="T377" s="220">
        <f>S377*H377</f>
        <v>0</v>
      </c>
      <c r="AR377" s="22" t="s">
        <v>163</v>
      </c>
      <c r="AT377" s="22" t="s">
        <v>156</v>
      </c>
      <c r="AU377" s="22" t="s">
        <v>81</v>
      </c>
      <c r="AY377" s="22" t="s">
        <v>155</v>
      </c>
      <c r="BE377" s="221">
        <f>IF(N377="základní",J377,0)</f>
        <v>0</v>
      </c>
      <c r="BF377" s="221">
        <f>IF(N377="snížená",J377,0)</f>
        <v>0</v>
      </c>
      <c r="BG377" s="221">
        <f>IF(N377="zákl. přenesená",J377,0)</f>
        <v>0</v>
      </c>
      <c r="BH377" s="221">
        <f>IF(N377="sníž. přenesená",J377,0)</f>
        <v>0</v>
      </c>
      <c r="BI377" s="221">
        <f>IF(N377="nulová",J377,0)</f>
        <v>0</v>
      </c>
      <c r="BJ377" s="22" t="s">
        <v>81</v>
      </c>
      <c r="BK377" s="221">
        <f>ROUND(I377*H377,2)</f>
        <v>0</v>
      </c>
      <c r="BL377" s="22" t="s">
        <v>163</v>
      </c>
      <c r="BM377" s="22" t="s">
        <v>1120</v>
      </c>
    </row>
    <row r="378" s="1" customFormat="1" ht="16.5" customHeight="1">
      <c r="B378" s="44"/>
      <c r="C378" s="210" t="s">
        <v>1571</v>
      </c>
      <c r="D378" s="210" t="s">
        <v>156</v>
      </c>
      <c r="E378" s="211" t="s">
        <v>2583</v>
      </c>
      <c r="F378" s="212" t="s">
        <v>2584</v>
      </c>
      <c r="G378" s="213" t="s">
        <v>282</v>
      </c>
      <c r="H378" s="214">
        <v>490.07400000000001</v>
      </c>
      <c r="I378" s="215"/>
      <c r="J378" s="216">
        <f>ROUND(I378*H378,2)</f>
        <v>0</v>
      </c>
      <c r="K378" s="212" t="s">
        <v>21</v>
      </c>
      <c r="L378" s="70"/>
      <c r="M378" s="217" t="s">
        <v>21</v>
      </c>
      <c r="N378" s="218" t="s">
        <v>44</v>
      </c>
      <c r="O378" s="45"/>
      <c r="P378" s="219">
        <f>O378*H378</f>
        <v>0</v>
      </c>
      <c r="Q378" s="219">
        <v>0.047660000000000001</v>
      </c>
      <c r="R378" s="219">
        <f>Q378*H378</f>
        <v>23.35692684</v>
      </c>
      <c r="S378" s="219">
        <v>0</v>
      </c>
      <c r="T378" s="220">
        <f>S378*H378</f>
        <v>0</v>
      </c>
      <c r="AR378" s="22" t="s">
        <v>163</v>
      </c>
      <c r="AT378" s="22" t="s">
        <v>156</v>
      </c>
      <c r="AU378" s="22" t="s">
        <v>81</v>
      </c>
      <c r="AY378" s="22" t="s">
        <v>155</v>
      </c>
      <c r="BE378" s="221">
        <f>IF(N378="základní",J378,0)</f>
        <v>0</v>
      </c>
      <c r="BF378" s="221">
        <f>IF(N378="snížená",J378,0)</f>
        <v>0</v>
      </c>
      <c r="BG378" s="221">
        <f>IF(N378="zákl. přenesená",J378,0)</f>
        <v>0</v>
      </c>
      <c r="BH378" s="221">
        <f>IF(N378="sníž. přenesená",J378,0)</f>
        <v>0</v>
      </c>
      <c r="BI378" s="221">
        <f>IF(N378="nulová",J378,0)</f>
        <v>0</v>
      </c>
      <c r="BJ378" s="22" t="s">
        <v>81</v>
      </c>
      <c r="BK378" s="221">
        <f>ROUND(I378*H378,2)</f>
        <v>0</v>
      </c>
      <c r="BL378" s="22" t="s">
        <v>163</v>
      </c>
      <c r="BM378" s="22" t="s">
        <v>1122</v>
      </c>
    </row>
    <row r="379" s="1" customFormat="1" ht="16.5" customHeight="1">
      <c r="B379" s="44"/>
      <c r="C379" s="210" t="s">
        <v>73</v>
      </c>
      <c r="D379" s="210" t="s">
        <v>156</v>
      </c>
      <c r="E379" s="211" t="s">
        <v>2585</v>
      </c>
      <c r="F379" s="212" t="s">
        <v>2586</v>
      </c>
      <c r="G379" s="213" t="s">
        <v>21</v>
      </c>
      <c r="H379" s="214">
        <v>0</v>
      </c>
      <c r="I379" s="215"/>
      <c r="J379" s="216">
        <f>ROUND(I379*H379,2)</f>
        <v>0</v>
      </c>
      <c r="K379" s="212" t="s">
        <v>21</v>
      </c>
      <c r="L379" s="70"/>
      <c r="M379" s="217" t="s">
        <v>21</v>
      </c>
      <c r="N379" s="218" t="s">
        <v>44</v>
      </c>
      <c r="O379" s="45"/>
      <c r="P379" s="219">
        <f>O379*H379</f>
        <v>0</v>
      </c>
      <c r="Q379" s="219">
        <v>0</v>
      </c>
      <c r="R379" s="219">
        <f>Q379*H379</f>
        <v>0</v>
      </c>
      <c r="S379" s="219">
        <v>0</v>
      </c>
      <c r="T379" s="220">
        <f>S379*H379</f>
        <v>0</v>
      </c>
      <c r="AR379" s="22" t="s">
        <v>163</v>
      </c>
      <c r="AT379" s="22" t="s">
        <v>156</v>
      </c>
      <c r="AU379" s="22" t="s">
        <v>81</v>
      </c>
      <c r="AY379" s="22" t="s">
        <v>155</v>
      </c>
      <c r="BE379" s="221">
        <f>IF(N379="základní",J379,0)</f>
        <v>0</v>
      </c>
      <c r="BF379" s="221">
        <f>IF(N379="snížená",J379,0)</f>
        <v>0</v>
      </c>
      <c r="BG379" s="221">
        <f>IF(N379="zákl. přenesená",J379,0)</f>
        <v>0</v>
      </c>
      <c r="BH379" s="221">
        <f>IF(N379="sníž. přenesená",J379,0)</f>
        <v>0</v>
      </c>
      <c r="BI379" s="221">
        <f>IF(N379="nulová",J379,0)</f>
        <v>0</v>
      </c>
      <c r="BJ379" s="22" t="s">
        <v>81</v>
      </c>
      <c r="BK379" s="221">
        <f>ROUND(I379*H379,2)</f>
        <v>0</v>
      </c>
      <c r="BL379" s="22" t="s">
        <v>163</v>
      </c>
      <c r="BM379" s="22" t="s">
        <v>1124</v>
      </c>
    </row>
    <row r="380" s="1" customFormat="1" ht="16.5" customHeight="1">
      <c r="B380" s="44"/>
      <c r="C380" s="210" t="s">
        <v>498</v>
      </c>
      <c r="D380" s="210" t="s">
        <v>156</v>
      </c>
      <c r="E380" s="211" t="s">
        <v>2587</v>
      </c>
      <c r="F380" s="212" t="s">
        <v>2588</v>
      </c>
      <c r="G380" s="213" t="s">
        <v>282</v>
      </c>
      <c r="H380" s="214">
        <v>490.07400000000001</v>
      </c>
      <c r="I380" s="215"/>
      <c r="J380" s="216">
        <f>ROUND(I380*H380,2)</f>
        <v>0</v>
      </c>
      <c r="K380" s="212" t="s">
        <v>21</v>
      </c>
      <c r="L380" s="70"/>
      <c r="M380" s="217" t="s">
        <v>21</v>
      </c>
      <c r="N380" s="218" t="s">
        <v>44</v>
      </c>
      <c r="O380" s="45"/>
      <c r="P380" s="219">
        <f>O380*H380</f>
        <v>0</v>
      </c>
      <c r="Q380" s="219">
        <v>0.0045300000000000002</v>
      </c>
      <c r="R380" s="219">
        <f>Q380*H380</f>
        <v>2.2200352200000002</v>
      </c>
      <c r="S380" s="219">
        <v>0</v>
      </c>
      <c r="T380" s="220">
        <f>S380*H380</f>
        <v>0</v>
      </c>
      <c r="AR380" s="22" t="s">
        <v>163</v>
      </c>
      <c r="AT380" s="22" t="s">
        <v>156</v>
      </c>
      <c r="AU380" s="22" t="s">
        <v>81</v>
      </c>
      <c r="AY380" s="22" t="s">
        <v>155</v>
      </c>
      <c r="BE380" s="221">
        <f>IF(N380="základní",J380,0)</f>
        <v>0</v>
      </c>
      <c r="BF380" s="221">
        <f>IF(N380="snížená",J380,0)</f>
        <v>0</v>
      </c>
      <c r="BG380" s="221">
        <f>IF(N380="zákl. přenesená",J380,0)</f>
        <v>0</v>
      </c>
      <c r="BH380" s="221">
        <f>IF(N380="sníž. přenesená",J380,0)</f>
        <v>0</v>
      </c>
      <c r="BI380" s="221">
        <f>IF(N380="nulová",J380,0)</f>
        <v>0</v>
      </c>
      <c r="BJ380" s="22" t="s">
        <v>81</v>
      </c>
      <c r="BK380" s="221">
        <f>ROUND(I380*H380,2)</f>
        <v>0</v>
      </c>
      <c r="BL380" s="22" t="s">
        <v>163</v>
      </c>
      <c r="BM380" s="22" t="s">
        <v>1127</v>
      </c>
    </row>
    <row r="381" s="1" customFormat="1" ht="16.5" customHeight="1">
      <c r="B381" s="44"/>
      <c r="C381" s="210" t="s">
        <v>73</v>
      </c>
      <c r="D381" s="210" t="s">
        <v>156</v>
      </c>
      <c r="E381" s="211" t="s">
        <v>2585</v>
      </c>
      <c r="F381" s="212" t="s">
        <v>2586</v>
      </c>
      <c r="G381" s="213" t="s">
        <v>21</v>
      </c>
      <c r="H381" s="214">
        <v>0</v>
      </c>
      <c r="I381" s="215"/>
      <c r="J381" s="216">
        <f>ROUND(I381*H381,2)</f>
        <v>0</v>
      </c>
      <c r="K381" s="212" t="s">
        <v>21</v>
      </c>
      <c r="L381" s="70"/>
      <c r="M381" s="217" t="s">
        <v>21</v>
      </c>
      <c r="N381" s="218" t="s">
        <v>44</v>
      </c>
      <c r="O381" s="45"/>
      <c r="P381" s="219">
        <f>O381*H381</f>
        <v>0</v>
      </c>
      <c r="Q381" s="219">
        <v>0</v>
      </c>
      <c r="R381" s="219">
        <f>Q381*H381</f>
        <v>0</v>
      </c>
      <c r="S381" s="219">
        <v>0</v>
      </c>
      <c r="T381" s="220">
        <f>S381*H381</f>
        <v>0</v>
      </c>
      <c r="AR381" s="22" t="s">
        <v>163</v>
      </c>
      <c r="AT381" s="22" t="s">
        <v>156</v>
      </c>
      <c r="AU381" s="22" t="s">
        <v>81</v>
      </c>
      <c r="AY381" s="22" t="s">
        <v>155</v>
      </c>
      <c r="BE381" s="221">
        <f>IF(N381="základní",J381,0)</f>
        <v>0</v>
      </c>
      <c r="BF381" s="221">
        <f>IF(N381="snížená",J381,0)</f>
        <v>0</v>
      </c>
      <c r="BG381" s="221">
        <f>IF(N381="zákl. přenesená",J381,0)</f>
        <v>0</v>
      </c>
      <c r="BH381" s="221">
        <f>IF(N381="sníž. přenesená",J381,0)</f>
        <v>0</v>
      </c>
      <c r="BI381" s="221">
        <f>IF(N381="nulová",J381,0)</f>
        <v>0</v>
      </c>
      <c r="BJ381" s="22" t="s">
        <v>81</v>
      </c>
      <c r="BK381" s="221">
        <f>ROUND(I381*H381,2)</f>
        <v>0</v>
      </c>
      <c r="BL381" s="22" t="s">
        <v>163</v>
      </c>
      <c r="BM381" s="22" t="s">
        <v>1129</v>
      </c>
    </row>
    <row r="382" s="1" customFormat="1" ht="16.5" customHeight="1">
      <c r="B382" s="44"/>
      <c r="C382" s="210" t="s">
        <v>1578</v>
      </c>
      <c r="D382" s="210" t="s">
        <v>156</v>
      </c>
      <c r="E382" s="211" t="s">
        <v>2589</v>
      </c>
      <c r="F382" s="212" t="s">
        <v>2590</v>
      </c>
      <c r="G382" s="213" t="s">
        <v>282</v>
      </c>
      <c r="H382" s="214">
        <v>28.600000000000001</v>
      </c>
      <c r="I382" s="215"/>
      <c r="J382" s="216">
        <f>ROUND(I382*H382,2)</f>
        <v>0</v>
      </c>
      <c r="K382" s="212" t="s">
        <v>21</v>
      </c>
      <c r="L382" s="70"/>
      <c r="M382" s="217" t="s">
        <v>21</v>
      </c>
      <c r="N382" s="218" t="s">
        <v>44</v>
      </c>
      <c r="O382" s="45"/>
      <c r="P382" s="219">
        <f>O382*H382</f>
        <v>0</v>
      </c>
      <c r="Q382" s="219">
        <v>0.05015</v>
      </c>
      <c r="R382" s="219">
        <f>Q382*H382</f>
        <v>1.4342900000000001</v>
      </c>
      <c r="S382" s="219">
        <v>0</v>
      </c>
      <c r="T382" s="220">
        <f>S382*H382</f>
        <v>0</v>
      </c>
      <c r="AR382" s="22" t="s">
        <v>163</v>
      </c>
      <c r="AT382" s="22" t="s">
        <v>156</v>
      </c>
      <c r="AU382" s="22" t="s">
        <v>81</v>
      </c>
      <c r="AY382" s="22" t="s">
        <v>155</v>
      </c>
      <c r="BE382" s="221">
        <f>IF(N382="základní",J382,0)</f>
        <v>0</v>
      </c>
      <c r="BF382" s="221">
        <f>IF(N382="snížená",J382,0)</f>
        <v>0</v>
      </c>
      <c r="BG382" s="221">
        <f>IF(N382="zákl. přenesená",J382,0)</f>
        <v>0</v>
      </c>
      <c r="BH382" s="221">
        <f>IF(N382="sníž. přenesená",J382,0)</f>
        <v>0</v>
      </c>
      <c r="BI382" s="221">
        <f>IF(N382="nulová",J382,0)</f>
        <v>0</v>
      </c>
      <c r="BJ382" s="22" t="s">
        <v>81</v>
      </c>
      <c r="BK382" s="221">
        <f>ROUND(I382*H382,2)</f>
        <v>0</v>
      </c>
      <c r="BL382" s="22" t="s">
        <v>163</v>
      </c>
      <c r="BM382" s="22" t="s">
        <v>1131</v>
      </c>
    </row>
    <row r="383" s="1" customFormat="1" ht="16.5" customHeight="1">
      <c r="B383" s="44"/>
      <c r="C383" s="210" t="s">
        <v>73</v>
      </c>
      <c r="D383" s="210" t="s">
        <v>156</v>
      </c>
      <c r="E383" s="211" t="s">
        <v>2591</v>
      </c>
      <c r="F383" s="212" t="s">
        <v>2592</v>
      </c>
      <c r="G383" s="213" t="s">
        <v>21</v>
      </c>
      <c r="H383" s="214">
        <v>0</v>
      </c>
      <c r="I383" s="215"/>
      <c r="J383" s="216">
        <f>ROUND(I383*H383,2)</f>
        <v>0</v>
      </c>
      <c r="K383" s="212" t="s">
        <v>21</v>
      </c>
      <c r="L383" s="70"/>
      <c r="M383" s="217" t="s">
        <v>21</v>
      </c>
      <c r="N383" s="218" t="s">
        <v>44</v>
      </c>
      <c r="O383" s="45"/>
      <c r="P383" s="219">
        <f>O383*H383</f>
        <v>0</v>
      </c>
      <c r="Q383" s="219">
        <v>0</v>
      </c>
      <c r="R383" s="219">
        <f>Q383*H383</f>
        <v>0</v>
      </c>
      <c r="S383" s="219">
        <v>0</v>
      </c>
      <c r="T383" s="220">
        <f>S383*H383</f>
        <v>0</v>
      </c>
      <c r="AR383" s="22" t="s">
        <v>163</v>
      </c>
      <c r="AT383" s="22" t="s">
        <v>156</v>
      </c>
      <c r="AU383" s="22" t="s">
        <v>81</v>
      </c>
      <c r="AY383" s="22" t="s">
        <v>155</v>
      </c>
      <c r="BE383" s="221">
        <f>IF(N383="základní",J383,0)</f>
        <v>0</v>
      </c>
      <c r="BF383" s="221">
        <f>IF(N383="snížená",J383,0)</f>
        <v>0</v>
      </c>
      <c r="BG383" s="221">
        <f>IF(N383="zákl. přenesená",J383,0)</f>
        <v>0</v>
      </c>
      <c r="BH383" s="221">
        <f>IF(N383="sníž. přenesená",J383,0)</f>
        <v>0</v>
      </c>
      <c r="BI383" s="221">
        <f>IF(N383="nulová",J383,0)</f>
        <v>0</v>
      </c>
      <c r="BJ383" s="22" t="s">
        <v>81</v>
      </c>
      <c r="BK383" s="221">
        <f>ROUND(I383*H383,2)</f>
        <v>0</v>
      </c>
      <c r="BL383" s="22" t="s">
        <v>163</v>
      </c>
      <c r="BM383" s="22" t="s">
        <v>1133</v>
      </c>
    </row>
    <row r="384" s="9" customFormat="1" ht="29.88" customHeight="1">
      <c r="B384" s="196"/>
      <c r="C384" s="197"/>
      <c r="D384" s="198" t="s">
        <v>72</v>
      </c>
      <c r="E384" s="233" t="s">
        <v>1442</v>
      </c>
      <c r="F384" s="233" t="s">
        <v>2593</v>
      </c>
      <c r="G384" s="197"/>
      <c r="H384" s="197"/>
      <c r="I384" s="200"/>
      <c r="J384" s="234">
        <f>BK384</f>
        <v>0</v>
      </c>
      <c r="K384" s="197"/>
      <c r="L384" s="202"/>
      <c r="M384" s="203"/>
      <c r="N384" s="204"/>
      <c r="O384" s="204"/>
      <c r="P384" s="205">
        <v>0</v>
      </c>
      <c r="Q384" s="204"/>
      <c r="R384" s="205">
        <v>0</v>
      </c>
      <c r="S384" s="204"/>
      <c r="T384" s="206">
        <v>0</v>
      </c>
      <c r="AR384" s="207" t="s">
        <v>81</v>
      </c>
      <c r="AT384" s="208" t="s">
        <v>72</v>
      </c>
      <c r="AU384" s="208" t="s">
        <v>81</v>
      </c>
      <c r="AY384" s="207" t="s">
        <v>155</v>
      </c>
      <c r="BK384" s="209">
        <v>0</v>
      </c>
    </row>
    <row r="385" s="9" customFormat="1" ht="24.96" customHeight="1">
      <c r="B385" s="196"/>
      <c r="C385" s="197"/>
      <c r="D385" s="198" t="s">
        <v>72</v>
      </c>
      <c r="E385" s="199" t="s">
        <v>2594</v>
      </c>
      <c r="F385" s="199" t="s">
        <v>2595</v>
      </c>
      <c r="G385" s="197"/>
      <c r="H385" s="197"/>
      <c r="I385" s="200"/>
      <c r="J385" s="201">
        <f>BK385</f>
        <v>0</v>
      </c>
      <c r="K385" s="197"/>
      <c r="L385" s="202"/>
      <c r="M385" s="203"/>
      <c r="N385" s="204"/>
      <c r="O385" s="204"/>
      <c r="P385" s="205">
        <f>SUM(P386:P404)</f>
        <v>0</v>
      </c>
      <c r="Q385" s="204"/>
      <c r="R385" s="205">
        <f>SUM(R386:R404)</f>
        <v>16.298107280000004</v>
      </c>
      <c r="S385" s="204"/>
      <c r="T385" s="206">
        <f>SUM(T386:T404)</f>
        <v>0</v>
      </c>
      <c r="AR385" s="207" t="s">
        <v>81</v>
      </c>
      <c r="AT385" s="208" t="s">
        <v>72</v>
      </c>
      <c r="AU385" s="208" t="s">
        <v>73</v>
      </c>
      <c r="AY385" s="207" t="s">
        <v>155</v>
      </c>
      <c r="BK385" s="209">
        <f>SUM(BK386:BK404)</f>
        <v>0</v>
      </c>
    </row>
    <row r="386" s="1" customFormat="1" ht="25.5" customHeight="1">
      <c r="B386" s="44"/>
      <c r="C386" s="210" t="s">
        <v>502</v>
      </c>
      <c r="D386" s="210" t="s">
        <v>156</v>
      </c>
      <c r="E386" s="211" t="s">
        <v>2596</v>
      </c>
      <c r="F386" s="212" t="s">
        <v>2597</v>
      </c>
      <c r="G386" s="213" t="s">
        <v>282</v>
      </c>
      <c r="H386" s="214">
        <v>145.59999999999999</v>
      </c>
      <c r="I386" s="215"/>
      <c r="J386" s="216">
        <f>ROUND(I386*H386,2)</f>
        <v>0</v>
      </c>
      <c r="K386" s="212" t="s">
        <v>21</v>
      </c>
      <c r="L386" s="70"/>
      <c r="M386" s="217" t="s">
        <v>21</v>
      </c>
      <c r="N386" s="218" t="s">
        <v>44</v>
      </c>
      <c r="O386" s="45"/>
      <c r="P386" s="219">
        <f>O386*H386</f>
        <v>0</v>
      </c>
      <c r="Q386" s="219">
        <v>0.047620000000000003</v>
      </c>
      <c r="R386" s="219">
        <f>Q386*H386</f>
        <v>6.9334720000000001</v>
      </c>
      <c r="S386" s="219">
        <v>0</v>
      </c>
      <c r="T386" s="220">
        <f>S386*H386</f>
        <v>0</v>
      </c>
      <c r="AR386" s="22" t="s">
        <v>163</v>
      </c>
      <c r="AT386" s="22" t="s">
        <v>156</v>
      </c>
      <c r="AU386" s="22" t="s">
        <v>81</v>
      </c>
      <c r="AY386" s="22" t="s">
        <v>155</v>
      </c>
      <c r="BE386" s="221">
        <f>IF(N386="základní",J386,0)</f>
        <v>0</v>
      </c>
      <c r="BF386" s="221">
        <f>IF(N386="snížená",J386,0)</f>
        <v>0</v>
      </c>
      <c r="BG386" s="221">
        <f>IF(N386="zákl. přenesená",J386,0)</f>
        <v>0</v>
      </c>
      <c r="BH386" s="221">
        <f>IF(N386="sníž. přenesená",J386,0)</f>
        <v>0</v>
      </c>
      <c r="BI386" s="221">
        <f>IF(N386="nulová",J386,0)</f>
        <v>0</v>
      </c>
      <c r="BJ386" s="22" t="s">
        <v>81</v>
      </c>
      <c r="BK386" s="221">
        <f>ROUND(I386*H386,2)</f>
        <v>0</v>
      </c>
      <c r="BL386" s="22" t="s">
        <v>163</v>
      </c>
      <c r="BM386" s="22" t="s">
        <v>1136</v>
      </c>
    </row>
    <row r="387" s="1" customFormat="1" ht="16.5" customHeight="1">
      <c r="B387" s="44"/>
      <c r="C387" s="210" t="s">
        <v>73</v>
      </c>
      <c r="D387" s="210" t="s">
        <v>156</v>
      </c>
      <c r="E387" s="211" t="s">
        <v>2598</v>
      </c>
      <c r="F387" s="212" t="s">
        <v>2599</v>
      </c>
      <c r="G387" s="213" t="s">
        <v>21</v>
      </c>
      <c r="H387" s="214">
        <v>0</v>
      </c>
      <c r="I387" s="215"/>
      <c r="J387" s="216">
        <f>ROUND(I387*H387,2)</f>
        <v>0</v>
      </c>
      <c r="K387" s="212" t="s">
        <v>21</v>
      </c>
      <c r="L387" s="70"/>
      <c r="M387" s="217" t="s">
        <v>21</v>
      </c>
      <c r="N387" s="218" t="s">
        <v>44</v>
      </c>
      <c r="O387" s="45"/>
      <c r="P387" s="219">
        <f>O387*H387</f>
        <v>0</v>
      </c>
      <c r="Q387" s="219">
        <v>0</v>
      </c>
      <c r="R387" s="219">
        <f>Q387*H387</f>
        <v>0</v>
      </c>
      <c r="S387" s="219">
        <v>0</v>
      </c>
      <c r="T387" s="220">
        <f>S387*H387</f>
        <v>0</v>
      </c>
      <c r="AR387" s="22" t="s">
        <v>163</v>
      </c>
      <c r="AT387" s="22" t="s">
        <v>156</v>
      </c>
      <c r="AU387" s="22" t="s">
        <v>81</v>
      </c>
      <c r="AY387" s="22" t="s">
        <v>155</v>
      </c>
      <c r="BE387" s="221">
        <f>IF(N387="základní",J387,0)</f>
        <v>0</v>
      </c>
      <c r="BF387" s="221">
        <f>IF(N387="snížená",J387,0)</f>
        <v>0</v>
      </c>
      <c r="BG387" s="221">
        <f>IF(N387="zákl. přenesená",J387,0)</f>
        <v>0</v>
      </c>
      <c r="BH387" s="221">
        <f>IF(N387="sníž. přenesená",J387,0)</f>
        <v>0</v>
      </c>
      <c r="BI387" s="221">
        <f>IF(N387="nulová",J387,0)</f>
        <v>0</v>
      </c>
      <c r="BJ387" s="22" t="s">
        <v>81</v>
      </c>
      <c r="BK387" s="221">
        <f>ROUND(I387*H387,2)</f>
        <v>0</v>
      </c>
      <c r="BL387" s="22" t="s">
        <v>163</v>
      </c>
      <c r="BM387" s="22" t="s">
        <v>1138</v>
      </c>
    </row>
    <row r="388" s="1" customFormat="1" ht="16.5" customHeight="1">
      <c r="B388" s="44"/>
      <c r="C388" s="210" t="s">
        <v>1582</v>
      </c>
      <c r="D388" s="210" t="s">
        <v>156</v>
      </c>
      <c r="E388" s="211" t="s">
        <v>2600</v>
      </c>
      <c r="F388" s="212" t="s">
        <v>2601</v>
      </c>
      <c r="G388" s="213" t="s">
        <v>282</v>
      </c>
      <c r="H388" s="214">
        <v>396.24000000000001</v>
      </c>
      <c r="I388" s="215"/>
      <c r="J388" s="216">
        <f>ROUND(I388*H388,2)</f>
        <v>0</v>
      </c>
      <c r="K388" s="212" t="s">
        <v>21</v>
      </c>
      <c r="L388" s="70"/>
      <c r="M388" s="217" t="s">
        <v>21</v>
      </c>
      <c r="N388" s="218" t="s">
        <v>44</v>
      </c>
      <c r="O388" s="45"/>
      <c r="P388" s="219">
        <f>O388*H388</f>
        <v>0</v>
      </c>
      <c r="Q388" s="219">
        <v>0.0073499999999999998</v>
      </c>
      <c r="R388" s="219">
        <f>Q388*H388</f>
        <v>2.9123640000000002</v>
      </c>
      <c r="S388" s="219">
        <v>0</v>
      </c>
      <c r="T388" s="220">
        <f>S388*H388</f>
        <v>0</v>
      </c>
      <c r="AR388" s="22" t="s">
        <v>163</v>
      </c>
      <c r="AT388" s="22" t="s">
        <v>156</v>
      </c>
      <c r="AU388" s="22" t="s">
        <v>81</v>
      </c>
      <c r="AY388" s="22" t="s">
        <v>155</v>
      </c>
      <c r="BE388" s="221">
        <f>IF(N388="základní",J388,0)</f>
        <v>0</v>
      </c>
      <c r="BF388" s="221">
        <f>IF(N388="snížená",J388,0)</f>
        <v>0</v>
      </c>
      <c r="BG388" s="221">
        <f>IF(N388="zákl. přenesená",J388,0)</f>
        <v>0</v>
      </c>
      <c r="BH388" s="221">
        <f>IF(N388="sníž. přenesená",J388,0)</f>
        <v>0</v>
      </c>
      <c r="BI388" s="221">
        <f>IF(N388="nulová",J388,0)</f>
        <v>0</v>
      </c>
      <c r="BJ388" s="22" t="s">
        <v>81</v>
      </c>
      <c r="BK388" s="221">
        <f>ROUND(I388*H388,2)</f>
        <v>0</v>
      </c>
      <c r="BL388" s="22" t="s">
        <v>163</v>
      </c>
      <c r="BM388" s="22" t="s">
        <v>1141</v>
      </c>
    </row>
    <row r="389" s="1" customFormat="1" ht="16.5" customHeight="1">
      <c r="B389" s="44"/>
      <c r="C389" s="210" t="s">
        <v>73</v>
      </c>
      <c r="D389" s="210" t="s">
        <v>156</v>
      </c>
      <c r="E389" s="211" t="s">
        <v>2602</v>
      </c>
      <c r="F389" s="212" t="s">
        <v>2603</v>
      </c>
      <c r="G389" s="213" t="s">
        <v>21</v>
      </c>
      <c r="H389" s="214">
        <v>0</v>
      </c>
      <c r="I389" s="215"/>
      <c r="J389" s="216">
        <f>ROUND(I389*H389,2)</f>
        <v>0</v>
      </c>
      <c r="K389" s="212" t="s">
        <v>21</v>
      </c>
      <c r="L389" s="70"/>
      <c r="M389" s="217" t="s">
        <v>21</v>
      </c>
      <c r="N389" s="218" t="s">
        <v>44</v>
      </c>
      <c r="O389" s="45"/>
      <c r="P389" s="219">
        <f>O389*H389</f>
        <v>0</v>
      </c>
      <c r="Q389" s="219">
        <v>0</v>
      </c>
      <c r="R389" s="219">
        <f>Q389*H389</f>
        <v>0</v>
      </c>
      <c r="S389" s="219">
        <v>0</v>
      </c>
      <c r="T389" s="220">
        <f>S389*H389</f>
        <v>0</v>
      </c>
      <c r="AR389" s="22" t="s">
        <v>163</v>
      </c>
      <c r="AT389" s="22" t="s">
        <v>156</v>
      </c>
      <c r="AU389" s="22" t="s">
        <v>81</v>
      </c>
      <c r="AY389" s="22" t="s">
        <v>155</v>
      </c>
      <c r="BE389" s="221">
        <f>IF(N389="základní",J389,0)</f>
        <v>0</v>
      </c>
      <c r="BF389" s="221">
        <f>IF(N389="snížená",J389,0)</f>
        <v>0</v>
      </c>
      <c r="BG389" s="221">
        <f>IF(N389="zákl. přenesená",J389,0)</f>
        <v>0</v>
      </c>
      <c r="BH389" s="221">
        <f>IF(N389="sníž. přenesená",J389,0)</f>
        <v>0</v>
      </c>
      <c r="BI389" s="221">
        <f>IF(N389="nulová",J389,0)</f>
        <v>0</v>
      </c>
      <c r="BJ389" s="22" t="s">
        <v>81</v>
      </c>
      <c r="BK389" s="221">
        <f>ROUND(I389*H389,2)</f>
        <v>0</v>
      </c>
      <c r="BL389" s="22" t="s">
        <v>163</v>
      </c>
      <c r="BM389" s="22" t="s">
        <v>1143</v>
      </c>
    </row>
    <row r="390" s="1" customFormat="1" ht="16.5" customHeight="1">
      <c r="B390" s="44"/>
      <c r="C390" s="210" t="s">
        <v>655</v>
      </c>
      <c r="D390" s="210" t="s">
        <v>156</v>
      </c>
      <c r="E390" s="211" t="s">
        <v>2604</v>
      </c>
      <c r="F390" s="212" t="s">
        <v>2605</v>
      </c>
      <c r="G390" s="213" t="s">
        <v>282</v>
      </c>
      <c r="H390" s="214">
        <v>133.63999999999999</v>
      </c>
      <c r="I390" s="215"/>
      <c r="J390" s="216">
        <f>ROUND(I390*H390,2)</f>
        <v>0</v>
      </c>
      <c r="K390" s="212" t="s">
        <v>21</v>
      </c>
      <c r="L390" s="70"/>
      <c r="M390" s="217" t="s">
        <v>21</v>
      </c>
      <c r="N390" s="218" t="s">
        <v>44</v>
      </c>
      <c r="O390" s="45"/>
      <c r="P390" s="219">
        <f>O390*H390</f>
        <v>0</v>
      </c>
      <c r="Q390" s="219">
        <v>0.0063699999999999998</v>
      </c>
      <c r="R390" s="219">
        <f>Q390*H390</f>
        <v>0.8512867999999999</v>
      </c>
      <c r="S390" s="219">
        <v>0</v>
      </c>
      <c r="T390" s="220">
        <f>S390*H390</f>
        <v>0</v>
      </c>
      <c r="AR390" s="22" t="s">
        <v>163</v>
      </c>
      <c r="AT390" s="22" t="s">
        <v>156</v>
      </c>
      <c r="AU390" s="22" t="s">
        <v>81</v>
      </c>
      <c r="AY390" s="22" t="s">
        <v>155</v>
      </c>
      <c r="BE390" s="221">
        <f>IF(N390="základní",J390,0)</f>
        <v>0</v>
      </c>
      <c r="BF390" s="221">
        <f>IF(N390="snížená",J390,0)</f>
        <v>0</v>
      </c>
      <c r="BG390" s="221">
        <f>IF(N390="zákl. přenesená",J390,0)</f>
        <v>0</v>
      </c>
      <c r="BH390" s="221">
        <f>IF(N390="sníž. přenesená",J390,0)</f>
        <v>0</v>
      </c>
      <c r="BI390" s="221">
        <f>IF(N390="nulová",J390,0)</f>
        <v>0</v>
      </c>
      <c r="BJ390" s="22" t="s">
        <v>81</v>
      </c>
      <c r="BK390" s="221">
        <f>ROUND(I390*H390,2)</f>
        <v>0</v>
      </c>
      <c r="BL390" s="22" t="s">
        <v>163</v>
      </c>
      <c r="BM390" s="22" t="s">
        <v>1145</v>
      </c>
    </row>
    <row r="391" s="1" customFormat="1" ht="16.5" customHeight="1">
      <c r="B391" s="44"/>
      <c r="C391" s="210" t="s">
        <v>73</v>
      </c>
      <c r="D391" s="210" t="s">
        <v>156</v>
      </c>
      <c r="E391" s="211" t="s">
        <v>2606</v>
      </c>
      <c r="F391" s="212" t="s">
        <v>2607</v>
      </c>
      <c r="G391" s="213" t="s">
        <v>21</v>
      </c>
      <c r="H391" s="214">
        <v>0</v>
      </c>
      <c r="I391" s="215"/>
      <c r="J391" s="216">
        <f>ROUND(I391*H391,2)</f>
        <v>0</v>
      </c>
      <c r="K391" s="212" t="s">
        <v>21</v>
      </c>
      <c r="L391" s="70"/>
      <c r="M391" s="217" t="s">
        <v>21</v>
      </c>
      <c r="N391" s="218" t="s">
        <v>44</v>
      </c>
      <c r="O391" s="45"/>
      <c r="P391" s="219">
        <f>O391*H391</f>
        <v>0</v>
      </c>
      <c r="Q391" s="219">
        <v>0</v>
      </c>
      <c r="R391" s="219">
        <f>Q391*H391</f>
        <v>0</v>
      </c>
      <c r="S391" s="219">
        <v>0</v>
      </c>
      <c r="T391" s="220">
        <f>S391*H391</f>
        <v>0</v>
      </c>
      <c r="AR391" s="22" t="s">
        <v>163</v>
      </c>
      <c r="AT391" s="22" t="s">
        <v>156</v>
      </c>
      <c r="AU391" s="22" t="s">
        <v>81</v>
      </c>
      <c r="AY391" s="22" t="s">
        <v>155</v>
      </c>
      <c r="BE391" s="221">
        <f>IF(N391="základní",J391,0)</f>
        <v>0</v>
      </c>
      <c r="BF391" s="221">
        <f>IF(N391="snížená",J391,0)</f>
        <v>0</v>
      </c>
      <c r="BG391" s="221">
        <f>IF(N391="zákl. přenesená",J391,0)</f>
        <v>0</v>
      </c>
      <c r="BH391" s="221">
        <f>IF(N391="sníž. přenesená",J391,0)</f>
        <v>0</v>
      </c>
      <c r="BI391" s="221">
        <f>IF(N391="nulová",J391,0)</f>
        <v>0</v>
      </c>
      <c r="BJ391" s="22" t="s">
        <v>81</v>
      </c>
      <c r="BK391" s="221">
        <f>ROUND(I391*H391,2)</f>
        <v>0</v>
      </c>
      <c r="BL391" s="22" t="s">
        <v>163</v>
      </c>
      <c r="BM391" s="22" t="s">
        <v>1147</v>
      </c>
    </row>
    <row r="392" s="1" customFormat="1" ht="16.5" customHeight="1">
      <c r="B392" s="44"/>
      <c r="C392" s="210" t="s">
        <v>1586</v>
      </c>
      <c r="D392" s="210" t="s">
        <v>156</v>
      </c>
      <c r="E392" s="211" t="s">
        <v>2608</v>
      </c>
      <c r="F392" s="212" t="s">
        <v>2609</v>
      </c>
      <c r="G392" s="213" t="s">
        <v>282</v>
      </c>
      <c r="H392" s="214">
        <v>18.199999999999999</v>
      </c>
      <c r="I392" s="215"/>
      <c r="J392" s="216">
        <f>ROUND(I392*H392,2)</f>
        <v>0</v>
      </c>
      <c r="K392" s="212" t="s">
        <v>21</v>
      </c>
      <c r="L392" s="70"/>
      <c r="M392" s="217" t="s">
        <v>21</v>
      </c>
      <c r="N392" s="218" t="s">
        <v>44</v>
      </c>
      <c r="O392" s="45"/>
      <c r="P392" s="219">
        <f>O392*H392</f>
        <v>0</v>
      </c>
      <c r="Q392" s="219">
        <v>0.01214</v>
      </c>
      <c r="R392" s="219">
        <f>Q392*H392</f>
        <v>0.22094799999999998</v>
      </c>
      <c r="S392" s="219">
        <v>0</v>
      </c>
      <c r="T392" s="220">
        <f>S392*H392</f>
        <v>0</v>
      </c>
      <c r="AR392" s="22" t="s">
        <v>163</v>
      </c>
      <c r="AT392" s="22" t="s">
        <v>156</v>
      </c>
      <c r="AU392" s="22" t="s">
        <v>81</v>
      </c>
      <c r="AY392" s="22" t="s">
        <v>155</v>
      </c>
      <c r="BE392" s="221">
        <f>IF(N392="základní",J392,0)</f>
        <v>0</v>
      </c>
      <c r="BF392" s="221">
        <f>IF(N392="snížená",J392,0)</f>
        <v>0</v>
      </c>
      <c r="BG392" s="221">
        <f>IF(N392="zákl. přenesená",J392,0)</f>
        <v>0</v>
      </c>
      <c r="BH392" s="221">
        <f>IF(N392="sníž. přenesená",J392,0)</f>
        <v>0</v>
      </c>
      <c r="BI392" s="221">
        <f>IF(N392="nulová",J392,0)</f>
        <v>0</v>
      </c>
      <c r="BJ392" s="22" t="s">
        <v>81</v>
      </c>
      <c r="BK392" s="221">
        <f>ROUND(I392*H392,2)</f>
        <v>0</v>
      </c>
      <c r="BL392" s="22" t="s">
        <v>163</v>
      </c>
      <c r="BM392" s="22" t="s">
        <v>1149</v>
      </c>
    </row>
    <row r="393" s="1" customFormat="1" ht="16.5" customHeight="1">
      <c r="B393" s="44"/>
      <c r="C393" s="210" t="s">
        <v>73</v>
      </c>
      <c r="D393" s="210" t="s">
        <v>156</v>
      </c>
      <c r="E393" s="211" t="s">
        <v>434</v>
      </c>
      <c r="F393" s="212" t="s">
        <v>2200</v>
      </c>
      <c r="G393" s="213" t="s">
        <v>21</v>
      </c>
      <c r="H393" s="214">
        <v>0</v>
      </c>
      <c r="I393" s="215"/>
      <c r="J393" s="216">
        <f>ROUND(I393*H393,2)</f>
        <v>0</v>
      </c>
      <c r="K393" s="212" t="s">
        <v>21</v>
      </c>
      <c r="L393" s="70"/>
      <c r="M393" s="217" t="s">
        <v>21</v>
      </c>
      <c r="N393" s="218" t="s">
        <v>44</v>
      </c>
      <c r="O393" s="45"/>
      <c r="P393" s="219">
        <f>O393*H393</f>
        <v>0</v>
      </c>
      <c r="Q393" s="219">
        <v>0</v>
      </c>
      <c r="R393" s="219">
        <f>Q393*H393</f>
        <v>0</v>
      </c>
      <c r="S393" s="219">
        <v>0</v>
      </c>
      <c r="T393" s="220">
        <f>S393*H393</f>
        <v>0</v>
      </c>
      <c r="AR393" s="22" t="s">
        <v>163</v>
      </c>
      <c r="AT393" s="22" t="s">
        <v>156</v>
      </c>
      <c r="AU393" s="22" t="s">
        <v>81</v>
      </c>
      <c r="AY393" s="22" t="s">
        <v>155</v>
      </c>
      <c r="BE393" s="221">
        <f>IF(N393="základní",J393,0)</f>
        <v>0</v>
      </c>
      <c r="BF393" s="221">
        <f>IF(N393="snížená",J393,0)</f>
        <v>0</v>
      </c>
      <c r="BG393" s="221">
        <f>IF(N393="zákl. přenesená",J393,0)</f>
        <v>0</v>
      </c>
      <c r="BH393" s="221">
        <f>IF(N393="sníž. přenesená",J393,0)</f>
        <v>0</v>
      </c>
      <c r="BI393" s="221">
        <f>IF(N393="nulová",J393,0)</f>
        <v>0</v>
      </c>
      <c r="BJ393" s="22" t="s">
        <v>81</v>
      </c>
      <c r="BK393" s="221">
        <f>ROUND(I393*H393,2)</f>
        <v>0</v>
      </c>
      <c r="BL393" s="22" t="s">
        <v>163</v>
      </c>
      <c r="BM393" s="22" t="s">
        <v>1152</v>
      </c>
    </row>
    <row r="394" s="1" customFormat="1" ht="16.5" customHeight="1">
      <c r="B394" s="44"/>
      <c r="C394" s="258" t="s">
        <v>657</v>
      </c>
      <c r="D394" s="258" t="s">
        <v>298</v>
      </c>
      <c r="E394" s="259" t="s">
        <v>2610</v>
      </c>
      <c r="F394" s="260" t="s">
        <v>2611</v>
      </c>
      <c r="G394" s="261" t="s">
        <v>282</v>
      </c>
      <c r="H394" s="262">
        <v>435.86399999999998</v>
      </c>
      <c r="I394" s="263"/>
      <c r="J394" s="264">
        <f>ROUND(I394*H394,2)</f>
        <v>0</v>
      </c>
      <c r="K394" s="260" t="s">
        <v>21</v>
      </c>
      <c r="L394" s="265"/>
      <c r="M394" s="266" t="s">
        <v>21</v>
      </c>
      <c r="N394" s="267" t="s">
        <v>44</v>
      </c>
      <c r="O394" s="45"/>
      <c r="P394" s="219">
        <f>O394*H394</f>
        <v>0</v>
      </c>
      <c r="Q394" s="219">
        <v>0.0025200000000000001</v>
      </c>
      <c r="R394" s="219">
        <f>Q394*H394</f>
        <v>1.09837728</v>
      </c>
      <c r="S394" s="219">
        <v>0</v>
      </c>
      <c r="T394" s="220">
        <f>S394*H394</f>
        <v>0</v>
      </c>
      <c r="AR394" s="22" t="s">
        <v>169</v>
      </c>
      <c r="AT394" s="22" t="s">
        <v>298</v>
      </c>
      <c r="AU394" s="22" t="s">
        <v>81</v>
      </c>
      <c r="AY394" s="22" t="s">
        <v>155</v>
      </c>
      <c r="BE394" s="221">
        <f>IF(N394="základní",J394,0)</f>
        <v>0</v>
      </c>
      <c r="BF394" s="221">
        <f>IF(N394="snížená",J394,0)</f>
        <v>0</v>
      </c>
      <c r="BG394" s="221">
        <f>IF(N394="zákl. přenesená",J394,0)</f>
        <v>0</v>
      </c>
      <c r="BH394" s="221">
        <f>IF(N394="sníž. přenesená",J394,0)</f>
        <v>0</v>
      </c>
      <c r="BI394" s="221">
        <f>IF(N394="nulová",J394,0)</f>
        <v>0</v>
      </c>
      <c r="BJ394" s="22" t="s">
        <v>81</v>
      </c>
      <c r="BK394" s="221">
        <f>ROUND(I394*H394,2)</f>
        <v>0</v>
      </c>
      <c r="BL394" s="22" t="s">
        <v>163</v>
      </c>
      <c r="BM394" s="22" t="s">
        <v>1154</v>
      </c>
    </row>
    <row r="395" s="1" customFormat="1" ht="16.5" customHeight="1">
      <c r="B395" s="44"/>
      <c r="C395" s="210" t="s">
        <v>73</v>
      </c>
      <c r="D395" s="210" t="s">
        <v>156</v>
      </c>
      <c r="E395" s="211" t="s">
        <v>2612</v>
      </c>
      <c r="F395" s="212" t="s">
        <v>2613</v>
      </c>
      <c r="G395" s="213" t="s">
        <v>21</v>
      </c>
      <c r="H395" s="214">
        <v>0</v>
      </c>
      <c r="I395" s="215"/>
      <c r="J395" s="216">
        <f>ROUND(I395*H395,2)</f>
        <v>0</v>
      </c>
      <c r="K395" s="212" t="s">
        <v>21</v>
      </c>
      <c r="L395" s="70"/>
      <c r="M395" s="217" t="s">
        <v>21</v>
      </c>
      <c r="N395" s="218" t="s">
        <v>44</v>
      </c>
      <c r="O395" s="45"/>
      <c r="P395" s="219">
        <f>O395*H395</f>
        <v>0</v>
      </c>
      <c r="Q395" s="219">
        <v>0</v>
      </c>
      <c r="R395" s="219">
        <f>Q395*H395</f>
        <v>0</v>
      </c>
      <c r="S395" s="219">
        <v>0</v>
      </c>
      <c r="T395" s="220">
        <f>S395*H395</f>
        <v>0</v>
      </c>
      <c r="AR395" s="22" t="s">
        <v>163</v>
      </c>
      <c r="AT395" s="22" t="s">
        <v>156</v>
      </c>
      <c r="AU395" s="22" t="s">
        <v>81</v>
      </c>
      <c r="AY395" s="22" t="s">
        <v>155</v>
      </c>
      <c r="BE395" s="221">
        <f>IF(N395="základní",J395,0)</f>
        <v>0</v>
      </c>
      <c r="BF395" s="221">
        <f>IF(N395="snížená",J395,0)</f>
        <v>0</v>
      </c>
      <c r="BG395" s="221">
        <f>IF(N395="zákl. přenesená",J395,0)</f>
        <v>0</v>
      </c>
      <c r="BH395" s="221">
        <f>IF(N395="sníž. přenesená",J395,0)</f>
        <v>0</v>
      </c>
      <c r="BI395" s="221">
        <f>IF(N395="nulová",J395,0)</f>
        <v>0</v>
      </c>
      <c r="BJ395" s="22" t="s">
        <v>81</v>
      </c>
      <c r="BK395" s="221">
        <f>ROUND(I395*H395,2)</f>
        <v>0</v>
      </c>
      <c r="BL395" s="22" t="s">
        <v>163</v>
      </c>
      <c r="BM395" s="22" t="s">
        <v>1156</v>
      </c>
    </row>
    <row r="396" s="1" customFormat="1" ht="16.5" customHeight="1">
      <c r="B396" s="44"/>
      <c r="C396" s="258" t="s">
        <v>1589</v>
      </c>
      <c r="D396" s="258" t="s">
        <v>298</v>
      </c>
      <c r="E396" s="259" t="s">
        <v>2614</v>
      </c>
      <c r="F396" s="260" t="s">
        <v>2615</v>
      </c>
      <c r="G396" s="261" t="s">
        <v>282</v>
      </c>
      <c r="H396" s="262">
        <v>147.00399999999999</v>
      </c>
      <c r="I396" s="263"/>
      <c r="J396" s="264">
        <f>ROUND(I396*H396,2)</f>
        <v>0</v>
      </c>
      <c r="K396" s="260" t="s">
        <v>21</v>
      </c>
      <c r="L396" s="265"/>
      <c r="M396" s="266" t="s">
        <v>21</v>
      </c>
      <c r="N396" s="267" t="s">
        <v>44</v>
      </c>
      <c r="O396" s="45"/>
      <c r="P396" s="219">
        <f>O396*H396</f>
        <v>0</v>
      </c>
      <c r="Q396" s="219">
        <v>0.0011999999999999999</v>
      </c>
      <c r="R396" s="219">
        <f>Q396*H396</f>
        <v>0.17640479999999997</v>
      </c>
      <c r="S396" s="219">
        <v>0</v>
      </c>
      <c r="T396" s="220">
        <f>S396*H396</f>
        <v>0</v>
      </c>
      <c r="AR396" s="22" t="s">
        <v>169</v>
      </c>
      <c r="AT396" s="22" t="s">
        <v>298</v>
      </c>
      <c r="AU396" s="22" t="s">
        <v>81</v>
      </c>
      <c r="AY396" s="22" t="s">
        <v>155</v>
      </c>
      <c r="BE396" s="221">
        <f>IF(N396="základní",J396,0)</f>
        <v>0</v>
      </c>
      <c r="BF396" s="221">
        <f>IF(N396="snížená",J396,0)</f>
        <v>0</v>
      </c>
      <c r="BG396" s="221">
        <f>IF(N396="zákl. přenesená",J396,0)</f>
        <v>0</v>
      </c>
      <c r="BH396" s="221">
        <f>IF(N396="sníž. přenesená",J396,0)</f>
        <v>0</v>
      </c>
      <c r="BI396" s="221">
        <f>IF(N396="nulová",J396,0)</f>
        <v>0</v>
      </c>
      <c r="BJ396" s="22" t="s">
        <v>81</v>
      </c>
      <c r="BK396" s="221">
        <f>ROUND(I396*H396,2)</f>
        <v>0</v>
      </c>
      <c r="BL396" s="22" t="s">
        <v>163</v>
      </c>
      <c r="BM396" s="22" t="s">
        <v>1163</v>
      </c>
    </row>
    <row r="397" s="1" customFormat="1" ht="16.5" customHeight="1">
      <c r="B397" s="44"/>
      <c r="C397" s="210" t="s">
        <v>73</v>
      </c>
      <c r="D397" s="210" t="s">
        <v>156</v>
      </c>
      <c r="E397" s="211" t="s">
        <v>2616</v>
      </c>
      <c r="F397" s="212" t="s">
        <v>2617</v>
      </c>
      <c r="G397" s="213" t="s">
        <v>21</v>
      </c>
      <c r="H397" s="214">
        <v>0</v>
      </c>
      <c r="I397" s="215"/>
      <c r="J397" s="216">
        <f>ROUND(I397*H397,2)</f>
        <v>0</v>
      </c>
      <c r="K397" s="212" t="s">
        <v>21</v>
      </c>
      <c r="L397" s="70"/>
      <c r="M397" s="217" t="s">
        <v>21</v>
      </c>
      <c r="N397" s="218" t="s">
        <v>44</v>
      </c>
      <c r="O397" s="45"/>
      <c r="P397" s="219">
        <f>O397*H397</f>
        <v>0</v>
      </c>
      <c r="Q397" s="219">
        <v>0</v>
      </c>
      <c r="R397" s="219">
        <f>Q397*H397</f>
        <v>0</v>
      </c>
      <c r="S397" s="219">
        <v>0</v>
      </c>
      <c r="T397" s="220">
        <f>S397*H397</f>
        <v>0</v>
      </c>
      <c r="AR397" s="22" t="s">
        <v>163</v>
      </c>
      <c r="AT397" s="22" t="s">
        <v>156</v>
      </c>
      <c r="AU397" s="22" t="s">
        <v>81</v>
      </c>
      <c r="AY397" s="22" t="s">
        <v>155</v>
      </c>
      <c r="BE397" s="221">
        <f>IF(N397="základní",J397,0)</f>
        <v>0</v>
      </c>
      <c r="BF397" s="221">
        <f>IF(N397="snížená",J397,0)</f>
        <v>0</v>
      </c>
      <c r="BG397" s="221">
        <f>IF(N397="zákl. přenesená",J397,0)</f>
        <v>0</v>
      </c>
      <c r="BH397" s="221">
        <f>IF(N397="sníž. přenesená",J397,0)</f>
        <v>0</v>
      </c>
      <c r="BI397" s="221">
        <f>IF(N397="nulová",J397,0)</f>
        <v>0</v>
      </c>
      <c r="BJ397" s="22" t="s">
        <v>81</v>
      </c>
      <c r="BK397" s="221">
        <f>ROUND(I397*H397,2)</f>
        <v>0</v>
      </c>
      <c r="BL397" s="22" t="s">
        <v>163</v>
      </c>
      <c r="BM397" s="22" t="s">
        <v>1165</v>
      </c>
    </row>
    <row r="398" s="1" customFormat="1" ht="16.5" customHeight="1">
      <c r="B398" s="44"/>
      <c r="C398" s="210" t="s">
        <v>661</v>
      </c>
      <c r="D398" s="210" t="s">
        <v>156</v>
      </c>
      <c r="E398" s="211" t="s">
        <v>2618</v>
      </c>
      <c r="F398" s="212" t="s">
        <v>2619</v>
      </c>
      <c r="G398" s="213" t="s">
        <v>282</v>
      </c>
      <c r="H398" s="214">
        <v>587.60000000000002</v>
      </c>
      <c r="I398" s="215"/>
      <c r="J398" s="216">
        <f>ROUND(I398*H398,2)</f>
        <v>0</v>
      </c>
      <c r="K398" s="212" t="s">
        <v>21</v>
      </c>
      <c r="L398" s="70"/>
      <c r="M398" s="217" t="s">
        <v>21</v>
      </c>
      <c r="N398" s="218" t="s">
        <v>44</v>
      </c>
      <c r="O398" s="45"/>
      <c r="P398" s="219">
        <f>O398*H398</f>
        <v>0</v>
      </c>
      <c r="Q398" s="219">
        <v>0.0044600000000000004</v>
      </c>
      <c r="R398" s="219">
        <f>Q398*H398</f>
        <v>2.6206960000000001</v>
      </c>
      <c r="S398" s="219">
        <v>0</v>
      </c>
      <c r="T398" s="220">
        <f>S398*H398</f>
        <v>0</v>
      </c>
      <c r="AR398" s="22" t="s">
        <v>163</v>
      </c>
      <c r="AT398" s="22" t="s">
        <v>156</v>
      </c>
      <c r="AU398" s="22" t="s">
        <v>81</v>
      </c>
      <c r="AY398" s="22" t="s">
        <v>155</v>
      </c>
      <c r="BE398" s="221">
        <f>IF(N398="základní",J398,0)</f>
        <v>0</v>
      </c>
      <c r="BF398" s="221">
        <f>IF(N398="snížená",J398,0)</f>
        <v>0</v>
      </c>
      <c r="BG398" s="221">
        <f>IF(N398="zákl. přenesená",J398,0)</f>
        <v>0</v>
      </c>
      <c r="BH398" s="221">
        <f>IF(N398="sníž. přenesená",J398,0)</f>
        <v>0</v>
      </c>
      <c r="BI398" s="221">
        <f>IF(N398="nulová",J398,0)</f>
        <v>0</v>
      </c>
      <c r="BJ398" s="22" t="s">
        <v>81</v>
      </c>
      <c r="BK398" s="221">
        <f>ROUND(I398*H398,2)</f>
        <v>0</v>
      </c>
      <c r="BL398" s="22" t="s">
        <v>163</v>
      </c>
      <c r="BM398" s="22" t="s">
        <v>1168</v>
      </c>
    </row>
    <row r="399" s="1" customFormat="1" ht="16.5" customHeight="1">
      <c r="B399" s="44"/>
      <c r="C399" s="210" t="s">
        <v>73</v>
      </c>
      <c r="D399" s="210" t="s">
        <v>156</v>
      </c>
      <c r="E399" s="211" t="s">
        <v>2620</v>
      </c>
      <c r="F399" s="212" t="s">
        <v>2621</v>
      </c>
      <c r="G399" s="213" t="s">
        <v>21</v>
      </c>
      <c r="H399" s="214">
        <v>0</v>
      </c>
      <c r="I399" s="215"/>
      <c r="J399" s="216">
        <f>ROUND(I399*H399,2)</f>
        <v>0</v>
      </c>
      <c r="K399" s="212" t="s">
        <v>21</v>
      </c>
      <c r="L399" s="70"/>
      <c r="M399" s="217" t="s">
        <v>21</v>
      </c>
      <c r="N399" s="218" t="s">
        <v>44</v>
      </c>
      <c r="O399" s="45"/>
      <c r="P399" s="219">
        <f>O399*H399</f>
        <v>0</v>
      </c>
      <c r="Q399" s="219">
        <v>0</v>
      </c>
      <c r="R399" s="219">
        <f>Q399*H399</f>
        <v>0</v>
      </c>
      <c r="S399" s="219">
        <v>0</v>
      </c>
      <c r="T399" s="220">
        <f>S399*H399</f>
        <v>0</v>
      </c>
      <c r="AR399" s="22" t="s">
        <v>163</v>
      </c>
      <c r="AT399" s="22" t="s">
        <v>156</v>
      </c>
      <c r="AU399" s="22" t="s">
        <v>81</v>
      </c>
      <c r="AY399" s="22" t="s">
        <v>155</v>
      </c>
      <c r="BE399" s="221">
        <f>IF(N399="základní",J399,0)</f>
        <v>0</v>
      </c>
      <c r="BF399" s="221">
        <f>IF(N399="snížená",J399,0)</f>
        <v>0</v>
      </c>
      <c r="BG399" s="221">
        <f>IF(N399="zákl. přenesená",J399,0)</f>
        <v>0</v>
      </c>
      <c r="BH399" s="221">
        <f>IF(N399="sníž. přenesená",J399,0)</f>
        <v>0</v>
      </c>
      <c r="BI399" s="221">
        <f>IF(N399="nulová",J399,0)</f>
        <v>0</v>
      </c>
      <c r="BJ399" s="22" t="s">
        <v>81</v>
      </c>
      <c r="BK399" s="221">
        <f>ROUND(I399*H399,2)</f>
        <v>0</v>
      </c>
      <c r="BL399" s="22" t="s">
        <v>163</v>
      </c>
      <c r="BM399" s="22" t="s">
        <v>1170</v>
      </c>
    </row>
    <row r="400" s="1" customFormat="1" ht="16.5" customHeight="1">
      <c r="B400" s="44"/>
      <c r="C400" s="210" t="s">
        <v>1595</v>
      </c>
      <c r="D400" s="210" t="s">
        <v>156</v>
      </c>
      <c r="E400" s="211" t="s">
        <v>2622</v>
      </c>
      <c r="F400" s="212" t="s">
        <v>2623</v>
      </c>
      <c r="G400" s="213" t="s">
        <v>282</v>
      </c>
      <c r="H400" s="214">
        <v>54.600000000000001</v>
      </c>
      <c r="I400" s="215"/>
      <c r="J400" s="216">
        <f>ROUND(I400*H400,2)</f>
        <v>0</v>
      </c>
      <c r="K400" s="212" t="s">
        <v>21</v>
      </c>
      <c r="L400" s="70"/>
      <c r="M400" s="217" t="s">
        <v>21</v>
      </c>
      <c r="N400" s="218" t="s">
        <v>44</v>
      </c>
      <c r="O400" s="45"/>
      <c r="P400" s="219">
        <f>O400*H400</f>
        <v>0</v>
      </c>
      <c r="Q400" s="219">
        <v>0.00013999999999999999</v>
      </c>
      <c r="R400" s="219">
        <f>Q400*H400</f>
        <v>0.0076439999999999998</v>
      </c>
      <c r="S400" s="219">
        <v>0</v>
      </c>
      <c r="T400" s="220">
        <f>S400*H400</f>
        <v>0</v>
      </c>
      <c r="AR400" s="22" t="s">
        <v>163</v>
      </c>
      <c r="AT400" s="22" t="s">
        <v>156</v>
      </c>
      <c r="AU400" s="22" t="s">
        <v>81</v>
      </c>
      <c r="AY400" s="22" t="s">
        <v>155</v>
      </c>
      <c r="BE400" s="221">
        <f>IF(N400="základní",J400,0)</f>
        <v>0</v>
      </c>
      <c r="BF400" s="221">
        <f>IF(N400="snížená",J400,0)</f>
        <v>0</v>
      </c>
      <c r="BG400" s="221">
        <f>IF(N400="zákl. přenesená",J400,0)</f>
        <v>0</v>
      </c>
      <c r="BH400" s="221">
        <f>IF(N400="sníž. přenesená",J400,0)</f>
        <v>0</v>
      </c>
      <c r="BI400" s="221">
        <f>IF(N400="nulová",J400,0)</f>
        <v>0</v>
      </c>
      <c r="BJ400" s="22" t="s">
        <v>81</v>
      </c>
      <c r="BK400" s="221">
        <f>ROUND(I400*H400,2)</f>
        <v>0</v>
      </c>
      <c r="BL400" s="22" t="s">
        <v>163</v>
      </c>
      <c r="BM400" s="22" t="s">
        <v>1173</v>
      </c>
    </row>
    <row r="401" s="1" customFormat="1" ht="16.5" customHeight="1">
      <c r="B401" s="44"/>
      <c r="C401" s="210" t="s">
        <v>73</v>
      </c>
      <c r="D401" s="210" t="s">
        <v>156</v>
      </c>
      <c r="E401" s="211" t="s">
        <v>2624</v>
      </c>
      <c r="F401" s="212" t="s">
        <v>2625</v>
      </c>
      <c r="G401" s="213" t="s">
        <v>21</v>
      </c>
      <c r="H401" s="214">
        <v>0</v>
      </c>
      <c r="I401" s="215"/>
      <c r="J401" s="216">
        <f>ROUND(I401*H401,2)</f>
        <v>0</v>
      </c>
      <c r="K401" s="212" t="s">
        <v>21</v>
      </c>
      <c r="L401" s="70"/>
      <c r="M401" s="217" t="s">
        <v>21</v>
      </c>
      <c r="N401" s="218" t="s">
        <v>44</v>
      </c>
      <c r="O401" s="45"/>
      <c r="P401" s="219">
        <f>O401*H401</f>
        <v>0</v>
      </c>
      <c r="Q401" s="219">
        <v>0</v>
      </c>
      <c r="R401" s="219">
        <f>Q401*H401</f>
        <v>0</v>
      </c>
      <c r="S401" s="219">
        <v>0</v>
      </c>
      <c r="T401" s="220">
        <f>S401*H401</f>
        <v>0</v>
      </c>
      <c r="AR401" s="22" t="s">
        <v>163</v>
      </c>
      <c r="AT401" s="22" t="s">
        <v>156</v>
      </c>
      <c r="AU401" s="22" t="s">
        <v>81</v>
      </c>
      <c r="AY401" s="22" t="s">
        <v>155</v>
      </c>
      <c r="BE401" s="221">
        <f>IF(N401="základní",J401,0)</f>
        <v>0</v>
      </c>
      <c r="BF401" s="221">
        <f>IF(N401="snížená",J401,0)</f>
        <v>0</v>
      </c>
      <c r="BG401" s="221">
        <f>IF(N401="zákl. přenesená",J401,0)</f>
        <v>0</v>
      </c>
      <c r="BH401" s="221">
        <f>IF(N401="sníž. přenesená",J401,0)</f>
        <v>0</v>
      </c>
      <c r="BI401" s="221">
        <f>IF(N401="nulová",J401,0)</f>
        <v>0</v>
      </c>
      <c r="BJ401" s="22" t="s">
        <v>81</v>
      </c>
      <c r="BK401" s="221">
        <f>ROUND(I401*H401,2)</f>
        <v>0</v>
      </c>
      <c r="BL401" s="22" t="s">
        <v>163</v>
      </c>
      <c r="BM401" s="22" t="s">
        <v>1175</v>
      </c>
    </row>
    <row r="402" s="1" customFormat="1" ht="16.5" customHeight="1">
      <c r="B402" s="44"/>
      <c r="C402" s="210" t="s">
        <v>663</v>
      </c>
      <c r="D402" s="210" t="s">
        <v>156</v>
      </c>
      <c r="E402" s="211" t="s">
        <v>2626</v>
      </c>
      <c r="F402" s="212" t="s">
        <v>2627</v>
      </c>
      <c r="G402" s="213" t="s">
        <v>282</v>
      </c>
      <c r="H402" s="214">
        <v>529.36000000000001</v>
      </c>
      <c r="I402" s="215"/>
      <c r="J402" s="216">
        <f>ROUND(I402*H402,2)</f>
        <v>0</v>
      </c>
      <c r="K402" s="212" t="s">
        <v>21</v>
      </c>
      <c r="L402" s="70"/>
      <c r="M402" s="217" t="s">
        <v>21</v>
      </c>
      <c r="N402" s="218" t="s">
        <v>44</v>
      </c>
      <c r="O402" s="45"/>
      <c r="P402" s="219">
        <f>O402*H402</f>
        <v>0</v>
      </c>
      <c r="Q402" s="219">
        <v>0.0027899999999999999</v>
      </c>
      <c r="R402" s="219">
        <f>Q402*H402</f>
        <v>1.4769144000000001</v>
      </c>
      <c r="S402" s="219">
        <v>0</v>
      </c>
      <c r="T402" s="220">
        <f>S402*H402</f>
        <v>0</v>
      </c>
      <c r="AR402" s="22" t="s">
        <v>163</v>
      </c>
      <c r="AT402" s="22" t="s">
        <v>156</v>
      </c>
      <c r="AU402" s="22" t="s">
        <v>81</v>
      </c>
      <c r="AY402" s="22" t="s">
        <v>155</v>
      </c>
      <c r="BE402" s="221">
        <f>IF(N402="základní",J402,0)</f>
        <v>0</v>
      </c>
      <c r="BF402" s="221">
        <f>IF(N402="snížená",J402,0)</f>
        <v>0</v>
      </c>
      <c r="BG402" s="221">
        <f>IF(N402="zákl. přenesená",J402,0)</f>
        <v>0</v>
      </c>
      <c r="BH402" s="221">
        <f>IF(N402="sníž. přenesená",J402,0)</f>
        <v>0</v>
      </c>
      <c r="BI402" s="221">
        <f>IF(N402="nulová",J402,0)</f>
        <v>0</v>
      </c>
      <c r="BJ402" s="22" t="s">
        <v>81</v>
      </c>
      <c r="BK402" s="221">
        <f>ROUND(I402*H402,2)</f>
        <v>0</v>
      </c>
      <c r="BL402" s="22" t="s">
        <v>163</v>
      </c>
      <c r="BM402" s="22" t="s">
        <v>1178</v>
      </c>
    </row>
    <row r="403" s="1" customFormat="1" ht="16.5" customHeight="1">
      <c r="B403" s="44"/>
      <c r="C403" s="210" t="s">
        <v>73</v>
      </c>
      <c r="D403" s="210" t="s">
        <v>156</v>
      </c>
      <c r="E403" s="211" t="s">
        <v>2628</v>
      </c>
      <c r="F403" s="212" t="s">
        <v>2629</v>
      </c>
      <c r="G403" s="213" t="s">
        <v>21</v>
      </c>
      <c r="H403" s="214">
        <v>0</v>
      </c>
      <c r="I403" s="215"/>
      <c r="J403" s="216">
        <f>ROUND(I403*H403,2)</f>
        <v>0</v>
      </c>
      <c r="K403" s="212" t="s">
        <v>21</v>
      </c>
      <c r="L403" s="70"/>
      <c r="M403" s="217" t="s">
        <v>21</v>
      </c>
      <c r="N403" s="218" t="s">
        <v>44</v>
      </c>
      <c r="O403" s="45"/>
      <c r="P403" s="219">
        <f>O403*H403</f>
        <v>0</v>
      </c>
      <c r="Q403" s="219">
        <v>0</v>
      </c>
      <c r="R403" s="219">
        <f>Q403*H403</f>
        <v>0</v>
      </c>
      <c r="S403" s="219">
        <v>0</v>
      </c>
      <c r="T403" s="220">
        <f>S403*H403</f>
        <v>0</v>
      </c>
      <c r="AR403" s="22" t="s">
        <v>163</v>
      </c>
      <c r="AT403" s="22" t="s">
        <v>156</v>
      </c>
      <c r="AU403" s="22" t="s">
        <v>81</v>
      </c>
      <c r="AY403" s="22" t="s">
        <v>155</v>
      </c>
      <c r="BE403" s="221">
        <f>IF(N403="základní",J403,0)</f>
        <v>0</v>
      </c>
      <c r="BF403" s="221">
        <f>IF(N403="snížená",J403,0)</f>
        <v>0</v>
      </c>
      <c r="BG403" s="221">
        <f>IF(N403="zákl. přenesená",J403,0)</f>
        <v>0</v>
      </c>
      <c r="BH403" s="221">
        <f>IF(N403="sníž. přenesená",J403,0)</f>
        <v>0</v>
      </c>
      <c r="BI403" s="221">
        <f>IF(N403="nulová",J403,0)</f>
        <v>0</v>
      </c>
      <c r="BJ403" s="22" t="s">
        <v>81</v>
      </c>
      <c r="BK403" s="221">
        <f>ROUND(I403*H403,2)</f>
        <v>0</v>
      </c>
      <c r="BL403" s="22" t="s">
        <v>163</v>
      </c>
      <c r="BM403" s="22" t="s">
        <v>1180</v>
      </c>
    </row>
    <row r="404" s="9" customFormat="1" ht="29.88" customHeight="1">
      <c r="B404" s="196"/>
      <c r="C404" s="197"/>
      <c r="D404" s="198" t="s">
        <v>72</v>
      </c>
      <c r="E404" s="233" t="s">
        <v>365</v>
      </c>
      <c r="F404" s="233" t="s">
        <v>2630</v>
      </c>
      <c r="G404" s="197"/>
      <c r="H404" s="197"/>
      <c r="I404" s="200"/>
      <c r="J404" s="234">
        <f>BK404</f>
        <v>0</v>
      </c>
      <c r="K404" s="197"/>
      <c r="L404" s="202"/>
      <c r="M404" s="203"/>
      <c r="N404" s="204"/>
      <c r="O404" s="204"/>
      <c r="P404" s="205">
        <v>0</v>
      </c>
      <c r="Q404" s="204"/>
      <c r="R404" s="205">
        <v>0</v>
      </c>
      <c r="S404" s="204"/>
      <c r="T404" s="206">
        <v>0</v>
      </c>
      <c r="AR404" s="207" t="s">
        <v>81</v>
      </c>
      <c r="AT404" s="208" t="s">
        <v>72</v>
      </c>
      <c r="AU404" s="208" t="s">
        <v>81</v>
      </c>
      <c r="AY404" s="207" t="s">
        <v>155</v>
      </c>
      <c r="BK404" s="209">
        <v>0</v>
      </c>
    </row>
    <row r="405" s="9" customFormat="1" ht="24.96" customHeight="1">
      <c r="B405" s="196"/>
      <c r="C405" s="197"/>
      <c r="D405" s="198" t="s">
        <v>72</v>
      </c>
      <c r="E405" s="199" t="s">
        <v>2631</v>
      </c>
      <c r="F405" s="199" t="s">
        <v>2632</v>
      </c>
      <c r="G405" s="197"/>
      <c r="H405" s="197"/>
      <c r="I405" s="200"/>
      <c r="J405" s="201">
        <f>BK405</f>
        <v>0</v>
      </c>
      <c r="K405" s="197"/>
      <c r="L405" s="202"/>
      <c r="M405" s="203"/>
      <c r="N405" s="204"/>
      <c r="O405" s="204"/>
      <c r="P405" s="205">
        <f>SUM(P406:P432)</f>
        <v>0</v>
      </c>
      <c r="Q405" s="204"/>
      <c r="R405" s="205">
        <f>SUM(R406:R432)</f>
        <v>337.84334152999998</v>
      </c>
      <c r="S405" s="204"/>
      <c r="T405" s="206">
        <f>SUM(T406:T432)</f>
        <v>0</v>
      </c>
      <c r="AR405" s="207" t="s">
        <v>81</v>
      </c>
      <c r="AT405" s="208" t="s">
        <v>72</v>
      </c>
      <c r="AU405" s="208" t="s">
        <v>73</v>
      </c>
      <c r="AY405" s="207" t="s">
        <v>155</v>
      </c>
      <c r="BK405" s="209">
        <f>SUM(BK406:BK432)</f>
        <v>0</v>
      </c>
    </row>
    <row r="406" s="1" customFormat="1" ht="16.5" customHeight="1">
      <c r="B406" s="44"/>
      <c r="C406" s="210" t="s">
        <v>1600</v>
      </c>
      <c r="D406" s="210" t="s">
        <v>156</v>
      </c>
      <c r="E406" s="211" t="s">
        <v>2633</v>
      </c>
      <c r="F406" s="212" t="s">
        <v>2634</v>
      </c>
      <c r="G406" s="213" t="s">
        <v>266</v>
      </c>
      <c r="H406" s="214">
        <v>13.26</v>
      </c>
      <c r="I406" s="215"/>
      <c r="J406" s="216">
        <f>ROUND(I406*H406,2)</f>
        <v>0</v>
      </c>
      <c r="K406" s="212" t="s">
        <v>21</v>
      </c>
      <c r="L406" s="70"/>
      <c r="M406" s="217" t="s">
        <v>21</v>
      </c>
      <c r="N406" s="218" t="s">
        <v>44</v>
      </c>
      <c r="O406" s="45"/>
      <c r="P406" s="219">
        <f>O406*H406</f>
        <v>0</v>
      </c>
      <c r="Q406" s="219">
        <v>2.3472400000000002</v>
      </c>
      <c r="R406" s="219">
        <f>Q406*H406</f>
        <v>31.124402400000001</v>
      </c>
      <c r="S406" s="219">
        <v>0</v>
      </c>
      <c r="T406" s="220">
        <f>S406*H406</f>
        <v>0</v>
      </c>
      <c r="AR406" s="22" t="s">
        <v>163</v>
      </c>
      <c r="AT406" s="22" t="s">
        <v>156</v>
      </c>
      <c r="AU406" s="22" t="s">
        <v>81</v>
      </c>
      <c r="AY406" s="22" t="s">
        <v>155</v>
      </c>
      <c r="BE406" s="221">
        <f>IF(N406="základní",J406,0)</f>
        <v>0</v>
      </c>
      <c r="BF406" s="221">
        <f>IF(N406="snížená",J406,0)</f>
        <v>0</v>
      </c>
      <c r="BG406" s="221">
        <f>IF(N406="zákl. přenesená",J406,0)</f>
        <v>0</v>
      </c>
      <c r="BH406" s="221">
        <f>IF(N406="sníž. přenesená",J406,0)</f>
        <v>0</v>
      </c>
      <c r="BI406" s="221">
        <f>IF(N406="nulová",J406,0)</f>
        <v>0</v>
      </c>
      <c r="BJ406" s="22" t="s">
        <v>81</v>
      </c>
      <c r="BK406" s="221">
        <f>ROUND(I406*H406,2)</f>
        <v>0</v>
      </c>
      <c r="BL406" s="22" t="s">
        <v>163</v>
      </c>
      <c r="BM406" s="22" t="s">
        <v>1183</v>
      </c>
    </row>
    <row r="407" s="1" customFormat="1" ht="16.5" customHeight="1">
      <c r="B407" s="44"/>
      <c r="C407" s="210" t="s">
        <v>73</v>
      </c>
      <c r="D407" s="210" t="s">
        <v>156</v>
      </c>
      <c r="E407" s="211" t="s">
        <v>2635</v>
      </c>
      <c r="F407" s="212" t="s">
        <v>2636</v>
      </c>
      <c r="G407" s="213" t="s">
        <v>21</v>
      </c>
      <c r="H407" s="214">
        <v>0</v>
      </c>
      <c r="I407" s="215"/>
      <c r="J407" s="216">
        <f>ROUND(I407*H407,2)</f>
        <v>0</v>
      </c>
      <c r="K407" s="212" t="s">
        <v>21</v>
      </c>
      <c r="L407" s="70"/>
      <c r="M407" s="217" t="s">
        <v>21</v>
      </c>
      <c r="N407" s="218" t="s">
        <v>44</v>
      </c>
      <c r="O407" s="45"/>
      <c r="P407" s="219">
        <f>O407*H407</f>
        <v>0</v>
      </c>
      <c r="Q407" s="219">
        <v>0</v>
      </c>
      <c r="R407" s="219">
        <f>Q407*H407</f>
        <v>0</v>
      </c>
      <c r="S407" s="219">
        <v>0</v>
      </c>
      <c r="T407" s="220">
        <f>S407*H407</f>
        <v>0</v>
      </c>
      <c r="AR407" s="22" t="s">
        <v>163</v>
      </c>
      <c r="AT407" s="22" t="s">
        <v>156</v>
      </c>
      <c r="AU407" s="22" t="s">
        <v>81</v>
      </c>
      <c r="AY407" s="22" t="s">
        <v>155</v>
      </c>
      <c r="BE407" s="221">
        <f>IF(N407="základní",J407,0)</f>
        <v>0</v>
      </c>
      <c r="BF407" s="221">
        <f>IF(N407="snížená",J407,0)</f>
        <v>0</v>
      </c>
      <c r="BG407" s="221">
        <f>IF(N407="zákl. přenesená",J407,0)</f>
        <v>0</v>
      </c>
      <c r="BH407" s="221">
        <f>IF(N407="sníž. přenesená",J407,0)</f>
        <v>0</v>
      </c>
      <c r="BI407" s="221">
        <f>IF(N407="nulová",J407,0)</f>
        <v>0</v>
      </c>
      <c r="BJ407" s="22" t="s">
        <v>81</v>
      </c>
      <c r="BK407" s="221">
        <f>ROUND(I407*H407,2)</f>
        <v>0</v>
      </c>
      <c r="BL407" s="22" t="s">
        <v>163</v>
      </c>
      <c r="BM407" s="22" t="s">
        <v>1185</v>
      </c>
    </row>
    <row r="408" s="1" customFormat="1" ht="16.5" customHeight="1">
      <c r="B408" s="44"/>
      <c r="C408" s="210" t="s">
        <v>667</v>
      </c>
      <c r="D408" s="210" t="s">
        <v>156</v>
      </c>
      <c r="E408" s="211" t="s">
        <v>2637</v>
      </c>
      <c r="F408" s="212" t="s">
        <v>2638</v>
      </c>
      <c r="G408" s="213" t="s">
        <v>266</v>
      </c>
      <c r="H408" s="214">
        <v>25.178000000000001</v>
      </c>
      <c r="I408" s="215"/>
      <c r="J408" s="216">
        <f>ROUND(I408*H408,2)</f>
        <v>0</v>
      </c>
      <c r="K408" s="212" t="s">
        <v>21</v>
      </c>
      <c r="L408" s="70"/>
      <c r="M408" s="217" t="s">
        <v>21</v>
      </c>
      <c r="N408" s="218" t="s">
        <v>44</v>
      </c>
      <c r="O408" s="45"/>
      <c r="P408" s="219">
        <f>O408*H408</f>
        <v>0</v>
      </c>
      <c r="Q408" s="219">
        <v>2.3644099999999999</v>
      </c>
      <c r="R408" s="219">
        <f>Q408*H408</f>
        <v>59.531114979999998</v>
      </c>
      <c r="S408" s="219">
        <v>0</v>
      </c>
      <c r="T408" s="220">
        <f>S408*H408</f>
        <v>0</v>
      </c>
      <c r="AR408" s="22" t="s">
        <v>163</v>
      </c>
      <c r="AT408" s="22" t="s">
        <v>156</v>
      </c>
      <c r="AU408" s="22" t="s">
        <v>81</v>
      </c>
      <c r="AY408" s="22" t="s">
        <v>155</v>
      </c>
      <c r="BE408" s="221">
        <f>IF(N408="základní",J408,0)</f>
        <v>0</v>
      </c>
      <c r="BF408" s="221">
        <f>IF(N408="snížená",J408,0)</f>
        <v>0</v>
      </c>
      <c r="BG408" s="221">
        <f>IF(N408="zákl. přenesená",J408,0)</f>
        <v>0</v>
      </c>
      <c r="BH408" s="221">
        <f>IF(N408="sníž. přenesená",J408,0)</f>
        <v>0</v>
      </c>
      <c r="BI408" s="221">
        <f>IF(N408="nulová",J408,0)</f>
        <v>0</v>
      </c>
      <c r="BJ408" s="22" t="s">
        <v>81</v>
      </c>
      <c r="BK408" s="221">
        <f>ROUND(I408*H408,2)</f>
        <v>0</v>
      </c>
      <c r="BL408" s="22" t="s">
        <v>163</v>
      </c>
      <c r="BM408" s="22" t="s">
        <v>1188</v>
      </c>
    </row>
    <row r="409" s="1" customFormat="1" ht="16.5" customHeight="1">
      <c r="B409" s="44"/>
      <c r="C409" s="210" t="s">
        <v>73</v>
      </c>
      <c r="D409" s="210" t="s">
        <v>156</v>
      </c>
      <c r="E409" s="211" t="s">
        <v>2639</v>
      </c>
      <c r="F409" s="212" t="s">
        <v>2640</v>
      </c>
      <c r="G409" s="213" t="s">
        <v>21</v>
      </c>
      <c r="H409" s="214">
        <v>0</v>
      </c>
      <c r="I409" s="215"/>
      <c r="J409" s="216">
        <f>ROUND(I409*H409,2)</f>
        <v>0</v>
      </c>
      <c r="K409" s="212" t="s">
        <v>21</v>
      </c>
      <c r="L409" s="70"/>
      <c r="M409" s="217" t="s">
        <v>21</v>
      </c>
      <c r="N409" s="218" t="s">
        <v>44</v>
      </c>
      <c r="O409" s="45"/>
      <c r="P409" s="219">
        <f>O409*H409</f>
        <v>0</v>
      </c>
      <c r="Q409" s="219">
        <v>0</v>
      </c>
      <c r="R409" s="219">
        <f>Q409*H409</f>
        <v>0</v>
      </c>
      <c r="S409" s="219">
        <v>0</v>
      </c>
      <c r="T409" s="220">
        <f>S409*H409</f>
        <v>0</v>
      </c>
      <c r="AR409" s="22" t="s">
        <v>163</v>
      </c>
      <c r="AT409" s="22" t="s">
        <v>156</v>
      </c>
      <c r="AU409" s="22" t="s">
        <v>81</v>
      </c>
      <c r="AY409" s="22" t="s">
        <v>155</v>
      </c>
      <c r="BE409" s="221">
        <f>IF(N409="základní",J409,0)</f>
        <v>0</v>
      </c>
      <c r="BF409" s="221">
        <f>IF(N409="snížená",J409,0)</f>
        <v>0</v>
      </c>
      <c r="BG409" s="221">
        <f>IF(N409="zákl. přenesená",J409,0)</f>
        <v>0</v>
      </c>
      <c r="BH409" s="221">
        <f>IF(N409="sníž. přenesená",J409,0)</f>
        <v>0</v>
      </c>
      <c r="BI409" s="221">
        <f>IF(N409="nulová",J409,0)</f>
        <v>0</v>
      </c>
      <c r="BJ409" s="22" t="s">
        <v>81</v>
      </c>
      <c r="BK409" s="221">
        <f>ROUND(I409*H409,2)</f>
        <v>0</v>
      </c>
      <c r="BL409" s="22" t="s">
        <v>163</v>
      </c>
      <c r="BM409" s="22" t="s">
        <v>1190</v>
      </c>
    </row>
    <row r="410" s="1" customFormat="1" ht="16.5" customHeight="1">
      <c r="B410" s="44"/>
      <c r="C410" s="210" t="s">
        <v>1605</v>
      </c>
      <c r="D410" s="210" t="s">
        <v>156</v>
      </c>
      <c r="E410" s="211" t="s">
        <v>2641</v>
      </c>
      <c r="F410" s="212" t="s">
        <v>2642</v>
      </c>
      <c r="G410" s="213" t="s">
        <v>266</v>
      </c>
      <c r="H410" s="214">
        <v>25.178000000000001</v>
      </c>
      <c r="I410" s="215"/>
      <c r="J410" s="216">
        <f>ROUND(I410*H410,2)</f>
        <v>0</v>
      </c>
      <c r="K410" s="212" t="s">
        <v>21</v>
      </c>
      <c r="L410" s="70"/>
      <c r="M410" s="217" t="s">
        <v>21</v>
      </c>
      <c r="N410" s="218" t="s">
        <v>44</v>
      </c>
      <c r="O410" s="45"/>
      <c r="P410" s="219">
        <f>O410*H410</f>
        <v>0</v>
      </c>
      <c r="Q410" s="219">
        <v>0</v>
      </c>
      <c r="R410" s="219">
        <f>Q410*H410</f>
        <v>0</v>
      </c>
      <c r="S410" s="219">
        <v>0</v>
      </c>
      <c r="T410" s="220">
        <f>S410*H410</f>
        <v>0</v>
      </c>
      <c r="AR410" s="22" t="s">
        <v>163</v>
      </c>
      <c r="AT410" s="22" t="s">
        <v>156</v>
      </c>
      <c r="AU410" s="22" t="s">
        <v>81</v>
      </c>
      <c r="AY410" s="22" t="s">
        <v>155</v>
      </c>
      <c r="BE410" s="221">
        <f>IF(N410="základní",J410,0)</f>
        <v>0</v>
      </c>
      <c r="BF410" s="221">
        <f>IF(N410="snížená",J410,0)</f>
        <v>0</v>
      </c>
      <c r="BG410" s="221">
        <f>IF(N410="zákl. přenesená",J410,0)</f>
        <v>0</v>
      </c>
      <c r="BH410" s="221">
        <f>IF(N410="sníž. přenesená",J410,0)</f>
        <v>0</v>
      </c>
      <c r="BI410" s="221">
        <f>IF(N410="nulová",J410,0)</f>
        <v>0</v>
      </c>
      <c r="BJ410" s="22" t="s">
        <v>81</v>
      </c>
      <c r="BK410" s="221">
        <f>ROUND(I410*H410,2)</f>
        <v>0</v>
      </c>
      <c r="BL410" s="22" t="s">
        <v>163</v>
      </c>
      <c r="BM410" s="22" t="s">
        <v>1193</v>
      </c>
    </row>
    <row r="411" s="1" customFormat="1" ht="16.5" customHeight="1">
      <c r="B411" s="44"/>
      <c r="C411" s="210" t="s">
        <v>73</v>
      </c>
      <c r="D411" s="210" t="s">
        <v>156</v>
      </c>
      <c r="E411" s="211" t="s">
        <v>2639</v>
      </c>
      <c r="F411" s="212" t="s">
        <v>2640</v>
      </c>
      <c r="G411" s="213" t="s">
        <v>21</v>
      </c>
      <c r="H411" s="214">
        <v>0</v>
      </c>
      <c r="I411" s="215"/>
      <c r="J411" s="216">
        <f>ROUND(I411*H411,2)</f>
        <v>0</v>
      </c>
      <c r="K411" s="212" t="s">
        <v>21</v>
      </c>
      <c r="L411" s="70"/>
      <c r="M411" s="217" t="s">
        <v>21</v>
      </c>
      <c r="N411" s="218" t="s">
        <v>44</v>
      </c>
      <c r="O411" s="45"/>
      <c r="P411" s="219">
        <f>O411*H411</f>
        <v>0</v>
      </c>
      <c r="Q411" s="219">
        <v>0</v>
      </c>
      <c r="R411" s="219">
        <f>Q411*H411</f>
        <v>0</v>
      </c>
      <c r="S411" s="219">
        <v>0</v>
      </c>
      <c r="T411" s="220">
        <f>S411*H411</f>
        <v>0</v>
      </c>
      <c r="AR411" s="22" t="s">
        <v>163</v>
      </c>
      <c r="AT411" s="22" t="s">
        <v>156</v>
      </c>
      <c r="AU411" s="22" t="s">
        <v>81</v>
      </c>
      <c r="AY411" s="22" t="s">
        <v>155</v>
      </c>
      <c r="BE411" s="221">
        <f>IF(N411="základní",J411,0)</f>
        <v>0</v>
      </c>
      <c r="BF411" s="221">
        <f>IF(N411="snížená",J411,0)</f>
        <v>0</v>
      </c>
      <c r="BG411" s="221">
        <f>IF(N411="zákl. přenesená",J411,0)</f>
        <v>0</v>
      </c>
      <c r="BH411" s="221">
        <f>IF(N411="sníž. přenesená",J411,0)</f>
        <v>0</v>
      </c>
      <c r="BI411" s="221">
        <f>IF(N411="nulová",J411,0)</f>
        <v>0</v>
      </c>
      <c r="BJ411" s="22" t="s">
        <v>81</v>
      </c>
      <c r="BK411" s="221">
        <f>ROUND(I411*H411,2)</f>
        <v>0</v>
      </c>
      <c r="BL411" s="22" t="s">
        <v>163</v>
      </c>
      <c r="BM411" s="22" t="s">
        <v>1195</v>
      </c>
    </row>
    <row r="412" s="1" customFormat="1" ht="16.5" customHeight="1">
      <c r="B412" s="44"/>
      <c r="C412" s="210" t="s">
        <v>669</v>
      </c>
      <c r="D412" s="210" t="s">
        <v>156</v>
      </c>
      <c r="E412" s="211" t="s">
        <v>2643</v>
      </c>
      <c r="F412" s="212" t="s">
        <v>2644</v>
      </c>
      <c r="G412" s="213" t="s">
        <v>301</v>
      </c>
      <c r="H412" s="214">
        <v>1.536</v>
      </c>
      <c r="I412" s="215"/>
      <c r="J412" s="216">
        <f>ROUND(I412*H412,2)</f>
        <v>0</v>
      </c>
      <c r="K412" s="212" t="s">
        <v>21</v>
      </c>
      <c r="L412" s="70"/>
      <c r="M412" s="217" t="s">
        <v>21</v>
      </c>
      <c r="N412" s="218" t="s">
        <v>44</v>
      </c>
      <c r="O412" s="45"/>
      <c r="P412" s="219">
        <f>O412*H412</f>
        <v>0</v>
      </c>
      <c r="Q412" s="219">
        <v>1.03827</v>
      </c>
      <c r="R412" s="219">
        <f>Q412*H412</f>
        <v>1.59478272</v>
      </c>
      <c r="S412" s="219">
        <v>0</v>
      </c>
      <c r="T412" s="220">
        <f>S412*H412</f>
        <v>0</v>
      </c>
      <c r="AR412" s="22" t="s">
        <v>163</v>
      </c>
      <c r="AT412" s="22" t="s">
        <v>156</v>
      </c>
      <c r="AU412" s="22" t="s">
        <v>81</v>
      </c>
      <c r="AY412" s="22" t="s">
        <v>155</v>
      </c>
      <c r="BE412" s="221">
        <f>IF(N412="základní",J412,0)</f>
        <v>0</v>
      </c>
      <c r="BF412" s="221">
        <f>IF(N412="snížená",J412,0)</f>
        <v>0</v>
      </c>
      <c r="BG412" s="221">
        <f>IF(N412="zákl. přenesená",J412,0)</f>
        <v>0</v>
      </c>
      <c r="BH412" s="221">
        <f>IF(N412="sníž. přenesená",J412,0)</f>
        <v>0</v>
      </c>
      <c r="BI412" s="221">
        <f>IF(N412="nulová",J412,0)</f>
        <v>0</v>
      </c>
      <c r="BJ412" s="22" t="s">
        <v>81</v>
      </c>
      <c r="BK412" s="221">
        <f>ROUND(I412*H412,2)</f>
        <v>0</v>
      </c>
      <c r="BL412" s="22" t="s">
        <v>163</v>
      </c>
      <c r="BM412" s="22" t="s">
        <v>1198</v>
      </c>
    </row>
    <row r="413" s="1" customFormat="1" ht="16.5" customHeight="1">
      <c r="B413" s="44"/>
      <c r="C413" s="210" t="s">
        <v>73</v>
      </c>
      <c r="D413" s="210" t="s">
        <v>156</v>
      </c>
      <c r="E413" s="211" t="s">
        <v>2645</v>
      </c>
      <c r="F413" s="212" t="s">
        <v>2646</v>
      </c>
      <c r="G413" s="213" t="s">
        <v>21</v>
      </c>
      <c r="H413" s="214">
        <v>0</v>
      </c>
      <c r="I413" s="215"/>
      <c r="J413" s="216">
        <f>ROUND(I413*H413,2)</f>
        <v>0</v>
      </c>
      <c r="K413" s="212" t="s">
        <v>21</v>
      </c>
      <c r="L413" s="70"/>
      <c r="M413" s="217" t="s">
        <v>21</v>
      </c>
      <c r="N413" s="218" t="s">
        <v>44</v>
      </c>
      <c r="O413" s="45"/>
      <c r="P413" s="219">
        <f>O413*H413</f>
        <v>0</v>
      </c>
      <c r="Q413" s="219">
        <v>0</v>
      </c>
      <c r="R413" s="219">
        <f>Q413*H413</f>
        <v>0</v>
      </c>
      <c r="S413" s="219">
        <v>0</v>
      </c>
      <c r="T413" s="220">
        <f>S413*H413</f>
        <v>0</v>
      </c>
      <c r="AR413" s="22" t="s">
        <v>163</v>
      </c>
      <c r="AT413" s="22" t="s">
        <v>156</v>
      </c>
      <c r="AU413" s="22" t="s">
        <v>81</v>
      </c>
      <c r="AY413" s="22" t="s">
        <v>155</v>
      </c>
      <c r="BE413" s="221">
        <f>IF(N413="základní",J413,0)</f>
        <v>0</v>
      </c>
      <c r="BF413" s="221">
        <f>IF(N413="snížená",J413,0)</f>
        <v>0</v>
      </c>
      <c r="BG413" s="221">
        <f>IF(N413="zákl. přenesená",J413,0)</f>
        <v>0</v>
      </c>
      <c r="BH413" s="221">
        <f>IF(N413="sníž. přenesená",J413,0)</f>
        <v>0</v>
      </c>
      <c r="BI413" s="221">
        <f>IF(N413="nulová",J413,0)</f>
        <v>0</v>
      </c>
      <c r="BJ413" s="22" t="s">
        <v>81</v>
      </c>
      <c r="BK413" s="221">
        <f>ROUND(I413*H413,2)</f>
        <v>0</v>
      </c>
      <c r="BL413" s="22" t="s">
        <v>163</v>
      </c>
      <c r="BM413" s="22" t="s">
        <v>1200</v>
      </c>
    </row>
    <row r="414" s="1" customFormat="1" ht="16.5" customHeight="1">
      <c r="B414" s="44"/>
      <c r="C414" s="210" t="s">
        <v>2647</v>
      </c>
      <c r="D414" s="210" t="s">
        <v>156</v>
      </c>
      <c r="E414" s="211" t="s">
        <v>2648</v>
      </c>
      <c r="F414" s="212" t="s">
        <v>2649</v>
      </c>
      <c r="G414" s="213" t="s">
        <v>266</v>
      </c>
      <c r="H414" s="214">
        <v>7.2050000000000001</v>
      </c>
      <c r="I414" s="215"/>
      <c r="J414" s="216">
        <f>ROUND(I414*H414,2)</f>
        <v>0</v>
      </c>
      <c r="K414" s="212" t="s">
        <v>21</v>
      </c>
      <c r="L414" s="70"/>
      <c r="M414" s="217" t="s">
        <v>21</v>
      </c>
      <c r="N414" s="218" t="s">
        <v>44</v>
      </c>
      <c r="O414" s="45"/>
      <c r="P414" s="219">
        <f>O414*H414</f>
        <v>0</v>
      </c>
      <c r="Q414" s="219">
        <v>2.3644099999999999</v>
      </c>
      <c r="R414" s="219">
        <f>Q414*H414</f>
        <v>17.035574050000001</v>
      </c>
      <c r="S414" s="219">
        <v>0</v>
      </c>
      <c r="T414" s="220">
        <f>S414*H414</f>
        <v>0</v>
      </c>
      <c r="AR414" s="22" t="s">
        <v>163</v>
      </c>
      <c r="AT414" s="22" t="s">
        <v>156</v>
      </c>
      <c r="AU414" s="22" t="s">
        <v>81</v>
      </c>
      <c r="AY414" s="22" t="s">
        <v>155</v>
      </c>
      <c r="BE414" s="221">
        <f>IF(N414="základní",J414,0)</f>
        <v>0</v>
      </c>
      <c r="BF414" s="221">
        <f>IF(N414="snížená",J414,0)</f>
        <v>0</v>
      </c>
      <c r="BG414" s="221">
        <f>IF(N414="zákl. přenesená",J414,0)</f>
        <v>0</v>
      </c>
      <c r="BH414" s="221">
        <f>IF(N414="sníž. přenesená",J414,0)</f>
        <v>0</v>
      </c>
      <c r="BI414" s="221">
        <f>IF(N414="nulová",J414,0)</f>
        <v>0</v>
      </c>
      <c r="BJ414" s="22" t="s">
        <v>81</v>
      </c>
      <c r="BK414" s="221">
        <f>ROUND(I414*H414,2)</f>
        <v>0</v>
      </c>
      <c r="BL414" s="22" t="s">
        <v>163</v>
      </c>
      <c r="BM414" s="22" t="s">
        <v>1203</v>
      </c>
    </row>
    <row r="415" s="1" customFormat="1" ht="16.5" customHeight="1">
      <c r="B415" s="44"/>
      <c r="C415" s="210" t="s">
        <v>73</v>
      </c>
      <c r="D415" s="210" t="s">
        <v>156</v>
      </c>
      <c r="E415" s="211" t="s">
        <v>2650</v>
      </c>
      <c r="F415" s="212" t="s">
        <v>2651</v>
      </c>
      <c r="G415" s="213" t="s">
        <v>21</v>
      </c>
      <c r="H415" s="214">
        <v>0</v>
      </c>
      <c r="I415" s="215"/>
      <c r="J415" s="216">
        <f>ROUND(I415*H415,2)</f>
        <v>0</v>
      </c>
      <c r="K415" s="212" t="s">
        <v>21</v>
      </c>
      <c r="L415" s="70"/>
      <c r="M415" s="217" t="s">
        <v>21</v>
      </c>
      <c r="N415" s="218" t="s">
        <v>44</v>
      </c>
      <c r="O415" s="45"/>
      <c r="P415" s="219">
        <f>O415*H415</f>
        <v>0</v>
      </c>
      <c r="Q415" s="219">
        <v>0</v>
      </c>
      <c r="R415" s="219">
        <f>Q415*H415</f>
        <v>0</v>
      </c>
      <c r="S415" s="219">
        <v>0</v>
      </c>
      <c r="T415" s="220">
        <f>S415*H415</f>
        <v>0</v>
      </c>
      <c r="AR415" s="22" t="s">
        <v>163</v>
      </c>
      <c r="AT415" s="22" t="s">
        <v>156</v>
      </c>
      <c r="AU415" s="22" t="s">
        <v>81</v>
      </c>
      <c r="AY415" s="22" t="s">
        <v>155</v>
      </c>
      <c r="BE415" s="221">
        <f>IF(N415="základní",J415,0)</f>
        <v>0</v>
      </c>
      <c r="BF415" s="221">
        <f>IF(N415="snížená",J415,0)</f>
        <v>0</v>
      </c>
      <c r="BG415" s="221">
        <f>IF(N415="zákl. přenesená",J415,0)</f>
        <v>0</v>
      </c>
      <c r="BH415" s="221">
        <f>IF(N415="sníž. přenesená",J415,0)</f>
        <v>0</v>
      </c>
      <c r="BI415" s="221">
        <f>IF(N415="nulová",J415,0)</f>
        <v>0</v>
      </c>
      <c r="BJ415" s="22" t="s">
        <v>81</v>
      </c>
      <c r="BK415" s="221">
        <f>ROUND(I415*H415,2)</f>
        <v>0</v>
      </c>
      <c r="BL415" s="22" t="s">
        <v>163</v>
      </c>
      <c r="BM415" s="22" t="s">
        <v>1205</v>
      </c>
    </row>
    <row r="416" s="1" customFormat="1" ht="16.5" customHeight="1">
      <c r="B416" s="44"/>
      <c r="C416" s="210" t="s">
        <v>673</v>
      </c>
      <c r="D416" s="210" t="s">
        <v>156</v>
      </c>
      <c r="E416" s="211" t="s">
        <v>1608</v>
      </c>
      <c r="F416" s="212" t="s">
        <v>2652</v>
      </c>
      <c r="G416" s="213" t="s">
        <v>266</v>
      </c>
      <c r="H416" s="214">
        <v>7.2050000000000001</v>
      </c>
      <c r="I416" s="215"/>
      <c r="J416" s="216">
        <f>ROUND(I416*H416,2)</f>
        <v>0</v>
      </c>
      <c r="K416" s="212" t="s">
        <v>21</v>
      </c>
      <c r="L416" s="70"/>
      <c r="M416" s="217" t="s">
        <v>21</v>
      </c>
      <c r="N416" s="218" t="s">
        <v>44</v>
      </c>
      <c r="O416" s="45"/>
      <c r="P416" s="219">
        <f>O416*H416</f>
        <v>0</v>
      </c>
      <c r="Q416" s="219">
        <v>0</v>
      </c>
      <c r="R416" s="219">
        <f>Q416*H416</f>
        <v>0</v>
      </c>
      <c r="S416" s="219">
        <v>0</v>
      </c>
      <c r="T416" s="220">
        <f>S416*H416</f>
        <v>0</v>
      </c>
      <c r="AR416" s="22" t="s">
        <v>163</v>
      </c>
      <c r="AT416" s="22" t="s">
        <v>156</v>
      </c>
      <c r="AU416" s="22" t="s">
        <v>81</v>
      </c>
      <c r="AY416" s="22" t="s">
        <v>155</v>
      </c>
      <c r="BE416" s="221">
        <f>IF(N416="základní",J416,0)</f>
        <v>0</v>
      </c>
      <c r="BF416" s="221">
        <f>IF(N416="snížená",J416,0)</f>
        <v>0</v>
      </c>
      <c r="BG416" s="221">
        <f>IF(N416="zákl. přenesená",J416,0)</f>
        <v>0</v>
      </c>
      <c r="BH416" s="221">
        <f>IF(N416="sníž. přenesená",J416,0)</f>
        <v>0</v>
      </c>
      <c r="BI416" s="221">
        <f>IF(N416="nulová",J416,0)</f>
        <v>0</v>
      </c>
      <c r="BJ416" s="22" t="s">
        <v>81</v>
      </c>
      <c r="BK416" s="221">
        <f>ROUND(I416*H416,2)</f>
        <v>0</v>
      </c>
      <c r="BL416" s="22" t="s">
        <v>163</v>
      </c>
      <c r="BM416" s="22" t="s">
        <v>1208</v>
      </c>
    </row>
    <row r="417" s="1" customFormat="1" ht="16.5" customHeight="1">
      <c r="B417" s="44"/>
      <c r="C417" s="210" t="s">
        <v>73</v>
      </c>
      <c r="D417" s="210" t="s">
        <v>156</v>
      </c>
      <c r="E417" s="211" t="s">
        <v>2650</v>
      </c>
      <c r="F417" s="212" t="s">
        <v>2651</v>
      </c>
      <c r="G417" s="213" t="s">
        <v>21</v>
      </c>
      <c r="H417" s="214">
        <v>0</v>
      </c>
      <c r="I417" s="215"/>
      <c r="J417" s="216">
        <f>ROUND(I417*H417,2)</f>
        <v>0</v>
      </c>
      <c r="K417" s="212" t="s">
        <v>21</v>
      </c>
      <c r="L417" s="70"/>
      <c r="M417" s="217" t="s">
        <v>21</v>
      </c>
      <c r="N417" s="218" t="s">
        <v>44</v>
      </c>
      <c r="O417" s="45"/>
      <c r="P417" s="219">
        <f>O417*H417</f>
        <v>0</v>
      </c>
      <c r="Q417" s="219">
        <v>0</v>
      </c>
      <c r="R417" s="219">
        <f>Q417*H417</f>
        <v>0</v>
      </c>
      <c r="S417" s="219">
        <v>0</v>
      </c>
      <c r="T417" s="220">
        <f>S417*H417</f>
        <v>0</v>
      </c>
      <c r="AR417" s="22" t="s">
        <v>163</v>
      </c>
      <c r="AT417" s="22" t="s">
        <v>156</v>
      </c>
      <c r="AU417" s="22" t="s">
        <v>81</v>
      </c>
      <c r="AY417" s="22" t="s">
        <v>155</v>
      </c>
      <c r="BE417" s="221">
        <f>IF(N417="základní",J417,0)</f>
        <v>0</v>
      </c>
      <c r="BF417" s="221">
        <f>IF(N417="snížená",J417,0)</f>
        <v>0</v>
      </c>
      <c r="BG417" s="221">
        <f>IF(N417="zákl. přenesená",J417,0)</f>
        <v>0</v>
      </c>
      <c r="BH417" s="221">
        <f>IF(N417="sníž. přenesená",J417,0)</f>
        <v>0</v>
      </c>
      <c r="BI417" s="221">
        <f>IF(N417="nulová",J417,0)</f>
        <v>0</v>
      </c>
      <c r="BJ417" s="22" t="s">
        <v>81</v>
      </c>
      <c r="BK417" s="221">
        <f>ROUND(I417*H417,2)</f>
        <v>0</v>
      </c>
      <c r="BL417" s="22" t="s">
        <v>163</v>
      </c>
      <c r="BM417" s="22" t="s">
        <v>1210</v>
      </c>
    </row>
    <row r="418" s="1" customFormat="1" ht="16.5" customHeight="1">
      <c r="B418" s="44"/>
      <c r="C418" s="210" t="s">
        <v>2653</v>
      </c>
      <c r="D418" s="210" t="s">
        <v>156</v>
      </c>
      <c r="E418" s="211" t="s">
        <v>2654</v>
      </c>
      <c r="F418" s="212" t="s">
        <v>2655</v>
      </c>
      <c r="G418" s="213" t="s">
        <v>301</v>
      </c>
      <c r="H418" s="214">
        <v>0.254</v>
      </c>
      <c r="I418" s="215"/>
      <c r="J418" s="216">
        <f>ROUND(I418*H418,2)</f>
        <v>0</v>
      </c>
      <c r="K418" s="212" t="s">
        <v>21</v>
      </c>
      <c r="L418" s="70"/>
      <c r="M418" s="217" t="s">
        <v>21</v>
      </c>
      <c r="N418" s="218" t="s">
        <v>44</v>
      </c>
      <c r="O418" s="45"/>
      <c r="P418" s="219">
        <f>O418*H418</f>
        <v>0</v>
      </c>
      <c r="Q418" s="219">
        <v>1.03827</v>
      </c>
      <c r="R418" s="219">
        <f>Q418*H418</f>
        <v>0.26372058000000004</v>
      </c>
      <c r="S418" s="219">
        <v>0</v>
      </c>
      <c r="T418" s="220">
        <f>S418*H418</f>
        <v>0</v>
      </c>
      <c r="AR418" s="22" t="s">
        <v>163</v>
      </c>
      <c r="AT418" s="22" t="s">
        <v>156</v>
      </c>
      <c r="AU418" s="22" t="s">
        <v>81</v>
      </c>
      <c r="AY418" s="22" t="s">
        <v>155</v>
      </c>
      <c r="BE418" s="221">
        <f>IF(N418="základní",J418,0)</f>
        <v>0</v>
      </c>
      <c r="BF418" s="221">
        <f>IF(N418="snížená",J418,0)</f>
        <v>0</v>
      </c>
      <c r="BG418" s="221">
        <f>IF(N418="zákl. přenesená",J418,0)</f>
        <v>0</v>
      </c>
      <c r="BH418" s="221">
        <f>IF(N418="sníž. přenesená",J418,0)</f>
        <v>0</v>
      </c>
      <c r="BI418" s="221">
        <f>IF(N418="nulová",J418,0)</f>
        <v>0</v>
      </c>
      <c r="BJ418" s="22" t="s">
        <v>81</v>
      </c>
      <c r="BK418" s="221">
        <f>ROUND(I418*H418,2)</f>
        <v>0</v>
      </c>
      <c r="BL418" s="22" t="s">
        <v>163</v>
      </c>
      <c r="BM418" s="22" t="s">
        <v>1213</v>
      </c>
    </row>
    <row r="419" s="1" customFormat="1" ht="16.5" customHeight="1">
      <c r="B419" s="44"/>
      <c r="C419" s="210" t="s">
        <v>73</v>
      </c>
      <c r="D419" s="210" t="s">
        <v>156</v>
      </c>
      <c r="E419" s="211" t="s">
        <v>2656</v>
      </c>
      <c r="F419" s="212" t="s">
        <v>2657</v>
      </c>
      <c r="G419" s="213" t="s">
        <v>21</v>
      </c>
      <c r="H419" s="214">
        <v>0</v>
      </c>
      <c r="I419" s="215"/>
      <c r="J419" s="216">
        <f>ROUND(I419*H419,2)</f>
        <v>0</v>
      </c>
      <c r="K419" s="212" t="s">
        <v>21</v>
      </c>
      <c r="L419" s="70"/>
      <c r="M419" s="217" t="s">
        <v>21</v>
      </c>
      <c r="N419" s="218" t="s">
        <v>44</v>
      </c>
      <c r="O419" s="45"/>
      <c r="P419" s="219">
        <f>O419*H419</f>
        <v>0</v>
      </c>
      <c r="Q419" s="219">
        <v>0</v>
      </c>
      <c r="R419" s="219">
        <f>Q419*H419</f>
        <v>0</v>
      </c>
      <c r="S419" s="219">
        <v>0</v>
      </c>
      <c r="T419" s="220">
        <f>S419*H419</f>
        <v>0</v>
      </c>
      <c r="AR419" s="22" t="s">
        <v>163</v>
      </c>
      <c r="AT419" s="22" t="s">
        <v>156</v>
      </c>
      <c r="AU419" s="22" t="s">
        <v>81</v>
      </c>
      <c r="AY419" s="22" t="s">
        <v>155</v>
      </c>
      <c r="BE419" s="221">
        <f>IF(N419="základní",J419,0)</f>
        <v>0</v>
      </c>
      <c r="BF419" s="221">
        <f>IF(N419="snížená",J419,0)</f>
        <v>0</v>
      </c>
      <c r="BG419" s="221">
        <f>IF(N419="zákl. přenesená",J419,0)</f>
        <v>0</v>
      </c>
      <c r="BH419" s="221">
        <f>IF(N419="sníž. přenesená",J419,0)</f>
        <v>0</v>
      </c>
      <c r="BI419" s="221">
        <f>IF(N419="nulová",J419,0)</f>
        <v>0</v>
      </c>
      <c r="BJ419" s="22" t="s">
        <v>81</v>
      </c>
      <c r="BK419" s="221">
        <f>ROUND(I419*H419,2)</f>
        <v>0</v>
      </c>
      <c r="BL419" s="22" t="s">
        <v>163</v>
      </c>
      <c r="BM419" s="22" t="s">
        <v>1215</v>
      </c>
    </row>
    <row r="420" s="1" customFormat="1" ht="16.5" customHeight="1">
      <c r="B420" s="44"/>
      <c r="C420" s="210" t="s">
        <v>675</v>
      </c>
      <c r="D420" s="210" t="s">
        <v>156</v>
      </c>
      <c r="E420" s="211" t="s">
        <v>2658</v>
      </c>
      <c r="F420" s="212" t="s">
        <v>2659</v>
      </c>
      <c r="G420" s="213" t="s">
        <v>266</v>
      </c>
      <c r="H420" s="214">
        <v>45.240000000000002</v>
      </c>
      <c r="I420" s="215"/>
      <c r="J420" s="216">
        <f>ROUND(I420*H420,2)</f>
        <v>0</v>
      </c>
      <c r="K420" s="212" t="s">
        <v>21</v>
      </c>
      <c r="L420" s="70"/>
      <c r="M420" s="217" t="s">
        <v>21</v>
      </c>
      <c r="N420" s="218" t="s">
        <v>44</v>
      </c>
      <c r="O420" s="45"/>
      <c r="P420" s="219">
        <f>O420*H420</f>
        <v>0</v>
      </c>
      <c r="Q420" s="219">
        <v>1.837</v>
      </c>
      <c r="R420" s="219">
        <f>Q420*H420</f>
        <v>83.105879999999999</v>
      </c>
      <c r="S420" s="219">
        <v>0</v>
      </c>
      <c r="T420" s="220">
        <f>S420*H420</f>
        <v>0</v>
      </c>
      <c r="AR420" s="22" t="s">
        <v>163</v>
      </c>
      <c r="AT420" s="22" t="s">
        <v>156</v>
      </c>
      <c r="AU420" s="22" t="s">
        <v>81</v>
      </c>
      <c r="AY420" s="22" t="s">
        <v>155</v>
      </c>
      <c r="BE420" s="221">
        <f>IF(N420="základní",J420,0)</f>
        <v>0</v>
      </c>
      <c r="BF420" s="221">
        <f>IF(N420="snížená",J420,0)</f>
        <v>0</v>
      </c>
      <c r="BG420" s="221">
        <f>IF(N420="zákl. přenesená",J420,0)</f>
        <v>0</v>
      </c>
      <c r="BH420" s="221">
        <f>IF(N420="sníž. přenesená",J420,0)</f>
        <v>0</v>
      </c>
      <c r="BI420" s="221">
        <f>IF(N420="nulová",J420,0)</f>
        <v>0</v>
      </c>
      <c r="BJ420" s="22" t="s">
        <v>81</v>
      </c>
      <c r="BK420" s="221">
        <f>ROUND(I420*H420,2)</f>
        <v>0</v>
      </c>
      <c r="BL420" s="22" t="s">
        <v>163</v>
      </c>
      <c r="BM420" s="22" t="s">
        <v>1218</v>
      </c>
    </row>
    <row r="421" s="1" customFormat="1" ht="16.5" customHeight="1">
      <c r="B421" s="44"/>
      <c r="C421" s="210" t="s">
        <v>73</v>
      </c>
      <c r="D421" s="210" t="s">
        <v>156</v>
      </c>
      <c r="E421" s="211" t="s">
        <v>2660</v>
      </c>
      <c r="F421" s="212" t="s">
        <v>2661</v>
      </c>
      <c r="G421" s="213" t="s">
        <v>21</v>
      </c>
      <c r="H421" s="214">
        <v>0</v>
      </c>
      <c r="I421" s="215"/>
      <c r="J421" s="216">
        <f>ROUND(I421*H421,2)</f>
        <v>0</v>
      </c>
      <c r="K421" s="212" t="s">
        <v>21</v>
      </c>
      <c r="L421" s="70"/>
      <c r="M421" s="217" t="s">
        <v>21</v>
      </c>
      <c r="N421" s="218" t="s">
        <v>44</v>
      </c>
      <c r="O421" s="45"/>
      <c r="P421" s="219">
        <f>O421*H421</f>
        <v>0</v>
      </c>
      <c r="Q421" s="219">
        <v>0</v>
      </c>
      <c r="R421" s="219">
        <f>Q421*H421</f>
        <v>0</v>
      </c>
      <c r="S421" s="219">
        <v>0</v>
      </c>
      <c r="T421" s="220">
        <f>S421*H421</f>
        <v>0</v>
      </c>
      <c r="AR421" s="22" t="s">
        <v>163</v>
      </c>
      <c r="AT421" s="22" t="s">
        <v>156</v>
      </c>
      <c r="AU421" s="22" t="s">
        <v>81</v>
      </c>
      <c r="AY421" s="22" t="s">
        <v>155</v>
      </c>
      <c r="BE421" s="221">
        <f>IF(N421="základní",J421,0)</f>
        <v>0</v>
      </c>
      <c r="BF421" s="221">
        <f>IF(N421="snížená",J421,0)</f>
        <v>0</v>
      </c>
      <c r="BG421" s="221">
        <f>IF(N421="zákl. přenesená",J421,0)</f>
        <v>0</v>
      </c>
      <c r="BH421" s="221">
        <f>IF(N421="sníž. přenesená",J421,0)</f>
        <v>0</v>
      </c>
      <c r="BI421" s="221">
        <f>IF(N421="nulová",J421,0)</f>
        <v>0</v>
      </c>
      <c r="BJ421" s="22" t="s">
        <v>81</v>
      </c>
      <c r="BK421" s="221">
        <f>ROUND(I421*H421,2)</f>
        <v>0</v>
      </c>
      <c r="BL421" s="22" t="s">
        <v>163</v>
      </c>
      <c r="BM421" s="22" t="s">
        <v>1220</v>
      </c>
    </row>
    <row r="422" s="1" customFormat="1" ht="16.5" customHeight="1">
      <c r="B422" s="44"/>
      <c r="C422" s="210" t="s">
        <v>2662</v>
      </c>
      <c r="D422" s="210" t="s">
        <v>156</v>
      </c>
      <c r="E422" s="211" t="s">
        <v>2663</v>
      </c>
      <c r="F422" s="212" t="s">
        <v>2664</v>
      </c>
      <c r="G422" s="213" t="s">
        <v>266</v>
      </c>
      <c r="H422" s="214">
        <v>8.3360000000000003</v>
      </c>
      <c r="I422" s="215"/>
      <c r="J422" s="216">
        <f>ROUND(I422*H422,2)</f>
        <v>0</v>
      </c>
      <c r="K422" s="212" t="s">
        <v>21</v>
      </c>
      <c r="L422" s="70"/>
      <c r="M422" s="217" t="s">
        <v>21</v>
      </c>
      <c r="N422" s="218" t="s">
        <v>44</v>
      </c>
      <c r="O422" s="45"/>
      <c r="P422" s="219">
        <f>O422*H422</f>
        <v>0</v>
      </c>
      <c r="Q422" s="219">
        <v>1.75</v>
      </c>
      <c r="R422" s="219">
        <f>Q422*H422</f>
        <v>14.588000000000001</v>
      </c>
      <c r="S422" s="219">
        <v>0</v>
      </c>
      <c r="T422" s="220">
        <f>S422*H422</f>
        <v>0</v>
      </c>
      <c r="AR422" s="22" t="s">
        <v>163</v>
      </c>
      <c r="AT422" s="22" t="s">
        <v>156</v>
      </c>
      <c r="AU422" s="22" t="s">
        <v>81</v>
      </c>
      <c r="AY422" s="22" t="s">
        <v>155</v>
      </c>
      <c r="BE422" s="221">
        <f>IF(N422="základní",J422,0)</f>
        <v>0</v>
      </c>
      <c r="BF422" s="221">
        <f>IF(N422="snížená",J422,0)</f>
        <v>0</v>
      </c>
      <c r="BG422" s="221">
        <f>IF(N422="zákl. přenesená",J422,0)</f>
        <v>0</v>
      </c>
      <c r="BH422" s="221">
        <f>IF(N422="sníž. přenesená",J422,0)</f>
        <v>0</v>
      </c>
      <c r="BI422" s="221">
        <f>IF(N422="nulová",J422,0)</f>
        <v>0</v>
      </c>
      <c r="BJ422" s="22" t="s">
        <v>81</v>
      </c>
      <c r="BK422" s="221">
        <f>ROUND(I422*H422,2)</f>
        <v>0</v>
      </c>
      <c r="BL422" s="22" t="s">
        <v>163</v>
      </c>
      <c r="BM422" s="22" t="s">
        <v>1222</v>
      </c>
    </row>
    <row r="423" s="1" customFormat="1" ht="16.5" customHeight="1">
      <c r="B423" s="44"/>
      <c r="C423" s="210" t="s">
        <v>73</v>
      </c>
      <c r="D423" s="210" t="s">
        <v>156</v>
      </c>
      <c r="E423" s="211" t="s">
        <v>2665</v>
      </c>
      <c r="F423" s="212" t="s">
        <v>2666</v>
      </c>
      <c r="G423" s="213" t="s">
        <v>21</v>
      </c>
      <c r="H423" s="214">
        <v>0</v>
      </c>
      <c r="I423" s="215"/>
      <c r="J423" s="216">
        <f>ROUND(I423*H423,2)</f>
        <v>0</v>
      </c>
      <c r="K423" s="212" t="s">
        <v>21</v>
      </c>
      <c r="L423" s="70"/>
      <c r="M423" s="217" t="s">
        <v>21</v>
      </c>
      <c r="N423" s="218" t="s">
        <v>44</v>
      </c>
      <c r="O423" s="45"/>
      <c r="P423" s="219">
        <f>O423*H423</f>
        <v>0</v>
      </c>
      <c r="Q423" s="219">
        <v>0</v>
      </c>
      <c r="R423" s="219">
        <f>Q423*H423</f>
        <v>0</v>
      </c>
      <c r="S423" s="219">
        <v>0</v>
      </c>
      <c r="T423" s="220">
        <f>S423*H423</f>
        <v>0</v>
      </c>
      <c r="AR423" s="22" t="s">
        <v>163</v>
      </c>
      <c r="AT423" s="22" t="s">
        <v>156</v>
      </c>
      <c r="AU423" s="22" t="s">
        <v>81</v>
      </c>
      <c r="AY423" s="22" t="s">
        <v>155</v>
      </c>
      <c r="BE423" s="221">
        <f>IF(N423="základní",J423,0)</f>
        <v>0</v>
      </c>
      <c r="BF423" s="221">
        <f>IF(N423="snížená",J423,0)</f>
        <v>0</v>
      </c>
      <c r="BG423" s="221">
        <f>IF(N423="zákl. přenesená",J423,0)</f>
        <v>0</v>
      </c>
      <c r="BH423" s="221">
        <f>IF(N423="sníž. přenesená",J423,0)</f>
        <v>0</v>
      </c>
      <c r="BI423" s="221">
        <f>IF(N423="nulová",J423,0)</f>
        <v>0</v>
      </c>
      <c r="BJ423" s="22" t="s">
        <v>81</v>
      </c>
      <c r="BK423" s="221">
        <f>ROUND(I423*H423,2)</f>
        <v>0</v>
      </c>
      <c r="BL423" s="22" t="s">
        <v>163</v>
      </c>
      <c r="BM423" s="22" t="s">
        <v>1225</v>
      </c>
    </row>
    <row r="424" s="1" customFormat="1" ht="16.5" customHeight="1">
      <c r="B424" s="44"/>
      <c r="C424" s="210" t="s">
        <v>679</v>
      </c>
      <c r="D424" s="210" t="s">
        <v>156</v>
      </c>
      <c r="E424" s="211" t="s">
        <v>2667</v>
      </c>
      <c r="F424" s="212" t="s">
        <v>2668</v>
      </c>
      <c r="G424" s="213" t="s">
        <v>282</v>
      </c>
      <c r="H424" s="214">
        <v>237.12000000000001</v>
      </c>
      <c r="I424" s="215"/>
      <c r="J424" s="216">
        <f>ROUND(I424*H424,2)</f>
        <v>0</v>
      </c>
      <c r="K424" s="212" t="s">
        <v>21</v>
      </c>
      <c r="L424" s="70"/>
      <c r="M424" s="217" t="s">
        <v>21</v>
      </c>
      <c r="N424" s="218" t="s">
        <v>44</v>
      </c>
      <c r="O424" s="45"/>
      <c r="P424" s="219">
        <f>O424*H424</f>
        <v>0</v>
      </c>
      <c r="Q424" s="219">
        <v>0.0093500000000000007</v>
      </c>
      <c r="R424" s="219">
        <f>Q424*H424</f>
        <v>2.2170720000000004</v>
      </c>
      <c r="S424" s="219">
        <v>0</v>
      </c>
      <c r="T424" s="220">
        <f>S424*H424</f>
        <v>0</v>
      </c>
      <c r="AR424" s="22" t="s">
        <v>163</v>
      </c>
      <c r="AT424" s="22" t="s">
        <v>156</v>
      </c>
      <c r="AU424" s="22" t="s">
        <v>81</v>
      </c>
      <c r="AY424" s="22" t="s">
        <v>155</v>
      </c>
      <c r="BE424" s="221">
        <f>IF(N424="základní",J424,0)</f>
        <v>0</v>
      </c>
      <c r="BF424" s="221">
        <f>IF(N424="snížená",J424,0)</f>
        <v>0</v>
      </c>
      <c r="BG424" s="221">
        <f>IF(N424="zákl. přenesená",J424,0)</f>
        <v>0</v>
      </c>
      <c r="BH424" s="221">
        <f>IF(N424="sníž. přenesená",J424,0)</f>
        <v>0</v>
      </c>
      <c r="BI424" s="221">
        <f>IF(N424="nulová",J424,0)</f>
        <v>0</v>
      </c>
      <c r="BJ424" s="22" t="s">
        <v>81</v>
      </c>
      <c r="BK424" s="221">
        <f>ROUND(I424*H424,2)</f>
        <v>0</v>
      </c>
      <c r="BL424" s="22" t="s">
        <v>163</v>
      </c>
      <c r="BM424" s="22" t="s">
        <v>1231</v>
      </c>
    </row>
    <row r="425" s="1" customFormat="1" ht="16.5" customHeight="1">
      <c r="B425" s="44"/>
      <c r="C425" s="210" t="s">
        <v>73</v>
      </c>
      <c r="D425" s="210" t="s">
        <v>156</v>
      </c>
      <c r="E425" s="211" t="s">
        <v>2669</v>
      </c>
      <c r="F425" s="212" t="s">
        <v>2670</v>
      </c>
      <c r="G425" s="213" t="s">
        <v>21</v>
      </c>
      <c r="H425" s="214">
        <v>0</v>
      </c>
      <c r="I425" s="215"/>
      <c r="J425" s="216">
        <f>ROUND(I425*H425,2)</f>
        <v>0</v>
      </c>
      <c r="K425" s="212" t="s">
        <v>21</v>
      </c>
      <c r="L425" s="70"/>
      <c r="M425" s="217" t="s">
        <v>21</v>
      </c>
      <c r="N425" s="218" t="s">
        <v>44</v>
      </c>
      <c r="O425" s="45"/>
      <c r="P425" s="219">
        <f>O425*H425</f>
        <v>0</v>
      </c>
      <c r="Q425" s="219">
        <v>0</v>
      </c>
      <c r="R425" s="219">
        <f>Q425*H425</f>
        <v>0</v>
      </c>
      <c r="S425" s="219">
        <v>0</v>
      </c>
      <c r="T425" s="220">
        <f>S425*H425</f>
        <v>0</v>
      </c>
      <c r="AR425" s="22" t="s">
        <v>163</v>
      </c>
      <c r="AT425" s="22" t="s">
        <v>156</v>
      </c>
      <c r="AU425" s="22" t="s">
        <v>81</v>
      </c>
      <c r="AY425" s="22" t="s">
        <v>155</v>
      </c>
      <c r="BE425" s="221">
        <f>IF(N425="základní",J425,0)</f>
        <v>0</v>
      </c>
      <c r="BF425" s="221">
        <f>IF(N425="snížená",J425,0)</f>
        <v>0</v>
      </c>
      <c r="BG425" s="221">
        <f>IF(N425="zákl. přenesená",J425,0)</f>
        <v>0</v>
      </c>
      <c r="BH425" s="221">
        <f>IF(N425="sníž. přenesená",J425,0)</f>
        <v>0</v>
      </c>
      <c r="BI425" s="221">
        <f>IF(N425="nulová",J425,0)</f>
        <v>0</v>
      </c>
      <c r="BJ425" s="22" t="s">
        <v>81</v>
      </c>
      <c r="BK425" s="221">
        <f>ROUND(I425*H425,2)</f>
        <v>0</v>
      </c>
      <c r="BL425" s="22" t="s">
        <v>163</v>
      </c>
      <c r="BM425" s="22" t="s">
        <v>1233</v>
      </c>
    </row>
    <row r="426" s="1" customFormat="1" ht="16.5" customHeight="1">
      <c r="B426" s="44"/>
      <c r="C426" s="210" t="s">
        <v>2671</v>
      </c>
      <c r="D426" s="210" t="s">
        <v>156</v>
      </c>
      <c r="E426" s="211" t="s">
        <v>2672</v>
      </c>
      <c r="F426" s="212" t="s">
        <v>2673</v>
      </c>
      <c r="G426" s="213" t="s">
        <v>282</v>
      </c>
      <c r="H426" s="214">
        <v>81.120000000000005</v>
      </c>
      <c r="I426" s="215"/>
      <c r="J426" s="216">
        <f>ROUND(I426*H426,2)</f>
        <v>0</v>
      </c>
      <c r="K426" s="212" t="s">
        <v>21</v>
      </c>
      <c r="L426" s="70"/>
      <c r="M426" s="217" t="s">
        <v>21</v>
      </c>
      <c r="N426" s="218" t="s">
        <v>44</v>
      </c>
      <c r="O426" s="45"/>
      <c r="P426" s="219">
        <f>O426*H426</f>
        <v>0</v>
      </c>
      <c r="Q426" s="219">
        <v>0.11459</v>
      </c>
      <c r="R426" s="219">
        <f>Q426*H426</f>
        <v>9.2955407999999995</v>
      </c>
      <c r="S426" s="219">
        <v>0</v>
      </c>
      <c r="T426" s="220">
        <f>S426*H426</f>
        <v>0</v>
      </c>
      <c r="AR426" s="22" t="s">
        <v>163</v>
      </c>
      <c r="AT426" s="22" t="s">
        <v>156</v>
      </c>
      <c r="AU426" s="22" t="s">
        <v>81</v>
      </c>
      <c r="AY426" s="22" t="s">
        <v>155</v>
      </c>
      <c r="BE426" s="221">
        <f>IF(N426="základní",J426,0)</f>
        <v>0</v>
      </c>
      <c r="BF426" s="221">
        <f>IF(N426="snížená",J426,0)</f>
        <v>0</v>
      </c>
      <c r="BG426" s="221">
        <f>IF(N426="zákl. přenesená",J426,0)</f>
        <v>0</v>
      </c>
      <c r="BH426" s="221">
        <f>IF(N426="sníž. přenesená",J426,0)</f>
        <v>0</v>
      </c>
      <c r="BI426" s="221">
        <f>IF(N426="nulová",J426,0)</f>
        <v>0</v>
      </c>
      <c r="BJ426" s="22" t="s">
        <v>81</v>
      </c>
      <c r="BK426" s="221">
        <f>ROUND(I426*H426,2)</f>
        <v>0</v>
      </c>
      <c r="BL426" s="22" t="s">
        <v>163</v>
      </c>
      <c r="BM426" s="22" t="s">
        <v>1236</v>
      </c>
    </row>
    <row r="427" s="1" customFormat="1" ht="16.5" customHeight="1">
      <c r="B427" s="44"/>
      <c r="C427" s="210" t="s">
        <v>73</v>
      </c>
      <c r="D427" s="210" t="s">
        <v>156</v>
      </c>
      <c r="E427" s="211" t="s">
        <v>2674</v>
      </c>
      <c r="F427" s="212" t="s">
        <v>2675</v>
      </c>
      <c r="G427" s="213" t="s">
        <v>21</v>
      </c>
      <c r="H427" s="214">
        <v>0</v>
      </c>
      <c r="I427" s="215"/>
      <c r="J427" s="216">
        <f>ROUND(I427*H427,2)</f>
        <v>0</v>
      </c>
      <c r="K427" s="212" t="s">
        <v>21</v>
      </c>
      <c r="L427" s="70"/>
      <c r="M427" s="217" t="s">
        <v>21</v>
      </c>
      <c r="N427" s="218" t="s">
        <v>44</v>
      </c>
      <c r="O427" s="45"/>
      <c r="P427" s="219">
        <f>O427*H427</f>
        <v>0</v>
      </c>
      <c r="Q427" s="219">
        <v>0</v>
      </c>
      <c r="R427" s="219">
        <f>Q427*H427</f>
        <v>0</v>
      </c>
      <c r="S427" s="219">
        <v>0</v>
      </c>
      <c r="T427" s="220">
        <f>S427*H427</f>
        <v>0</v>
      </c>
      <c r="AR427" s="22" t="s">
        <v>163</v>
      </c>
      <c r="AT427" s="22" t="s">
        <v>156</v>
      </c>
      <c r="AU427" s="22" t="s">
        <v>81</v>
      </c>
      <c r="AY427" s="22" t="s">
        <v>155</v>
      </c>
      <c r="BE427" s="221">
        <f>IF(N427="základní",J427,0)</f>
        <v>0</v>
      </c>
      <c r="BF427" s="221">
        <f>IF(N427="snížená",J427,0)</f>
        <v>0</v>
      </c>
      <c r="BG427" s="221">
        <f>IF(N427="zákl. přenesená",J427,0)</f>
        <v>0</v>
      </c>
      <c r="BH427" s="221">
        <f>IF(N427="sníž. přenesená",J427,0)</f>
        <v>0</v>
      </c>
      <c r="BI427" s="221">
        <f>IF(N427="nulová",J427,0)</f>
        <v>0</v>
      </c>
      <c r="BJ427" s="22" t="s">
        <v>81</v>
      </c>
      <c r="BK427" s="221">
        <f>ROUND(I427*H427,2)</f>
        <v>0</v>
      </c>
      <c r="BL427" s="22" t="s">
        <v>163</v>
      </c>
      <c r="BM427" s="22" t="s">
        <v>1238</v>
      </c>
    </row>
    <row r="428" s="1" customFormat="1" ht="16.5" customHeight="1">
      <c r="B428" s="44"/>
      <c r="C428" s="210" t="s">
        <v>681</v>
      </c>
      <c r="D428" s="210" t="s">
        <v>156</v>
      </c>
      <c r="E428" s="211" t="s">
        <v>2676</v>
      </c>
      <c r="F428" s="212" t="s">
        <v>2677</v>
      </c>
      <c r="G428" s="213" t="s">
        <v>282</v>
      </c>
      <c r="H428" s="214">
        <v>108.16</v>
      </c>
      <c r="I428" s="215"/>
      <c r="J428" s="216">
        <f>ROUND(I428*H428,2)</f>
        <v>0</v>
      </c>
      <c r="K428" s="212" t="s">
        <v>21</v>
      </c>
      <c r="L428" s="70"/>
      <c r="M428" s="217" t="s">
        <v>21</v>
      </c>
      <c r="N428" s="218" t="s">
        <v>44</v>
      </c>
      <c r="O428" s="45"/>
      <c r="P428" s="219">
        <f>O428*H428</f>
        <v>0</v>
      </c>
      <c r="Q428" s="219">
        <v>0.018700000000000001</v>
      </c>
      <c r="R428" s="219">
        <f>Q428*H428</f>
        <v>2.0225919999999999</v>
      </c>
      <c r="S428" s="219">
        <v>0</v>
      </c>
      <c r="T428" s="220">
        <f>S428*H428</f>
        <v>0</v>
      </c>
      <c r="AR428" s="22" t="s">
        <v>163</v>
      </c>
      <c r="AT428" s="22" t="s">
        <v>156</v>
      </c>
      <c r="AU428" s="22" t="s">
        <v>81</v>
      </c>
      <c r="AY428" s="22" t="s">
        <v>155</v>
      </c>
      <c r="BE428" s="221">
        <f>IF(N428="základní",J428,0)</f>
        <v>0</v>
      </c>
      <c r="BF428" s="221">
        <f>IF(N428="snížená",J428,0)</f>
        <v>0</v>
      </c>
      <c r="BG428" s="221">
        <f>IF(N428="zákl. přenesená",J428,0)</f>
        <v>0</v>
      </c>
      <c r="BH428" s="221">
        <f>IF(N428="sníž. přenesená",J428,0)</f>
        <v>0</v>
      </c>
      <c r="BI428" s="221">
        <f>IF(N428="nulová",J428,0)</f>
        <v>0</v>
      </c>
      <c r="BJ428" s="22" t="s">
        <v>81</v>
      </c>
      <c r="BK428" s="221">
        <f>ROUND(I428*H428,2)</f>
        <v>0</v>
      </c>
      <c r="BL428" s="22" t="s">
        <v>163</v>
      </c>
      <c r="BM428" s="22" t="s">
        <v>1241</v>
      </c>
    </row>
    <row r="429" s="1" customFormat="1" ht="16.5" customHeight="1">
      <c r="B429" s="44"/>
      <c r="C429" s="210" t="s">
        <v>73</v>
      </c>
      <c r="D429" s="210" t="s">
        <v>156</v>
      </c>
      <c r="E429" s="211" t="s">
        <v>2678</v>
      </c>
      <c r="F429" s="212" t="s">
        <v>2679</v>
      </c>
      <c r="G429" s="213" t="s">
        <v>21</v>
      </c>
      <c r="H429" s="214">
        <v>0</v>
      </c>
      <c r="I429" s="215"/>
      <c r="J429" s="216">
        <f>ROUND(I429*H429,2)</f>
        <v>0</v>
      </c>
      <c r="K429" s="212" t="s">
        <v>21</v>
      </c>
      <c r="L429" s="70"/>
      <c r="M429" s="217" t="s">
        <v>21</v>
      </c>
      <c r="N429" s="218" t="s">
        <v>44</v>
      </c>
      <c r="O429" s="45"/>
      <c r="P429" s="219">
        <f>O429*H429</f>
        <v>0</v>
      </c>
      <c r="Q429" s="219">
        <v>0</v>
      </c>
      <c r="R429" s="219">
        <f>Q429*H429</f>
        <v>0</v>
      </c>
      <c r="S429" s="219">
        <v>0</v>
      </c>
      <c r="T429" s="220">
        <f>S429*H429</f>
        <v>0</v>
      </c>
      <c r="AR429" s="22" t="s">
        <v>163</v>
      </c>
      <c r="AT429" s="22" t="s">
        <v>156</v>
      </c>
      <c r="AU429" s="22" t="s">
        <v>81</v>
      </c>
      <c r="AY429" s="22" t="s">
        <v>155</v>
      </c>
      <c r="BE429" s="221">
        <f>IF(N429="základní",J429,0)</f>
        <v>0</v>
      </c>
      <c r="BF429" s="221">
        <f>IF(N429="snížená",J429,0)</f>
        <v>0</v>
      </c>
      <c r="BG429" s="221">
        <f>IF(N429="zákl. přenesená",J429,0)</f>
        <v>0</v>
      </c>
      <c r="BH429" s="221">
        <f>IF(N429="sníž. přenesená",J429,0)</f>
        <v>0</v>
      </c>
      <c r="BI429" s="221">
        <f>IF(N429="nulová",J429,0)</f>
        <v>0</v>
      </c>
      <c r="BJ429" s="22" t="s">
        <v>81</v>
      </c>
      <c r="BK429" s="221">
        <f>ROUND(I429*H429,2)</f>
        <v>0</v>
      </c>
      <c r="BL429" s="22" t="s">
        <v>163</v>
      </c>
      <c r="BM429" s="22" t="s">
        <v>1243</v>
      </c>
    </row>
    <row r="430" s="1" customFormat="1" ht="16.5" customHeight="1">
      <c r="B430" s="44"/>
      <c r="C430" s="210" t="s">
        <v>2680</v>
      </c>
      <c r="D430" s="210" t="s">
        <v>156</v>
      </c>
      <c r="E430" s="211" t="s">
        <v>2681</v>
      </c>
      <c r="F430" s="212" t="s">
        <v>2682</v>
      </c>
      <c r="G430" s="213" t="s">
        <v>266</v>
      </c>
      <c r="H430" s="214">
        <v>63.725999999999999</v>
      </c>
      <c r="I430" s="215"/>
      <c r="J430" s="216">
        <f>ROUND(I430*H430,2)</f>
        <v>0</v>
      </c>
      <c r="K430" s="212" t="s">
        <v>21</v>
      </c>
      <c r="L430" s="70"/>
      <c r="M430" s="217" t="s">
        <v>21</v>
      </c>
      <c r="N430" s="218" t="s">
        <v>44</v>
      </c>
      <c r="O430" s="45"/>
      <c r="P430" s="219">
        <f>O430*H430</f>
        <v>0</v>
      </c>
      <c r="Q430" s="219">
        <v>1.837</v>
      </c>
      <c r="R430" s="219">
        <f>Q430*H430</f>
        <v>117.064662</v>
      </c>
      <c r="S430" s="219">
        <v>0</v>
      </c>
      <c r="T430" s="220">
        <f>S430*H430</f>
        <v>0</v>
      </c>
      <c r="AR430" s="22" t="s">
        <v>163</v>
      </c>
      <c r="AT430" s="22" t="s">
        <v>156</v>
      </c>
      <c r="AU430" s="22" t="s">
        <v>81</v>
      </c>
      <c r="AY430" s="22" t="s">
        <v>155</v>
      </c>
      <c r="BE430" s="221">
        <f>IF(N430="základní",J430,0)</f>
        <v>0</v>
      </c>
      <c r="BF430" s="221">
        <f>IF(N430="snížená",J430,0)</f>
        <v>0</v>
      </c>
      <c r="BG430" s="221">
        <f>IF(N430="zákl. přenesená",J430,0)</f>
        <v>0</v>
      </c>
      <c r="BH430" s="221">
        <f>IF(N430="sníž. přenesená",J430,0)</f>
        <v>0</v>
      </c>
      <c r="BI430" s="221">
        <f>IF(N430="nulová",J430,0)</f>
        <v>0</v>
      </c>
      <c r="BJ430" s="22" t="s">
        <v>81</v>
      </c>
      <c r="BK430" s="221">
        <f>ROUND(I430*H430,2)</f>
        <v>0</v>
      </c>
      <c r="BL430" s="22" t="s">
        <v>163</v>
      </c>
      <c r="BM430" s="22" t="s">
        <v>1245</v>
      </c>
    </row>
    <row r="431" s="1" customFormat="1" ht="16.5" customHeight="1">
      <c r="B431" s="44"/>
      <c r="C431" s="210" t="s">
        <v>73</v>
      </c>
      <c r="D431" s="210" t="s">
        <v>156</v>
      </c>
      <c r="E431" s="211" t="s">
        <v>2683</v>
      </c>
      <c r="F431" s="212" t="s">
        <v>2684</v>
      </c>
      <c r="G431" s="213" t="s">
        <v>21</v>
      </c>
      <c r="H431" s="214">
        <v>0</v>
      </c>
      <c r="I431" s="215"/>
      <c r="J431" s="216">
        <f>ROUND(I431*H431,2)</f>
        <v>0</v>
      </c>
      <c r="K431" s="212" t="s">
        <v>21</v>
      </c>
      <c r="L431" s="70"/>
      <c r="M431" s="217" t="s">
        <v>21</v>
      </c>
      <c r="N431" s="218" t="s">
        <v>44</v>
      </c>
      <c r="O431" s="45"/>
      <c r="P431" s="219">
        <f>O431*H431</f>
        <v>0</v>
      </c>
      <c r="Q431" s="219">
        <v>0</v>
      </c>
      <c r="R431" s="219">
        <f>Q431*H431</f>
        <v>0</v>
      </c>
      <c r="S431" s="219">
        <v>0</v>
      </c>
      <c r="T431" s="220">
        <f>S431*H431</f>
        <v>0</v>
      </c>
      <c r="AR431" s="22" t="s">
        <v>163</v>
      </c>
      <c r="AT431" s="22" t="s">
        <v>156</v>
      </c>
      <c r="AU431" s="22" t="s">
        <v>81</v>
      </c>
      <c r="AY431" s="22" t="s">
        <v>155</v>
      </c>
      <c r="BE431" s="221">
        <f>IF(N431="základní",J431,0)</f>
        <v>0</v>
      </c>
      <c r="BF431" s="221">
        <f>IF(N431="snížená",J431,0)</f>
        <v>0</v>
      </c>
      <c r="BG431" s="221">
        <f>IF(N431="zákl. přenesená",J431,0)</f>
        <v>0</v>
      </c>
      <c r="BH431" s="221">
        <f>IF(N431="sníž. přenesená",J431,0)</f>
        <v>0</v>
      </c>
      <c r="BI431" s="221">
        <f>IF(N431="nulová",J431,0)</f>
        <v>0</v>
      </c>
      <c r="BJ431" s="22" t="s">
        <v>81</v>
      </c>
      <c r="BK431" s="221">
        <f>ROUND(I431*H431,2)</f>
        <v>0</v>
      </c>
      <c r="BL431" s="22" t="s">
        <v>163</v>
      </c>
      <c r="BM431" s="22" t="s">
        <v>1247</v>
      </c>
    </row>
    <row r="432" s="9" customFormat="1" ht="29.88" customHeight="1">
      <c r="B432" s="196"/>
      <c r="C432" s="197"/>
      <c r="D432" s="198" t="s">
        <v>72</v>
      </c>
      <c r="E432" s="233" t="s">
        <v>1446</v>
      </c>
      <c r="F432" s="233" t="s">
        <v>2685</v>
      </c>
      <c r="G432" s="197"/>
      <c r="H432" s="197"/>
      <c r="I432" s="200"/>
      <c r="J432" s="234">
        <f>BK432</f>
        <v>0</v>
      </c>
      <c r="K432" s="197"/>
      <c r="L432" s="202"/>
      <c r="M432" s="203"/>
      <c r="N432" s="204"/>
      <c r="O432" s="204"/>
      <c r="P432" s="205">
        <v>0</v>
      </c>
      <c r="Q432" s="204"/>
      <c r="R432" s="205">
        <v>0</v>
      </c>
      <c r="S432" s="204"/>
      <c r="T432" s="206">
        <v>0</v>
      </c>
      <c r="AR432" s="207" t="s">
        <v>81</v>
      </c>
      <c r="AT432" s="208" t="s">
        <v>72</v>
      </c>
      <c r="AU432" s="208" t="s">
        <v>81</v>
      </c>
      <c r="AY432" s="207" t="s">
        <v>155</v>
      </c>
      <c r="BK432" s="209">
        <v>0</v>
      </c>
    </row>
    <row r="433" s="9" customFormat="1" ht="24.96" customHeight="1">
      <c r="B433" s="196"/>
      <c r="C433" s="197"/>
      <c r="D433" s="198" t="s">
        <v>72</v>
      </c>
      <c r="E433" s="199" t="s">
        <v>2686</v>
      </c>
      <c r="F433" s="199" t="s">
        <v>2687</v>
      </c>
      <c r="G433" s="197"/>
      <c r="H433" s="197"/>
      <c r="I433" s="200"/>
      <c r="J433" s="201">
        <f>BK433</f>
        <v>0</v>
      </c>
      <c r="K433" s="197"/>
      <c r="L433" s="202"/>
      <c r="M433" s="203"/>
      <c r="N433" s="204"/>
      <c r="O433" s="204"/>
      <c r="P433" s="205">
        <f>SUM(P434:P460)</f>
        <v>0</v>
      </c>
      <c r="Q433" s="204"/>
      <c r="R433" s="205">
        <f>SUM(R434:R460)</f>
        <v>5.1548147999999996</v>
      </c>
      <c r="S433" s="204"/>
      <c r="T433" s="206">
        <f>SUM(T434:T460)</f>
        <v>0</v>
      </c>
      <c r="AR433" s="207" t="s">
        <v>81</v>
      </c>
      <c r="AT433" s="208" t="s">
        <v>72</v>
      </c>
      <c r="AU433" s="208" t="s">
        <v>73</v>
      </c>
      <c r="AY433" s="207" t="s">
        <v>155</v>
      </c>
      <c r="BK433" s="209">
        <f>SUM(BK434:BK460)</f>
        <v>0</v>
      </c>
    </row>
    <row r="434" s="1" customFormat="1" ht="16.5" customHeight="1">
      <c r="B434" s="44"/>
      <c r="C434" s="210" t="s">
        <v>685</v>
      </c>
      <c r="D434" s="210" t="s">
        <v>156</v>
      </c>
      <c r="E434" s="211" t="s">
        <v>2688</v>
      </c>
      <c r="F434" s="212" t="s">
        <v>2689</v>
      </c>
      <c r="G434" s="213" t="s">
        <v>422</v>
      </c>
      <c r="H434" s="214">
        <v>4</v>
      </c>
      <c r="I434" s="215"/>
      <c r="J434" s="216">
        <f>ROUND(I434*H434,2)</f>
        <v>0</v>
      </c>
      <c r="K434" s="212" t="s">
        <v>21</v>
      </c>
      <c r="L434" s="70"/>
      <c r="M434" s="217" t="s">
        <v>21</v>
      </c>
      <c r="N434" s="218" t="s">
        <v>44</v>
      </c>
      <c r="O434" s="45"/>
      <c r="P434" s="219">
        <f>O434*H434</f>
        <v>0</v>
      </c>
      <c r="Q434" s="219">
        <v>0.00282</v>
      </c>
      <c r="R434" s="219">
        <f>Q434*H434</f>
        <v>0.01128</v>
      </c>
      <c r="S434" s="219">
        <v>0</v>
      </c>
      <c r="T434" s="220">
        <f>S434*H434</f>
        <v>0</v>
      </c>
      <c r="AR434" s="22" t="s">
        <v>163</v>
      </c>
      <c r="AT434" s="22" t="s">
        <v>156</v>
      </c>
      <c r="AU434" s="22" t="s">
        <v>81</v>
      </c>
      <c r="AY434" s="22" t="s">
        <v>155</v>
      </c>
      <c r="BE434" s="221">
        <f>IF(N434="základní",J434,0)</f>
        <v>0</v>
      </c>
      <c r="BF434" s="221">
        <f>IF(N434="snížená",J434,0)</f>
        <v>0</v>
      </c>
      <c r="BG434" s="221">
        <f>IF(N434="zákl. přenesená",J434,0)</f>
        <v>0</v>
      </c>
      <c r="BH434" s="221">
        <f>IF(N434="sníž. přenesená",J434,0)</f>
        <v>0</v>
      </c>
      <c r="BI434" s="221">
        <f>IF(N434="nulová",J434,0)</f>
        <v>0</v>
      </c>
      <c r="BJ434" s="22" t="s">
        <v>81</v>
      </c>
      <c r="BK434" s="221">
        <f>ROUND(I434*H434,2)</f>
        <v>0</v>
      </c>
      <c r="BL434" s="22" t="s">
        <v>163</v>
      </c>
      <c r="BM434" s="22" t="s">
        <v>1249</v>
      </c>
    </row>
    <row r="435" s="1" customFormat="1" ht="16.5" customHeight="1">
      <c r="B435" s="44"/>
      <c r="C435" s="210" t="s">
        <v>73</v>
      </c>
      <c r="D435" s="210" t="s">
        <v>156</v>
      </c>
      <c r="E435" s="211" t="s">
        <v>2458</v>
      </c>
      <c r="F435" s="212" t="s">
        <v>2459</v>
      </c>
      <c r="G435" s="213" t="s">
        <v>21</v>
      </c>
      <c r="H435" s="214">
        <v>0</v>
      </c>
      <c r="I435" s="215"/>
      <c r="J435" s="216">
        <f>ROUND(I435*H435,2)</f>
        <v>0</v>
      </c>
      <c r="K435" s="212" t="s">
        <v>21</v>
      </c>
      <c r="L435" s="70"/>
      <c r="M435" s="217" t="s">
        <v>21</v>
      </c>
      <c r="N435" s="218" t="s">
        <v>44</v>
      </c>
      <c r="O435" s="45"/>
      <c r="P435" s="219">
        <f>O435*H435</f>
        <v>0</v>
      </c>
      <c r="Q435" s="219">
        <v>0</v>
      </c>
      <c r="R435" s="219">
        <f>Q435*H435</f>
        <v>0</v>
      </c>
      <c r="S435" s="219">
        <v>0</v>
      </c>
      <c r="T435" s="220">
        <f>S435*H435</f>
        <v>0</v>
      </c>
      <c r="AR435" s="22" t="s">
        <v>163</v>
      </c>
      <c r="AT435" s="22" t="s">
        <v>156</v>
      </c>
      <c r="AU435" s="22" t="s">
        <v>81</v>
      </c>
      <c r="AY435" s="22" t="s">
        <v>155</v>
      </c>
      <c r="BE435" s="221">
        <f>IF(N435="základní",J435,0)</f>
        <v>0</v>
      </c>
      <c r="BF435" s="221">
        <f>IF(N435="snížená",J435,0)</f>
        <v>0</v>
      </c>
      <c r="BG435" s="221">
        <f>IF(N435="zákl. přenesená",J435,0)</f>
        <v>0</v>
      </c>
      <c r="BH435" s="221">
        <f>IF(N435="sníž. přenesená",J435,0)</f>
        <v>0</v>
      </c>
      <c r="BI435" s="221">
        <f>IF(N435="nulová",J435,0)</f>
        <v>0</v>
      </c>
      <c r="BJ435" s="22" t="s">
        <v>81</v>
      </c>
      <c r="BK435" s="221">
        <f>ROUND(I435*H435,2)</f>
        <v>0</v>
      </c>
      <c r="BL435" s="22" t="s">
        <v>163</v>
      </c>
      <c r="BM435" s="22" t="s">
        <v>1251</v>
      </c>
    </row>
    <row r="436" s="1" customFormat="1" ht="16.5" customHeight="1">
      <c r="B436" s="44"/>
      <c r="C436" s="210" t="s">
        <v>2690</v>
      </c>
      <c r="D436" s="210" t="s">
        <v>156</v>
      </c>
      <c r="E436" s="211" t="s">
        <v>2691</v>
      </c>
      <c r="F436" s="212" t="s">
        <v>2692</v>
      </c>
      <c r="G436" s="213" t="s">
        <v>422</v>
      </c>
      <c r="H436" s="214">
        <v>14</v>
      </c>
      <c r="I436" s="215"/>
      <c r="J436" s="216">
        <f>ROUND(I436*H436,2)</f>
        <v>0</v>
      </c>
      <c r="K436" s="212" t="s">
        <v>21</v>
      </c>
      <c r="L436" s="70"/>
      <c r="M436" s="217" t="s">
        <v>21</v>
      </c>
      <c r="N436" s="218" t="s">
        <v>44</v>
      </c>
      <c r="O436" s="45"/>
      <c r="P436" s="219">
        <f>O436*H436</f>
        <v>0</v>
      </c>
      <c r="Q436" s="219">
        <v>0.00106</v>
      </c>
      <c r="R436" s="219">
        <f>Q436*H436</f>
        <v>0.014839999999999999</v>
      </c>
      <c r="S436" s="219">
        <v>0</v>
      </c>
      <c r="T436" s="220">
        <f>S436*H436</f>
        <v>0</v>
      </c>
      <c r="AR436" s="22" t="s">
        <v>163</v>
      </c>
      <c r="AT436" s="22" t="s">
        <v>156</v>
      </c>
      <c r="AU436" s="22" t="s">
        <v>81</v>
      </c>
      <c r="AY436" s="22" t="s">
        <v>155</v>
      </c>
      <c r="BE436" s="221">
        <f>IF(N436="základní",J436,0)</f>
        <v>0</v>
      </c>
      <c r="BF436" s="221">
        <f>IF(N436="snížená",J436,0)</f>
        <v>0</v>
      </c>
      <c r="BG436" s="221">
        <f>IF(N436="zákl. přenesená",J436,0)</f>
        <v>0</v>
      </c>
      <c r="BH436" s="221">
        <f>IF(N436="sníž. přenesená",J436,0)</f>
        <v>0</v>
      </c>
      <c r="BI436" s="221">
        <f>IF(N436="nulová",J436,0)</f>
        <v>0</v>
      </c>
      <c r="BJ436" s="22" t="s">
        <v>81</v>
      </c>
      <c r="BK436" s="221">
        <f>ROUND(I436*H436,2)</f>
        <v>0</v>
      </c>
      <c r="BL436" s="22" t="s">
        <v>163</v>
      </c>
      <c r="BM436" s="22" t="s">
        <v>1253</v>
      </c>
    </row>
    <row r="437" s="1" customFormat="1" ht="16.5" customHeight="1">
      <c r="B437" s="44"/>
      <c r="C437" s="210" t="s">
        <v>73</v>
      </c>
      <c r="D437" s="210" t="s">
        <v>156</v>
      </c>
      <c r="E437" s="211" t="s">
        <v>2693</v>
      </c>
      <c r="F437" s="212" t="s">
        <v>2694</v>
      </c>
      <c r="G437" s="213" t="s">
        <v>21</v>
      </c>
      <c r="H437" s="214">
        <v>0</v>
      </c>
      <c r="I437" s="215"/>
      <c r="J437" s="216">
        <f>ROUND(I437*H437,2)</f>
        <v>0</v>
      </c>
      <c r="K437" s="212" t="s">
        <v>21</v>
      </c>
      <c r="L437" s="70"/>
      <c r="M437" s="217" t="s">
        <v>21</v>
      </c>
      <c r="N437" s="218" t="s">
        <v>44</v>
      </c>
      <c r="O437" s="45"/>
      <c r="P437" s="219">
        <f>O437*H437</f>
        <v>0</v>
      </c>
      <c r="Q437" s="219">
        <v>0</v>
      </c>
      <c r="R437" s="219">
        <f>Q437*H437</f>
        <v>0</v>
      </c>
      <c r="S437" s="219">
        <v>0</v>
      </c>
      <c r="T437" s="220">
        <f>S437*H437</f>
        <v>0</v>
      </c>
      <c r="AR437" s="22" t="s">
        <v>163</v>
      </c>
      <c r="AT437" s="22" t="s">
        <v>156</v>
      </c>
      <c r="AU437" s="22" t="s">
        <v>81</v>
      </c>
      <c r="AY437" s="22" t="s">
        <v>155</v>
      </c>
      <c r="BE437" s="221">
        <f>IF(N437="základní",J437,0)</f>
        <v>0</v>
      </c>
      <c r="BF437" s="221">
        <f>IF(N437="snížená",J437,0)</f>
        <v>0</v>
      </c>
      <c r="BG437" s="221">
        <f>IF(N437="zákl. přenesená",J437,0)</f>
        <v>0</v>
      </c>
      <c r="BH437" s="221">
        <f>IF(N437="sníž. přenesená",J437,0)</f>
        <v>0</v>
      </c>
      <c r="BI437" s="221">
        <f>IF(N437="nulová",J437,0)</f>
        <v>0</v>
      </c>
      <c r="BJ437" s="22" t="s">
        <v>81</v>
      </c>
      <c r="BK437" s="221">
        <f>ROUND(I437*H437,2)</f>
        <v>0</v>
      </c>
      <c r="BL437" s="22" t="s">
        <v>163</v>
      </c>
      <c r="BM437" s="22" t="s">
        <v>1256</v>
      </c>
    </row>
    <row r="438" s="1" customFormat="1" ht="16.5" customHeight="1">
      <c r="B438" s="44"/>
      <c r="C438" s="210" t="s">
        <v>687</v>
      </c>
      <c r="D438" s="210" t="s">
        <v>156</v>
      </c>
      <c r="E438" s="211" t="s">
        <v>2695</v>
      </c>
      <c r="F438" s="212" t="s">
        <v>2696</v>
      </c>
      <c r="G438" s="213" t="s">
        <v>422</v>
      </c>
      <c r="H438" s="214">
        <v>3</v>
      </c>
      <c r="I438" s="215"/>
      <c r="J438" s="216">
        <f>ROUND(I438*H438,2)</f>
        <v>0</v>
      </c>
      <c r="K438" s="212" t="s">
        <v>21</v>
      </c>
      <c r="L438" s="70"/>
      <c r="M438" s="217" t="s">
        <v>21</v>
      </c>
      <c r="N438" s="218" t="s">
        <v>44</v>
      </c>
      <c r="O438" s="45"/>
      <c r="P438" s="219">
        <f>O438*H438</f>
        <v>0</v>
      </c>
      <c r="Q438" s="219">
        <v>0.0016299999999999999</v>
      </c>
      <c r="R438" s="219">
        <f>Q438*H438</f>
        <v>0.0048900000000000002</v>
      </c>
      <c r="S438" s="219">
        <v>0</v>
      </c>
      <c r="T438" s="220">
        <f>S438*H438</f>
        <v>0</v>
      </c>
      <c r="AR438" s="22" t="s">
        <v>163</v>
      </c>
      <c r="AT438" s="22" t="s">
        <v>156</v>
      </c>
      <c r="AU438" s="22" t="s">
        <v>81</v>
      </c>
      <c r="AY438" s="22" t="s">
        <v>155</v>
      </c>
      <c r="BE438" s="221">
        <f>IF(N438="základní",J438,0)</f>
        <v>0</v>
      </c>
      <c r="BF438" s="221">
        <f>IF(N438="snížená",J438,0)</f>
        <v>0</v>
      </c>
      <c r="BG438" s="221">
        <f>IF(N438="zákl. přenesená",J438,0)</f>
        <v>0</v>
      </c>
      <c r="BH438" s="221">
        <f>IF(N438="sníž. přenesená",J438,0)</f>
        <v>0</v>
      </c>
      <c r="BI438" s="221">
        <f>IF(N438="nulová",J438,0)</f>
        <v>0</v>
      </c>
      <c r="BJ438" s="22" t="s">
        <v>81</v>
      </c>
      <c r="BK438" s="221">
        <f>ROUND(I438*H438,2)</f>
        <v>0</v>
      </c>
      <c r="BL438" s="22" t="s">
        <v>163</v>
      </c>
      <c r="BM438" s="22" t="s">
        <v>1258</v>
      </c>
    </row>
    <row r="439" s="1" customFormat="1" ht="16.5" customHeight="1">
      <c r="B439" s="44"/>
      <c r="C439" s="210" t="s">
        <v>73</v>
      </c>
      <c r="D439" s="210" t="s">
        <v>156</v>
      </c>
      <c r="E439" s="211" t="s">
        <v>2697</v>
      </c>
      <c r="F439" s="212" t="s">
        <v>2698</v>
      </c>
      <c r="G439" s="213" t="s">
        <v>21</v>
      </c>
      <c r="H439" s="214">
        <v>0</v>
      </c>
      <c r="I439" s="215"/>
      <c r="J439" s="216">
        <f>ROUND(I439*H439,2)</f>
        <v>0</v>
      </c>
      <c r="K439" s="212" t="s">
        <v>21</v>
      </c>
      <c r="L439" s="70"/>
      <c r="M439" s="217" t="s">
        <v>21</v>
      </c>
      <c r="N439" s="218" t="s">
        <v>44</v>
      </c>
      <c r="O439" s="45"/>
      <c r="P439" s="219">
        <f>O439*H439</f>
        <v>0</v>
      </c>
      <c r="Q439" s="219">
        <v>0</v>
      </c>
      <c r="R439" s="219">
        <f>Q439*H439</f>
        <v>0</v>
      </c>
      <c r="S439" s="219">
        <v>0</v>
      </c>
      <c r="T439" s="220">
        <f>S439*H439</f>
        <v>0</v>
      </c>
      <c r="AR439" s="22" t="s">
        <v>163</v>
      </c>
      <c r="AT439" s="22" t="s">
        <v>156</v>
      </c>
      <c r="AU439" s="22" t="s">
        <v>81</v>
      </c>
      <c r="AY439" s="22" t="s">
        <v>155</v>
      </c>
      <c r="BE439" s="221">
        <f>IF(N439="základní",J439,0)</f>
        <v>0</v>
      </c>
      <c r="BF439" s="221">
        <f>IF(N439="snížená",J439,0)</f>
        <v>0</v>
      </c>
      <c r="BG439" s="221">
        <f>IF(N439="zákl. přenesená",J439,0)</f>
        <v>0</v>
      </c>
      <c r="BH439" s="221">
        <f>IF(N439="sníž. přenesená",J439,0)</f>
        <v>0</v>
      </c>
      <c r="BI439" s="221">
        <f>IF(N439="nulová",J439,0)</f>
        <v>0</v>
      </c>
      <c r="BJ439" s="22" t="s">
        <v>81</v>
      </c>
      <c r="BK439" s="221">
        <f>ROUND(I439*H439,2)</f>
        <v>0</v>
      </c>
      <c r="BL439" s="22" t="s">
        <v>163</v>
      </c>
      <c r="BM439" s="22" t="s">
        <v>1261</v>
      </c>
    </row>
    <row r="440" s="1" customFormat="1" ht="16.5" customHeight="1">
      <c r="B440" s="44"/>
      <c r="C440" s="210" t="s">
        <v>2699</v>
      </c>
      <c r="D440" s="210" t="s">
        <v>156</v>
      </c>
      <c r="E440" s="211" t="s">
        <v>2700</v>
      </c>
      <c r="F440" s="212" t="s">
        <v>2701</v>
      </c>
      <c r="G440" s="213" t="s">
        <v>422</v>
      </c>
      <c r="H440" s="214">
        <v>7</v>
      </c>
      <c r="I440" s="215"/>
      <c r="J440" s="216">
        <f>ROUND(I440*H440,2)</f>
        <v>0</v>
      </c>
      <c r="K440" s="212" t="s">
        <v>21</v>
      </c>
      <c r="L440" s="70"/>
      <c r="M440" s="217" t="s">
        <v>21</v>
      </c>
      <c r="N440" s="218" t="s">
        <v>44</v>
      </c>
      <c r="O440" s="45"/>
      <c r="P440" s="219">
        <f>O440*H440</f>
        <v>0</v>
      </c>
      <c r="Q440" s="219">
        <v>0.00064999999999999997</v>
      </c>
      <c r="R440" s="219">
        <f>Q440*H440</f>
        <v>0.0045500000000000002</v>
      </c>
      <c r="S440" s="219">
        <v>0</v>
      </c>
      <c r="T440" s="220">
        <f>S440*H440</f>
        <v>0</v>
      </c>
      <c r="AR440" s="22" t="s">
        <v>163</v>
      </c>
      <c r="AT440" s="22" t="s">
        <v>156</v>
      </c>
      <c r="AU440" s="22" t="s">
        <v>81</v>
      </c>
      <c r="AY440" s="22" t="s">
        <v>155</v>
      </c>
      <c r="BE440" s="221">
        <f>IF(N440="základní",J440,0)</f>
        <v>0</v>
      </c>
      <c r="BF440" s="221">
        <f>IF(N440="snížená",J440,0)</f>
        <v>0</v>
      </c>
      <c r="BG440" s="221">
        <f>IF(N440="zákl. přenesená",J440,0)</f>
        <v>0</v>
      </c>
      <c r="BH440" s="221">
        <f>IF(N440="sníž. přenesená",J440,0)</f>
        <v>0</v>
      </c>
      <c r="BI440" s="221">
        <f>IF(N440="nulová",J440,0)</f>
        <v>0</v>
      </c>
      <c r="BJ440" s="22" t="s">
        <v>81</v>
      </c>
      <c r="BK440" s="221">
        <f>ROUND(I440*H440,2)</f>
        <v>0</v>
      </c>
      <c r="BL440" s="22" t="s">
        <v>163</v>
      </c>
      <c r="BM440" s="22" t="s">
        <v>1263</v>
      </c>
    </row>
    <row r="441" s="1" customFormat="1" ht="16.5" customHeight="1">
      <c r="B441" s="44"/>
      <c r="C441" s="210" t="s">
        <v>73</v>
      </c>
      <c r="D441" s="210" t="s">
        <v>156</v>
      </c>
      <c r="E441" s="211" t="s">
        <v>2702</v>
      </c>
      <c r="F441" s="212" t="s">
        <v>2703</v>
      </c>
      <c r="G441" s="213" t="s">
        <v>21</v>
      </c>
      <c r="H441" s="214">
        <v>0</v>
      </c>
      <c r="I441" s="215"/>
      <c r="J441" s="216">
        <f>ROUND(I441*H441,2)</f>
        <v>0</v>
      </c>
      <c r="K441" s="212" t="s">
        <v>21</v>
      </c>
      <c r="L441" s="70"/>
      <c r="M441" s="217" t="s">
        <v>21</v>
      </c>
      <c r="N441" s="218" t="s">
        <v>44</v>
      </c>
      <c r="O441" s="45"/>
      <c r="P441" s="219">
        <f>O441*H441</f>
        <v>0</v>
      </c>
      <c r="Q441" s="219">
        <v>0</v>
      </c>
      <c r="R441" s="219">
        <f>Q441*H441</f>
        <v>0</v>
      </c>
      <c r="S441" s="219">
        <v>0</v>
      </c>
      <c r="T441" s="220">
        <f>S441*H441</f>
        <v>0</v>
      </c>
      <c r="AR441" s="22" t="s">
        <v>163</v>
      </c>
      <c r="AT441" s="22" t="s">
        <v>156</v>
      </c>
      <c r="AU441" s="22" t="s">
        <v>81</v>
      </c>
      <c r="AY441" s="22" t="s">
        <v>155</v>
      </c>
      <c r="BE441" s="221">
        <f>IF(N441="základní",J441,0)</f>
        <v>0</v>
      </c>
      <c r="BF441" s="221">
        <f>IF(N441="snížená",J441,0)</f>
        <v>0</v>
      </c>
      <c r="BG441" s="221">
        <f>IF(N441="zákl. přenesená",J441,0)</f>
        <v>0</v>
      </c>
      <c r="BH441" s="221">
        <f>IF(N441="sníž. přenesená",J441,0)</f>
        <v>0</v>
      </c>
      <c r="BI441" s="221">
        <f>IF(N441="nulová",J441,0)</f>
        <v>0</v>
      </c>
      <c r="BJ441" s="22" t="s">
        <v>81</v>
      </c>
      <c r="BK441" s="221">
        <f>ROUND(I441*H441,2)</f>
        <v>0</v>
      </c>
      <c r="BL441" s="22" t="s">
        <v>163</v>
      </c>
      <c r="BM441" s="22" t="s">
        <v>1266</v>
      </c>
    </row>
    <row r="442" s="1" customFormat="1" ht="16.5" customHeight="1">
      <c r="B442" s="44"/>
      <c r="C442" s="210" t="s">
        <v>691</v>
      </c>
      <c r="D442" s="210" t="s">
        <v>156</v>
      </c>
      <c r="E442" s="211" t="s">
        <v>2704</v>
      </c>
      <c r="F442" s="212" t="s">
        <v>2705</v>
      </c>
      <c r="G442" s="213" t="s">
        <v>422</v>
      </c>
      <c r="H442" s="214">
        <v>10</v>
      </c>
      <c r="I442" s="215"/>
      <c r="J442" s="216">
        <f>ROUND(I442*H442,2)</f>
        <v>0</v>
      </c>
      <c r="K442" s="212" t="s">
        <v>21</v>
      </c>
      <c r="L442" s="70"/>
      <c r="M442" s="217" t="s">
        <v>21</v>
      </c>
      <c r="N442" s="218" t="s">
        <v>44</v>
      </c>
      <c r="O442" s="45"/>
      <c r="P442" s="219">
        <f>O442*H442</f>
        <v>0</v>
      </c>
      <c r="Q442" s="219">
        <v>0.44385000000000002</v>
      </c>
      <c r="R442" s="219">
        <f>Q442*H442</f>
        <v>4.4385000000000003</v>
      </c>
      <c r="S442" s="219">
        <v>0</v>
      </c>
      <c r="T442" s="220">
        <f>S442*H442</f>
        <v>0</v>
      </c>
      <c r="AR442" s="22" t="s">
        <v>163</v>
      </c>
      <c r="AT442" s="22" t="s">
        <v>156</v>
      </c>
      <c r="AU442" s="22" t="s">
        <v>81</v>
      </c>
      <c r="AY442" s="22" t="s">
        <v>155</v>
      </c>
      <c r="BE442" s="221">
        <f>IF(N442="základní",J442,0)</f>
        <v>0</v>
      </c>
      <c r="BF442" s="221">
        <f>IF(N442="snížená",J442,0)</f>
        <v>0</v>
      </c>
      <c r="BG442" s="221">
        <f>IF(N442="zákl. přenesená",J442,0)</f>
        <v>0</v>
      </c>
      <c r="BH442" s="221">
        <f>IF(N442="sníž. přenesená",J442,0)</f>
        <v>0</v>
      </c>
      <c r="BI442" s="221">
        <f>IF(N442="nulová",J442,0)</f>
        <v>0</v>
      </c>
      <c r="BJ442" s="22" t="s">
        <v>81</v>
      </c>
      <c r="BK442" s="221">
        <f>ROUND(I442*H442,2)</f>
        <v>0</v>
      </c>
      <c r="BL442" s="22" t="s">
        <v>163</v>
      </c>
      <c r="BM442" s="22" t="s">
        <v>1268</v>
      </c>
    </row>
    <row r="443" s="1" customFormat="1" ht="16.5" customHeight="1">
      <c r="B443" s="44"/>
      <c r="C443" s="210" t="s">
        <v>73</v>
      </c>
      <c r="D443" s="210" t="s">
        <v>156</v>
      </c>
      <c r="E443" s="211" t="s">
        <v>2706</v>
      </c>
      <c r="F443" s="212" t="s">
        <v>2707</v>
      </c>
      <c r="G443" s="213" t="s">
        <v>21</v>
      </c>
      <c r="H443" s="214">
        <v>0</v>
      </c>
      <c r="I443" s="215"/>
      <c r="J443" s="216">
        <f>ROUND(I443*H443,2)</f>
        <v>0</v>
      </c>
      <c r="K443" s="212" t="s">
        <v>21</v>
      </c>
      <c r="L443" s="70"/>
      <c r="M443" s="217" t="s">
        <v>21</v>
      </c>
      <c r="N443" s="218" t="s">
        <v>44</v>
      </c>
      <c r="O443" s="45"/>
      <c r="P443" s="219">
        <f>O443*H443</f>
        <v>0</v>
      </c>
      <c r="Q443" s="219">
        <v>0</v>
      </c>
      <c r="R443" s="219">
        <f>Q443*H443</f>
        <v>0</v>
      </c>
      <c r="S443" s="219">
        <v>0</v>
      </c>
      <c r="T443" s="220">
        <f>S443*H443</f>
        <v>0</v>
      </c>
      <c r="AR443" s="22" t="s">
        <v>163</v>
      </c>
      <c r="AT443" s="22" t="s">
        <v>156</v>
      </c>
      <c r="AU443" s="22" t="s">
        <v>81</v>
      </c>
      <c r="AY443" s="22" t="s">
        <v>155</v>
      </c>
      <c r="BE443" s="221">
        <f>IF(N443="základní",J443,0)</f>
        <v>0</v>
      </c>
      <c r="BF443" s="221">
        <f>IF(N443="snížená",J443,0)</f>
        <v>0</v>
      </c>
      <c r="BG443" s="221">
        <f>IF(N443="zákl. přenesená",J443,0)</f>
        <v>0</v>
      </c>
      <c r="BH443" s="221">
        <f>IF(N443="sníž. přenesená",J443,0)</f>
        <v>0</v>
      </c>
      <c r="BI443" s="221">
        <f>IF(N443="nulová",J443,0)</f>
        <v>0</v>
      </c>
      <c r="BJ443" s="22" t="s">
        <v>81</v>
      </c>
      <c r="BK443" s="221">
        <f>ROUND(I443*H443,2)</f>
        <v>0</v>
      </c>
      <c r="BL443" s="22" t="s">
        <v>163</v>
      </c>
      <c r="BM443" s="22" t="s">
        <v>1271</v>
      </c>
    </row>
    <row r="444" s="1" customFormat="1" ht="16.5" customHeight="1">
      <c r="B444" s="44"/>
      <c r="C444" s="210" t="s">
        <v>2708</v>
      </c>
      <c r="D444" s="210" t="s">
        <v>156</v>
      </c>
      <c r="E444" s="211" t="s">
        <v>2709</v>
      </c>
      <c r="F444" s="212" t="s">
        <v>2710</v>
      </c>
      <c r="G444" s="213" t="s">
        <v>422</v>
      </c>
      <c r="H444" s="214">
        <v>2</v>
      </c>
      <c r="I444" s="215"/>
      <c r="J444" s="216">
        <f>ROUND(I444*H444,2)</f>
        <v>0</v>
      </c>
      <c r="K444" s="212" t="s">
        <v>21</v>
      </c>
      <c r="L444" s="70"/>
      <c r="M444" s="217" t="s">
        <v>21</v>
      </c>
      <c r="N444" s="218" t="s">
        <v>44</v>
      </c>
      <c r="O444" s="45"/>
      <c r="P444" s="219">
        <f>O444*H444</f>
        <v>0</v>
      </c>
      <c r="Q444" s="219">
        <v>0.036880000000000003</v>
      </c>
      <c r="R444" s="219">
        <f>Q444*H444</f>
        <v>0.073760000000000006</v>
      </c>
      <c r="S444" s="219">
        <v>0</v>
      </c>
      <c r="T444" s="220">
        <f>S444*H444</f>
        <v>0</v>
      </c>
      <c r="AR444" s="22" t="s">
        <v>163</v>
      </c>
      <c r="AT444" s="22" t="s">
        <v>156</v>
      </c>
      <c r="AU444" s="22" t="s">
        <v>81</v>
      </c>
      <c r="AY444" s="22" t="s">
        <v>155</v>
      </c>
      <c r="BE444" s="221">
        <f>IF(N444="základní",J444,0)</f>
        <v>0</v>
      </c>
      <c r="BF444" s="221">
        <f>IF(N444="snížená",J444,0)</f>
        <v>0</v>
      </c>
      <c r="BG444" s="221">
        <f>IF(N444="zákl. přenesená",J444,0)</f>
        <v>0</v>
      </c>
      <c r="BH444" s="221">
        <f>IF(N444="sníž. přenesená",J444,0)</f>
        <v>0</v>
      </c>
      <c r="BI444" s="221">
        <f>IF(N444="nulová",J444,0)</f>
        <v>0</v>
      </c>
      <c r="BJ444" s="22" t="s">
        <v>81</v>
      </c>
      <c r="BK444" s="221">
        <f>ROUND(I444*H444,2)</f>
        <v>0</v>
      </c>
      <c r="BL444" s="22" t="s">
        <v>163</v>
      </c>
      <c r="BM444" s="22" t="s">
        <v>1278</v>
      </c>
    </row>
    <row r="445" s="1" customFormat="1" ht="16.5" customHeight="1">
      <c r="B445" s="44"/>
      <c r="C445" s="210" t="s">
        <v>73</v>
      </c>
      <c r="D445" s="210" t="s">
        <v>156</v>
      </c>
      <c r="E445" s="211" t="s">
        <v>470</v>
      </c>
      <c r="F445" s="212" t="s">
        <v>425</v>
      </c>
      <c r="G445" s="213" t="s">
        <v>21</v>
      </c>
      <c r="H445" s="214">
        <v>0</v>
      </c>
      <c r="I445" s="215"/>
      <c r="J445" s="216">
        <f>ROUND(I445*H445,2)</f>
        <v>0</v>
      </c>
      <c r="K445" s="212" t="s">
        <v>21</v>
      </c>
      <c r="L445" s="70"/>
      <c r="M445" s="217" t="s">
        <v>21</v>
      </c>
      <c r="N445" s="218" t="s">
        <v>44</v>
      </c>
      <c r="O445" s="45"/>
      <c r="P445" s="219">
        <f>O445*H445</f>
        <v>0</v>
      </c>
      <c r="Q445" s="219">
        <v>0</v>
      </c>
      <c r="R445" s="219">
        <f>Q445*H445</f>
        <v>0</v>
      </c>
      <c r="S445" s="219">
        <v>0</v>
      </c>
      <c r="T445" s="220">
        <f>S445*H445</f>
        <v>0</v>
      </c>
      <c r="AR445" s="22" t="s">
        <v>163</v>
      </c>
      <c r="AT445" s="22" t="s">
        <v>156</v>
      </c>
      <c r="AU445" s="22" t="s">
        <v>81</v>
      </c>
      <c r="AY445" s="22" t="s">
        <v>155</v>
      </c>
      <c r="BE445" s="221">
        <f>IF(N445="základní",J445,0)</f>
        <v>0</v>
      </c>
      <c r="BF445" s="221">
        <f>IF(N445="snížená",J445,0)</f>
        <v>0</v>
      </c>
      <c r="BG445" s="221">
        <f>IF(N445="zákl. přenesená",J445,0)</f>
        <v>0</v>
      </c>
      <c r="BH445" s="221">
        <f>IF(N445="sníž. přenesená",J445,0)</f>
        <v>0</v>
      </c>
      <c r="BI445" s="221">
        <f>IF(N445="nulová",J445,0)</f>
        <v>0</v>
      </c>
      <c r="BJ445" s="22" t="s">
        <v>81</v>
      </c>
      <c r="BK445" s="221">
        <f>ROUND(I445*H445,2)</f>
        <v>0</v>
      </c>
      <c r="BL445" s="22" t="s">
        <v>163</v>
      </c>
      <c r="BM445" s="22" t="s">
        <v>1280</v>
      </c>
    </row>
    <row r="446" s="1" customFormat="1" ht="16.5" customHeight="1">
      <c r="B446" s="44"/>
      <c r="C446" s="210" t="s">
        <v>693</v>
      </c>
      <c r="D446" s="210" t="s">
        <v>156</v>
      </c>
      <c r="E446" s="211" t="s">
        <v>2711</v>
      </c>
      <c r="F446" s="212" t="s">
        <v>2712</v>
      </c>
      <c r="G446" s="213" t="s">
        <v>298</v>
      </c>
      <c r="H446" s="214">
        <v>16.640000000000001</v>
      </c>
      <c r="I446" s="215"/>
      <c r="J446" s="216">
        <f>ROUND(I446*H446,2)</f>
        <v>0</v>
      </c>
      <c r="K446" s="212" t="s">
        <v>21</v>
      </c>
      <c r="L446" s="70"/>
      <c r="M446" s="217" t="s">
        <v>21</v>
      </c>
      <c r="N446" s="218" t="s">
        <v>44</v>
      </c>
      <c r="O446" s="45"/>
      <c r="P446" s="219">
        <f>O446*H446</f>
        <v>0</v>
      </c>
      <c r="Q446" s="219">
        <v>0.01107</v>
      </c>
      <c r="R446" s="219">
        <f>Q446*H446</f>
        <v>0.1842048</v>
      </c>
      <c r="S446" s="219">
        <v>0</v>
      </c>
      <c r="T446" s="220">
        <f>S446*H446</f>
        <v>0</v>
      </c>
      <c r="AR446" s="22" t="s">
        <v>163</v>
      </c>
      <c r="AT446" s="22" t="s">
        <v>156</v>
      </c>
      <c r="AU446" s="22" t="s">
        <v>81</v>
      </c>
      <c r="AY446" s="22" t="s">
        <v>155</v>
      </c>
      <c r="BE446" s="221">
        <f>IF(N446="základní",J446,0)</f>
        <v>0</v>
      </c>
      <c r="BF446" s="221">
        <f>IF(N446="snížená",J446,0)</f>
        <v>0</v>
      </c>
      <c r="BG446" s="221">
        <f>IF(N446="zákl. přenesená",J446,0)</f>
        <v>0</v>
      </c>
      <c r="BH446" s="221">
        <f>IF(N446="sníž. přenesená",J446,0)</f>
        <v>0</v>
      </c>
      <c r="BI446" s="221">
        <f>IF(N446="nulová",J446,0)</f>
        <v>0</v>
      </c>
      <c r="BJ446" s="22" t="s">
        <v>81</v>
      </c>
      <c r="BK446" s="221">
        <f>ROUND(I446*H446,2)</f>
        <v>0</v>
      </c>
      <c r="BL446" s="22" t="s">
        <v>163</v>
      </c>
      <c r="BM446" s="22" t="s">
        <v>1283</v>
      </c>
    </row>
    <row r="447" s="1" customFormat="1" ht="16.5" customHeight="1">
      <c r="B447" s="44"/>
      <c r="C447" s="210" t="s">
        <v>73</v>
      </c>
      <c r="D447" s="210" t="s">
        <v>156</v>
      </c>
      <c r="E447" s="211" t="s">
        <v>2713</v>
      </c>
      <c r="F447" s="212" t="s">
        <v>2714</v>
      </c>
      <c r="G447" s="213" t="s">
        <v>21</v>
      </c>
      <c r="H447" s="214">
        <v>0</v>
      </c>
      <c r="I447" s="215"/>
      <c r="J447" s="216">
        <f>ROUND(I447*H447,2)</f>
        <v>0</v>
      </c>
      <c r="K447" s="212" t="s">
        <v>21</v>
      </c>
      <c r="L447" s="70"/>
      <c r="M447" s="217" t="s">
        <v>21</v>
      </c>
      <c r="N447" s="218" t="s">
        <v>44</v>
      </c>
      <c r="O447" s="45"/>
      <c r="P447" s="219">
        <f>O447*H447</f>
        <v>0</v>
      </c>
      <c r="Q447" s="219">
        <v>0</v>
      </c>
      <c r="R447" s="219">
        <f>Q447*H447</f>
        <v>0</v>
      </c>
      <c r="S447" s="219">
        <v>0</v>
      </c>
      <c r="T447" s="220">
        <f>S447*H447</f>
        <v>0</v>
      </c>
      <c r="AR447" s="22" t="s">
        <v>163</v>
      </c>
      <c r="AT447" s="22" t="s">
        <v>156</v>
      </c>
      <c r="AU447" s="22" t="s">
        <v>81</v>
      </c>
      <c r="AY447" s="22" t="s">
        <v>155</v>
      </c>
      <c r="BE447" s="221">
        <f>IF(N447="základní",J447,0)</f>
        <v>0</v>
      </c>
      <c r="BF447" s="221">
        <f>IF(N447="snížená",J447,0)</f>
        <v>0</v>
      </c>
      <c r="BG447" s="221">
        <f>IF(N447="zákl. přenesená",J447,0)</f>
        <v>0</v>
      </c>
      <c r="BH447" s="221">
        <f>IF(N447="sníž. přenesená",J447,0)</f>
        <v>0</v>
      </c>
      <c r="BI447" s="221">
        <f>IF(N447="nulová",J447,0)</f>
        <v>0</v>
      </c>
      <c r="BJ447" s="22" t="s">
        <v>81</v>
      </c>
      <c r="BK447" s="221">
        <f>ROUND(I447*H447,2)</f>
        <v>0</v>
      </c>
      <c r="BL447" s="22" t="s">
        <v>163</v>
      </c>
      <c r="BM447" s="22" t="s">
        <v>1285</v>
      </c>
    </row>
    <row r="448" s="1" customFormat="1" ht="16.5" customHeight="1">
      <c r="B448" s="44"/>
      <c r="C448" s="258" t="s">
        <v>2715</v>
      </c>
      <c r="D448" s="258" t="s">
        <v>298</v>
      </c>
      <c r="E448" s="259" t="s">
        <v>2716</v>
      </c>
      <c r="F448" s="260" t="s">
        <v>2717</v>
      </c>
      <c r="G448" s="261" t="s">
        <v>422</v>
      </c>
      <c r="H448" s="262">
        <v>3</v>
      </c>
      <c r="I448" s="263"/>
      <c r="J448" s="264">
        <f>ROUND(I448*H448,2)</f>
        <v>0</v>
      </c>
      <c r="K448" s="260" t="s">
        <v>21</v>
      </c>
      <c r="L448" s="265"/>
      <c r="M448" s="266" t="s">
        <v>21</v>
      </c>
      <c r="N448" s="267" t="s">
        <v>44</v>
      </c>
      <c r="O448" s="45"/>
      <c r="P448" s="219">
        <f>O448*H448</f>
        <v>0</v>
      </c>
      <c r="Q448" s="219">
        <v>0.01951</v>
      </c>
      <c r="R448" s="219">
        <f>Q448*H448</f>
        <v>0.058529999999999999</v>
      </c>
      <c r="S448" s="219">
        <v>0</v>
      </c>
      <c r="T448" s="220">
        <f>S448*H448</f>
        <v>0</v>
      </c>
      <c r="AR448" s="22" t="s">
        <v>169</v>
      </c>
      <c r="AT448" s="22" t="s">
        <v>298</v>
      </c>
      <c r="AU448" s="22" t="s">
        <v>81</v>
      </c>
      <c r="AY448" s="22" t="s">
        <v>155</v>
      </c>
      <c r="BE448" s="221">
        <f>IF(N448="základní",J448,0)</f>
        <v>0</v>
      </c>
      <c r="BF448" s="221">
        <f>IF(N448="snížená",J448,0)</f>
        <v>0</v>
      </c>
      <c r="BG448" s="221">
        <f>IF(N448="zákl. přenesená",J448,0)</f>
        <v>0</v>
      </c>
      <c r="BH448" s="221">
        <f>IF(N448="sníž. přenesená",J448,0)</f>
        <v>0</v>
      </c>
      <c r="BI448" s="221">
        <f>IF(N448="nulová",J448,0)</f>
        <v>0</v>
      </c>
      <c r="BJ448" s="22" t="s">
        <v>81</v>
      </c>
      <c r="BK448" s="221">
        <f>ROUND(I448*H448,2)</f>
        <v>0</v>
      </c>
      <c r="BL448" s="22" t="s">
        <v>163</v>
      </c>
      <c r="BM448" s="22" t="s">
        <v>1287</v>
      </c>
    </row>
    <row r="449" s="1" customFormat="1" ht="16.5" customHeight="1">
      <c r="B449" s="44"/>
      <c r="C449" s="210" t="s">
        <v>73</v>
      </c>
      <c r="D449" s="210" t="s">
        <v>156</v>
      </c>
      <c r="E449" s="211" t="s">
        <v>2697</v>
      </c>
      <c r="F449" s="212" t="s">
        <v>2698</v>
      </c>
      <c r="G449" s="213" t="s">
        <v>21</v>
      </c>
      <c r="H449" s="214">
        <v>0</v>
      </c>
      <c r="I449" s="215"/>
      <c r="J449" s="216">
        <f>ROUND(I449*H449,2)</f>
        <v>0</v>
      </c>
      <c r="K449" s="212" t="s">
        <v>21</v>
      </c>
      <c r="L449" s="70"/>
      <c r="M449" s="217" t="s">
        <v>21</v>
      </c>
      <c r="N449" s="218" t="s">
        <v>44</v>
      </c>
      <c r="O449" s="45"/>
      <c r="P449" s="219">
        <f>O449*H449</f>
        <v>0</v>
      </c>
      <c r="Q449" s="219">
        <v>0</v>
      </c>
      <c r="R449" s="219">
        <f>Q449*H449</f>
        <v>0</v>
      </c>
      <c r="S449" s="219">
        <v>0</v>
      </c>
      <c r="T449" s="220">
        <f>S449*H449</f>
        <v>0</v>
      </c>
      <c r="AR449" s="22" t="s">
        <v>163</v>
      </c>
      <c r="AT449" s="22" t="s">
        <v>156</v>
      </c>
      <c r="AU449" s="22" t="s">
        <v>81</v>
      </c>
      <c r="AY449" s="22" t="s">
        <v>155</v>
      </c>
      <c r="BE449" s="221">
        <f>IF(N449="základní",J449,0)</f>
        <v>0</v>
      </c>
      <c r="BF449" s="221">
        <f>IF(N449="snížená",J449,0)</f>
        <v>0</v>
      </c>
      <c r="BG449" s="221">
        <f>IF(N449="zákl. přenesená",J449,0)</f>
        <v>0</v>
      </c>
      <c r="BH449" s="221">
        <f>IF(N449="sníž. přenesená",J449,0)</f>
        <v>0</v>
      </c>
      <c r="BI449" s="221">
        <f>IF(N449="nulová",J449,0)</f>
        <v>0</v>
      </c>
      <c r="BJ449" s="22" t="s">
        <v>81</v>
      </c>
      <c r="BK449" s="221">
        <f>ROUND(I449*H449,2)</f>
        <v>0</v>
      </c>
      <c r="BL449" s="22" t="s">
        <v>163</v>
      </c>
      <c r="BM449" s="22" t="s">
        <v>1289</v>
      </c>
    </row>
    <row r="450" s="1" customFormat="1" ht="16.5" customHeight="1">
      <c r="B450" s="44"/>
      <c r="C450" s="258" t="s">
        <v>697</v>
      </c>
      <c r="D450" s="258" t="s">
        <v>298</v>
      </c>
      <c r="E450" s="259" t="s">
        <v>2718</v>
      </c>
      <c r="F450" s="260" t="s">
        <v>2719</v>
      </c>
      <c r="G450" s="261" t="s">
        <v>422</v>
      </c>
      <c r="H450" s="262">
        <v>5</v>
      </c>
      <c r="I450" s="263"/>
      <c r="J450" s="264">
        <f>ROUND(I450*H450,2)</f>
        <v>0</v>
      </c>
      <c r="K450" s="260" t="s">
        <v>21</v>
      </c>
      <c r="L450" s="265"/>
      <c r="M450" s="266" t="s">
        <v>21</v>
      </c>
      <c r="N450" s="267" t="s">
        <v>44</v>
      </c>
      <c r="O450" s="45"/>
      <c r="P450" s="219">
        <f>O450*H450</f>
        <v>0</v>
      </c>
      <c r="Q450" s="219">
        <v>0.020109999999999999</v>
      </c>
      <c r="R450" s="219">
        <f>Q450*H450</f>
        <v>0.10055</v>
      </c>
      <c r="S450" s="219">
        <v>0</v>
      </c>
      <c r="T450" s="220">
        <f>S450*H450</f>
        <v>0</v>
      </c>
      <c r="AR450" s="22" t="s">
        <v>169</v>
      </c>
      <c r="AT450" s="22" t="s">
        <v>298</v>
      </c>
      <c r="AU450" s="22" t="s">
        <v>81</v>
      </c>
      <c r="AY450" s="22" t="s">
        <v>155</v>
      </c>
      <c r="BE450" s="221">
        <f>IF(N450="základní",J450,0)</f>
        <v>0</v>
      </c>
      <c r="BF450" s="221">
        <f>IF(N450="snížená",J450,0)</f>
        <v>0</v>
      </c>
      <c r="BG450" s="221">
        <f>IF(N450="zákl. přenesená",J450,0)</f>
        <v>0</v>
      </c>
      <c r="BH450" s="221">
        <f>IF(N450="sníž. přenesená",J450,0)</f>
        <v>0</v>
      </c>
      <c r="BI450" s="221">
        <f>IF(N450="nulová",J450,0)</f>
        <v>0</v>
      </c>
      <c r="BJ450" s="22" t="s">
        <v>81</v>
      </c>
      <c r="BK450" s="221">
        <f>ROUND(I450*H450,2)</f>
        <v>0</v>
      </c>
      <c r="BL450" s="22" t="s">
        <v>163</v>
      </c>
      <c r="BM450" s="22" t="s">
        <v>1292</v>
      </c>
    </row>
    <row r="451" s="1" customFormat="1" ht="16.5" customHeight="1">
      <c r="B451" s="44"/>
      <c r="C451" s="210" t="s">
        <v>73</v>
      </c>
      <c r="D451" s="210" t="s">
        <v>156</v>
      </c>
      <c r="E451" s="211" t="s">
        <v>2720</v>
      </c>
      <c r="F451" s="212" t="s">
        <v>2721</v>
      </c>
      <c r="G451" s="213" t="s">
        <v>21</v>
      </c>
      <c r="H451" s="214">
        <v>0</v>
      </c>
      <c r="I451" s="215"/>
      <c r="J451" s="216">
        <f>ROUND(I451*H451,2)</f>
        <v>0</v>
      </c>
      <c r="K451" s="212" t="s">
        <v>21</v>
      </c>
      <c r="L451" s="70"/>
      <c r="M451" s="217" t="s">
        <v>21</v>
      </c>
      <c r="N451" s="218" t="s">
        <v>44</v>
      </c>
      <c r="O451" s="45"/>
      <c r="P451" s="219">
        <f>O451*H451</f>
        <v>0</v>
      </c>
      <c r="Q451" s="219">
        <v>0</v>
      </c>
      <c r="R451" s="219">
        <f>Q451*H451</f>
        <v>0</v>
      </c>
      <c r="S451" s="219">
        <v>0</v>
      </c>
      <c r="T451" s="220">
        <f>S451*H451</f>
        <v>0</v>
      </c>
      <c r="AR451" s="22" t="s">
        <v>163</v>
      </c>
      <c r="AT451" s="22" t="s">
        <v>156</v>
      </c>
      <c r="AU451" s="22" t="s">
        <v>81</v>
      </c>
      <c r="AY451" s="22" t="s">
        <v>155</v>
      </c>
      <c r="BE451" s="221">
        <f>IF(N451="základní",J451,0)</f>
        <v>0</v>
      </c>
      <c r="BF451" s="221">
        <f>IF(N451="snížená",J451,0)</f>
        <v>0</v>
      </c>
      <c r="BG451" s="221">
        <f>IF(N451="zákl. přenesená",J451,0)</f>
        <v>0</v>
      </c>
      <c r="BH451" s="221">
        <f>IF(N451="sníž. přenesená",J451,0)</f>
        <v>0</v>
      </c>
      <c r="BI451" s="221">
        <f>IF(N451="nulová",J451,0)</f>
        <v>0</v>
      </c>
      <c r="BJ451" s="22" t="s">
        <v>81</v>
      </c>
      <c r="BK451" s="221">
        <f>ROUND(I451*H451,2)</f>
        <v>0</v>
      </c>
      <c r="BL451" s="22" t="s">
        <v>163</v>
      </c>
      <c r="BM451" s="22" t="s">
        <v>1294</v>
      </c>
    </row>
    <row r="452" s="1" customFormat="1" ht="16.5" customHeight="1">
      <c r="B452" s="44"/>
      <c r="C452" s="258" t="s">
        <v>2722</v>
      </c>
      <c r="D452" s="258" t="s">
        <v>298</v>
      </c>
      <c r="E452" s="259" t="s">
        <v>2723</v>
      </c>
      <c r="F452" s="260" t="s">
        <v>2724</v>
      </c>
      <c r="G452" s="261" t="s">
        <v>422</v>
      </c>
      <c r="H452" s="262">
        <v>1</v>
      </c>
      <c r="I452" s="263"/>
      <c r="J452" s="264">
        <f>ROUND(I452*H452,2)</f>
        <v>0</v>
      </c>
      <c r="K452" s="260" t="s">
        <v>21</v>
      </c>
      <c r="L452" s="265"/>
      <c r="M452" s="266" t="s">
        <v>21</v>
      </c>
      <c r="N452" s="267" t="s">
        <v>44</v>
      </c>
      <c r="O452" s="45"/>
      <c r="P452" s="219">
        <f>O452*H452</f>
        <v>0</v>
      </c>
      <c r="Q452" s="219">
        <v>0.020750000000000001</v>
      </c>
      <c r="R452" s="219">
        <f>Q452*H452</f>
        <v>0.020750000000000001</v>
      </c>
      <c r="S452" s="219">
        <v>0</v>
      </c>
      <c r="T452" s="220">
        <f>S452*H452</f>
        <v>0</v>
      </c>
      <c r="AR452" s="22" t="s">
        <v>169</v>
      </c>
      <c r="AT452" s="22" t="s">
        <v>298</v>
      </c>
      <c r="AU452" s="22" t="s">
        <v>81</v>
      </c>
      <c r="AY452" s="22" t="s">
        <v>155</v>
      </c>
      <c r="BE452" s="221">
        <f>IF(N452="základní",J452,0)</f>
        <v>0</v>
      </c>
      <c r="BF452" s="221">
        <f>IF(N452="snížená",J452,0)</f>
        <v>0</v>
      </c>
      <c r="BG452" s="221">
        <f>IF(N452="zákl. přenesená",J452,0)</f>
        <v>0</v>
      </c>
      <c r="BH452" s="221">
        <f>IF(N452="sníž. přenesená",J452,0)</f>
        <v>0</v>
      </c>
      <c r="BI452" s="221">
        <f>IF(N452="nulová",J452,0)</f>
        <v>0</v>
      </c>
      <c r="BJ452" s="22" t="s">
        <v>81</v>
      </c>
      <c r="BK452" s="221">
        <f>ROUND(I452*H452,2)</f>
        <v>0</v>
      </c>
      <c r="BL452" s="22" t="s">
        <v>163</v>
      </c>
      <c r="BM452" s="22" t="s">
        <v>1297</v>
      </c>
    </row>
    <row r="453" s="1" customFormat="1" ht="16.5" customHeight="1">
      <c r="B453" s="44"/>
      <c r="C453" s="210" t="s">
        <v>73</v>
      </c>
      <c r="D453" s="210" t="s">
        <v>156</v>
      </c>
      <c r="E453" s="211" t="s">
        <v>2443</v>
      </c>
      <c r="F453" s="212" t="s">
        <v>435</v>
      </c>
      <c r="G453" s="213" t="s">
        <v>21</v>
      </c>
      <c r="H453" s="214">
        <v>0</v>
      </c>
      <c r="I453" s="215"/>
      <c r="J453" s="216">
        <f>ROUND(I453*H453,2)</f>
        <v>0</v>
      </c>
      <c r="K453" s="212" t="s">
        <v>21</v>
      </c>
      <c r="L453" s="70"/>
      <c r="M453" s="217" t="s">
        <v>21</v>
      </c>
      <c r="N453" s="218" t="s">
        <v>44</v>
      </c>
      <c r="O453" s="45"/>
      <c r="P453" s="219">
        <f>O453*H453</f>
        <v>0</v>
      </c>
      <c r="Q453" s="219">
        <v>0</v>
      </c>
      <c r="R453" s="219">
        <f>Q453*H453</f>
        <v>0</v>
      </c>
      <c r="S453" s="219">
        <v>0</v>
      </c>
      <c r="T453" s="220">
        <f>S453*H453</f>
        <v>0</v>
      </c>
      <c r="AR453" s="22" t="s">
        <v>163</v>
      </c>
      <c r="AT453" s="22" t="s">
        <v>156</v>
      </c>
      <c r="AU453" s="22" t="s">
        <v>81</v>
      </c>
      <c r="AY453" s="22" t="s">
        <v>155</v>
      </c>
      <c r="BE453" s="221">
        <f>IF(N453="základní",J453,0)</f>
        <v>0</v>
      </c>
      <c r="BF453" s="221">
        <f>IF(N453="snížená",J453,0)</f>
        <v>0</v>
      </c>
      <c r="BG453" s="221">
        <f>IF(N453="zákl. přenesená",J453,0)</f>
        <v>0</v>
      </c>
      <c r="BH453" s="221">
        <f>IF(N453="sníž. přenesená",J453,0)</f>
        <v>0</v>
      </c>
      <c r="BI453" s="221">
        <f>IF(N453="nulová",J453,0)</f>
        <v>0</v>
      </c>
      <c r="BJ453" s="22" t="s">
        <v>81</v>
      </c>
      <c r="BK453" s="221">
        <f>ROUND(I453*H453,2)</f>
        <v>0</v>
      </c>
      <c r="BL453" s="22" t="s">
        <v>163</v>
      </c>
      <c r="BM453" s="22" t="s">
        <v>1299</v>
      </c>
    </row>
    <row r="454" s="1" customFormat="1" ht="16.5" customHeight="1">
      <c r="B454" s="44"/>
      <c r="C454" s="258" t="s">
        <v>704</v>
      </c>
      <c r="D454" s="258" t="s">
        <v>298</v>
      </c>
      <c r="E454" s="259" t="s">
        <v>2725</v>
      </c>
      <c r="F454" s="260" t="s">
        <v>2726</v>
      </c>
      <c r="G454" s="261" t="s">
        <v>422</v>
      </c>
      <c r="H454" s="262">
        <v>2</v>
      </c>
      <c r="I454" s="263"/>
      <c r="J454" s="264">
        <f>ROUND(I454*H454,2)</f>
        <v>0</v>
      </c>
      <c r="K454" s="260" t="s">
        <v>21</v>
      </c>
      <c r="L454" s="265"/>
      <c r="M454" s="266" t="s">
        <v>21</v>
      </c>
      <c r="N454" s="267" t="s">
        <v>44</v>
      </c>
      <c r="O454" s="45"/>
      <c r="P454" s="219">
        <f>O454*H454</f>
        <v>0</v>
      </c>
      <c r="Q454" s="219">
        <v>0.023560000000000001</v>
      </c>
      <c r="R454" s="219">
        <f>Q454*H454</f>
        <v>0.047120000000000002</v>
      </c>
      <c r="S454" s="219">
        <v>0</v>
      </c>
      <c r="T454" s="220">
        <f>S454*H454</f>
        <v>0</v>
      </c>
      <c r="AR454" s="22" t="s">
        <v>169</v>
      </c>
      <c r="AT454" s="22" t="s">
        <v>298</v>
      </c>
      <c r="AU454" s="22" t="s">
        <v>81</v>
      </c>
      <c r="AY454" s="22" t="s">
        <v>155</v>
      </c>
      <c r="BE454" s="221">
        <f>IF(N454="základní",J454,0)</f>
        <v>0</v>
      </c>
      <c r="BF454" s="221">
        <f>IF(N454="snížená",J454,0)</f>
        <v>0</v>
      </c>
      <c r="BG454" s="221">
        <f>IF(N454="zákl. přenesená",J454,0)</f>
        <v>0</v>
      </c>
      <c r="BH454" s="221">
        <f>IF(N454="sníž. přenesená",J454,0)</f>
        <v>0</v>
      </c>
      <c r="BI454" s="221">
        <f>IF(N454="nulová",J454,0)</f>
        <v>0</v>
      </c>
      <c r="BJ454" s="22" t="s">
        <v>81</v>
      </c>
      <c r="BK454" s="221">
        <f>ROUND(I454*H454,2)</f>
        <v>0</v>
      </c>
      <c r="BL454" s="22" t="s">
        <v>163</v>
      </c>
      <c r="BM454" s="22" t="s">
        <v>1306</v>
      </c>
    </row>
    <row r="455" s="1" customFormat="1" ht="16.5" customHeight="1">
      <c r="B455" s="44"/>
      <c r="C455" s="210" t="s">
        <v>73</v>
      </c>
      <c r="D455" s="210" t="s">
        <v>156</v>
      </c>
      <c r="E455" s="211" t="s">
        <v>470</v>
      </c>
      <c r="F455" s="212" t="s">
        <v>425</v>
      </c>
      <c r="G455" s="213" t="s">
        <v>21</v>
      </c>
      <c r="H455" s="214">
        <v>0</v>
      </c>
      <c r="I455" s="215"/>
      <c r="J455" s="216">
        <f>ROUND(I455*H455,2)</f>
        <v>0</v>
      </c>
      <c r="K455" s="212" t="s">
        <v>21</v>
      </c>
      <c r="L455" s="70"/>
      <c r="M455" s="217" t="s">
        <v>21</v>
      </c>
      <c r="N455" s="218" t="s">
        <v>44</v>
      </c>
      <c r="O455" s="45"/>
      <c r="P455" s="219">
        <f>O455*H455</f>
        <v>0</v>
      </c>
      <c r="Q455" s="219">
        <v>0</v>
      </c>
      <c r="R455" s="219">
        <f>Q455*H455</f>
        <v>0</v>
      </c>
      <c r="S455" s="219">
        <v>0</v>
      </c>
      <c r="T455" s="220">
        <f>S455*H455</f>
        <v>0</v>
      </c>
      <c r="AR455" s="22" t="s">
        <v>163</v>
      </c>
      <c r="AT455" s="22" t="s">
        <v>156</v>
      </c>
      <c r="AU455" s="22" t="s">
        <v>81</v>
      </c>
      <c r="AY455" s="22" t="s">
        <v>155</v>
      </c>
      <c r="BE455" s="221">
        <f>IF(N455="základní",J455,0)</f>
        <v>0</v>
      </c>
      <c r="BF455" s="221">
        <f>IF(N455="snížená",J455,0)</f>
        <v>0</v>
      </c>
      <c r="BG455" s="221">
        <f>IF(N455="zákl. přenesená",J455,0)</f>
        <v>0</v>
      </c>
      <c r="BH455" s="221">
        <f>IF(N455="sníž. přenesená",J455,0)</f>
        <v>0</v>
      </c>
      <c r="BI455" s="221">
        <f>IF(N455="nulová",J455,0)</f>
        <v>0</v>
      </c>
      <c r="BJ455" s="22" t="s">
        <v>81</v>
      </c>
      <c r="BK455" s="221">
        <f>ROUND(I455*H455,2)</f>
        <v>0</v>
      </c>
      <c r="BL455" s="22" t="s">
        <v>163</v>
      </c>
      <c r="BM455" s="22" t="s">
        <v>1309</v>
      </c>
    </row>
    <row r="456" s="1" customFormat="1" ht="16.5" customHeight="1">
      <c r="B456" s="44"/>
      <c r="C456" s="258" t="s">
        <v>2727</v>
      </c>
      <c r="D456" s="258" t="s">
        <v>298</v>
      </c>
      <c r="E456" s="259" t="s">
        <v>2728</v>
      </c>
      <c r="F456" s="260" t="s">
        <v>2729</v>
      </c>
      <c r="G456" s="261" t="s">
        <v>422</v>
      </c>
      <c r="H456" s="262">
        <v>6</v>
      </c>
      <c r="I456" s="263"/>
      <c r="J456" s="264">
        <f>ROUND(I456*H456,2)</f>
        <v>0</v>
      </c>
      <c r="K456" s="260" t="s">
        <v>21</v>
      </c>
      <c r="L456" s="265"/>
      <c r="M456" s="266" t="s">
        <v>21</v>
      </c>
      <c r="N456" s="267" t="s">
        <v>44</v>
      </c>
      <c r="O456" s="45"/>
      <c r="P456" s="219">
        <f>O456*H456</f>
        <v>0</v>
      </c>
      <c r="Q456" s="219">
        <v>0.024289999999999999</v>
      </c>
      <c r="R456" s="219">
        <f>Q456*H456</f>
        <v>0.14573999999999998</v>
      </c>
      <c r="S456" s="219">
        <v>0</v>
      </c>
      <c r="T456" s="220">
        <f>S456*H456</f>
        <v>0</v>
      </c>
      <c r="AR456" s="22" t="s">
        <v>169</v>
      </c>
      <c r="AT456" s="22" t="s">
        <v>298</v>
      </c>
      <c r="AU456" s="22" t="s">
        <v>81</v>
      </c>
      <c r="AY456" s="22" t="s">
        <v>155</v>
      </c>
      <c r="BE456" s="221">
        <f>IF(N456="základní",J456,0)</f>
        <v>0</v>
      </c>
      <c r="BF456" s="221">
        <f>IF(N456="snížená",J456,0)</f>
        <v>0</v>
      </c>
      <c r="BG456" s="221">
        <f>IF(N456="zákl. přenesená",J456,0)</f>
        <v>0</v>
      </c>
      <c r="BH456" s="221">
        <f>IF(N456="sníž. přenesená",J456,0)</f>
        <v>0</v>
      </c>
      <c r="BI456" s="221">
        <f>IF(N456="nulová",J456,0)</f>
        <v>0</v>
      </c>
      <c r="BJ456" s="22" t="s">
        <v>81</v>
      </c>
      <c r="BK456" s="221">
        <f>ROUND(I456*H456,2)</f>
        <v>0</v>
      </c>
      <c r="BL456" s="22" t="s">
        <v>163</v>
      </c>
      <c r="BM456" s="22" t="s">
        <v>1312</v>
      </c>
    </row>
    <row r="457" s="1" customFormat="1" ht="16.5" customHeight="1">
      <c r="B457" s="44"/>
      <c r="C457" s="210" t="s">
        <v>73</v>
      </c>
      <c r="D457" s="210" t="s">
        <v>156</v>
      </c>
      <c r="E457" s="211" t="s">
        <v>2454</v>
      </c>
      <c r="F457" s="212" t="s">
        <v>2455</v>
      </c>
      <c r="G457" s="213" t="s">
        <v>21</v>
      </c>
      <c r="H457" s="214">
        <v>0</v>
      </c>
      <c r="I457" s="215"/>
      <c r="J457" s="216">
        <f>ROUND(I457*H457,2)</f>
        <v>0</v>
      </c>
      <c r="K457" s="212" t="s">
        <v>21</v>
      </c>
      <c r="L457" s="70"/>
      <c r="M457" s="217" t="s">
        <v>21</v>
      </c>
      <c r="N457" s="218" t="s">
        <v>44</v>
      </c>
      <c r="O457" s="45"/>
      <c r="P457" s="219">
        <f>O457*H457</f>
        <v>0</v>
      </c>
      <c r="Q457" s="219">
        <v>0</v>
      </c>
      <c r="R457" s="219">
        <f>Q457*H457</f>
        <v>0</v>
      </c>
      <c r="S457" s="219">
        <v>0</v>
      </c>
      <c r="T457" s="220">
        <f>S457*H457</f>
        <v>0</v>
      </c>
      <c r="AR457" s="22" t="s">
        <v>163</v>
      </c>
      <c r="AT457" s="22" t="s">
        <v>156</v>
      </c>
      <c r="AU457" s="22" t="s">
        <v>81</v>
      </c>
      <c r="AY457" s="22" t="s">
        <v>155</v>
      </c>
      <c r="BE457" s="221">
        <f>IF(N457="základní",J457,0)</f>
        <v>0</v>
      </c>
      <c r="BF457" s="221">
        <f>IF(N457="snížená",J457,0)</f>
        <v>0</v>
      </c>
      <c r="BG457" s="221">
        <f>IF(N457="zákl. přenesená",J457,0)</f>
        <v>0</v>
      </c>
      <c r="BH457" s="221">
        <f>IF(N457="sníž. přenesená",J457,0)</f>
        <v>0</v>
      </c>
      <c r="BI457" s="221">
        <f>IF(N457="nulová",J457,0)</f>
        <v>0</v>
      </c>
      <c r="BJ457" s="22" t="s">
        <v>81</v>
      </c>
      <c r="BK457" s="221">
        <f>ROUND(I457*H457,2)</f>
        <v>0</v>
      </c>
      <c r="BL457" s="22" t="s">
        <v>163</v>
      </c>
      <c r="BM457" s="22" t="s">
        <v>1315</v>
      </c>
    </row>
    <row r="458" s="1" customFormat="1" ht="16.5" customHeight="1">
      <c r="B458" s="44"/>
      <c r="C458" s="258" t="s">
        <v>706</v>
      </c>
      <c r="D458" s="258" t="s">
        <v>298</v>
      </c>
      <c r="E458" s="259" t="s">
        <v>2730</v>
      </c>
      <c r="F458" s="260" t="s">
        <v>2731</v>
      </c>
      <c r="G458" s="261" t="s">
        <v>422</v>
      </c>
      <c r="H458" s="262">
        <v>2</v>
      </c>
      <c r="I458" s="263"/>
      <c r="J458" s="264">
        <f>ROUND(I458*H458,2)</f>
        <v>0</v>
      </c>
      <c r="K458" s="260" t="s">
        <v>21</v>
      </c>
      <c r="L458" s="265"/>
      <c r="M458" s="266" t="s">
        <v>21</v>
      </c>
      <c r="N458" s="267" t="s">
        <v>44</v>
      </c>
      <c r="O458" s="45"/>
      <c r="P458" s="219">
        <f>O458*H458</f>
        <v>0</v>
      </c>
      <c r="Q458" s="219">
        <v>0.025049999999999999</v>
      </c>
      <c r="R458" s="219">
        <f>Q458*H458</f>
        <v>0.050099999999999999</v>
      </c>
      <c r="S458" s="219">
        <v>0</v>
      </c>
      <c r="T458" s="220">
        <f>S458*H458</f>
        <v>0</v>
      </c>
      <c r="AR458" s="22" t="s">
        <v>169</v>
      </c>
      <c r="AT458" s="22" t="s">
        <v>298</v>
      </c>
      <c r="AU458" s="22" t="s">
        <v>81</v>
      </c>
      <c r="AY458" s="22" t="s">
        <v>155</v>
      </c>
      <c r="BE458" s="221">
        <f>IF(N458="základní",J458,0)</f>
        <v>0</v>
      </c>
      <c r="BF458" s="221">
        <f>IF(N458="snížená",J458,0)</f>
        <v>0</v>
      </c>
      <c r="BG458" s="221">
        <f>IF(N458="zákl. přenesená",J458,0)</f>
        <v>0</v>
      </c>
      <c r="BH458" s="221">
        <f>IF(N458="sníž. přenesená",J458,0)</f>
        <v>0</v>
      </c>
      <c r="BI458" s="221">
        <f>IF(N458="nulová",J458,0)</f>
        <v>0</v>
      </c>
      <c r="BJ458" s="22" t="s">
        <v>81</v>
      </c>
      <c r="BK458" s="221">
        <f>ROUND(I458*H458,2)</f>
        <v>0</v>
      </c>
      <c r="BL458" s="22" t="s">
        <v>163</v>
      </c>
      <c r="BM458" s="22" t="s">
        <v>1318</v>
      </c>
    </row>
    <row r="459" s="1" customFormat="1" ht="16.5" customHeight="1">
      <c r="B459" s="44"/>
      <c r="C459" s="210" t="s">
        <v>73</v>
      </c>
      <c r="D459" s="210" t="s">
        <v>156</v>
      </c>
      <c r="E459" s="211" t="s">
        <v>470</v>
      </c>
      <c r="F459" s="212" t="s">
        <v>425</v>
      </c>
      <c r="G459" s="213" t="s">
        <v>21</v>
      </c>
      <c r="H459" s="214">
        <v>0</v>
      </c>
      <c r="I459" s="215"/>
      <c r="J459" s="216">
        <f>ROUND(I459*H459,2)</f>
        <v>0</v>
      </c>
      <c r="K459" s="212" t="s">
        <v>21</v>
      </c>
      <c r="L459" s="70"/>
      <c r="M459" s="217" t="s">
        <v>21</v>
      </c>
      <c r="N459" s="218" t="s">
        <v>44</v>
      </c>
      <c r="O459" s="45"/>
      <c r="P459" s="219">
        <f>O459*H459</f>
        <v>0</v>
      </c>
      <c r="Q459" s="219">
        <v>0</v>
      </c>
      <c r="R459" s="219">
        <f>Q459*H459</f>
        <v>0</v>
      </c>
      <c r="S459" s="219">
        <v>0</v>
      </c>
      <c r="T459" s="220">
        <f>S459*H459</f>
        <v>0</v>
      </c>
      <c r="AR459" s="22" t="s">
        <v>163</v>
      </c>
      <c r="AT459" s="22" t="s">
        <v>156</v>
      </c>
      <c r="AU459" s="22" t="s">
        <v>81</v>
      </c>
      <c r="AY459" s="22" t="s">
        <v>155</v>
      </c>
      <c r="BE459" s="221">
        <f>IF(N459="základní",J459,0)</f>
        <v>0</v>
      </c>
      <c r="BF459" s="221">
        <f>IF(N459="snížená",J459,0)</f>
        <v>0</v>
      </c>
      <c r="BG459" s="221">
        <f>IF(N459="zákl. přenesená",J459,0)</f>
        <v>0</v>
      </c>
      <c r="BH459" s="221">
        <f>IF(N459="sníž. přenesená",J459,0)</f>
        <v>0</v>
      </c>
      <c r="BI459" s="221">
        <f>IF(N459="nulová",J459,0)</f>
        <v>0</v>
      </c>
      <c r="BJ459" s="22" t="s">
        <v>81</v>
      </c>
      <c r="BK459" s="221">
        <f>ROUND(I459*H459,2)</f>
        <v>0</v>
      </c>
      <c r="BL459" s="22" t="s">
        <v>163</v>
      </c>
      <c r="BM459" s="22" t="s">
        <v>1321</v>
      </c>
    </row>
    <row r="460" s="9" customFormat="1" ht="29.88" customHeight="1">
      <c r="B460" s="196"/>
      <c r="C460" s="197"/>
      <c r="D460" s="198" t="s">
        <v>72</v>
      </c>
      <c r="E460" s="233" t="s">
        <v>160</v>
      </c>
      <c r="F460" s="233" t="s">
        <v>2732</v>
      </c>
      <c r="G460" s="197"/>
      <c r="H460" s="197"/>
      <c r="I460" s="200"/>
      <c r="J460" s="234">
        <f>BK460</f>
        <v>0</v>
      </c>
      <c r="K460" s="197"/>
      <c r="L460" s="202"/>
      <c r="M460" s="203"/>
      <c r="N460" s="204"/>
      <c r="O460" s="204"/>
      <c r="P460" s="205">
        <v>0</v>
      </c>
      <c r="Q460" s="204"/>
      <c r="R460" s="205">
        <v>0</v>
      </c>
      <c r="S460" s="204"/>
      <c r="T460" s="206">
        <v>0</v>
      </c>
      <c r="AR460" s="207" t="s">
        <v>81</v>
      </c>
      <c r="AT460" s="208" t="s">
        <v>72</v>
      </c>
      <c r="AU460" s="208" t="s">
        <v>81</v>
      </c>
      <c r="AY460" s="207" t="s">
        <v>155</v>
      </c>
      <c r="BK460" s="209">
        <v>0</v>
      </c>
    </row>
    <row r="461" s="9" customFormat="1" ht="24.96" customHeight="1">
      <c r="B461" s="196"/>
      <c r="C461" s="197"/>
      <c r="D461" s="198" t="s">
        <v>72</v>
      </c>
      <c r="E461" s="199" t="s">
        <v>2733</v>
      </c>
      <c r="F461" s="199" t="s">
        <v>2734</v>
      </c>
      <c r="G461" s="197"/>
      <c r="H461" s="197"/>
      <c r="I461" s="200"/>
      <c r="J461" s="201">
        <f>BK461</f>
        <v>0</v>
      </c>
      <c r="K461" s="197"/>
      <c r="L461" s="202"/>
      <c r="M461" s="203"/>
      <c r="N461" s="204"/>
      <c r="O461" s="204"/>
      <c r="P461" s="205">
        <f>SUM(P462:P464)</f>
        <v>0</v>
      </c>
      <c r="Q461" s="204"/>
      <c r="R461" s="205">
        <f>SUM(R462:R464)</f>
        <v>2.2664200000000001</v>
      </c>
      <c r="S461" s="204"/>
      <c r="T461" s="206">
        <f>SUM(T462:T464)</f>
        <v>0</v>
      </c>
      <c r="AR461" s="207" t="s">
        <v>81</v>
      </c>
      <c r="AT461" s="208" t="s">
        <v>72</v>
      </c>
      <c r="AU461" s="208" t="s">
        <v>73</v>
      </c>
      <c r="AY461" s="207" t="s">
        <v>155</v>
      </c>
      <c r="BK461" s="209">
        <f>SUM(BK462:BK464)</f>
        <v>0</v>
      </c>
    </row>
    <row r="462" s="1" customFormat="1" ht="16.5" customHeight="1">
      <c r="B462" s="44"/>
      <c r="C462" s="210" t="s">
        <v>2735</v>
      </c>
      <c r="D462" s="210" t="s">
        <v>156</v>
      </c>
      <c r="E462" s="211" t="s">
        <v>2736</v>
      </c>
      <c r="F462" s="212" t="s">
        <v>2737</v>
      </c>
      <c r="G462" s="213" t="s">
        <v>266</v>
      </c>
      <c r="H462" s="214">
        <v>1.3</v>
      </c>
      <c r="I462" s="215"/>
      <c r="J462" s="216">
        <f>ROUND(I462*H462,2)</f>
        <v>0</v>
      </c>
      <c r="K462" s="212" t="s">
        <v>21</v>
      </c>
      <c r="L462" s="70"/>
      <c r="M462" s="217" t="s">
        <v>21</v>
      </c>
      <c r="N462" s="218" t="s">
        <v>44</v>
      </c>
      <c r="O462" s="45"/>
      <c r="P462" s="219">
        <f>O462*H462</f>
        <v>0</v>
      </c>
      <c r="Q462" s="219">
        <v>1.7434000000000001</v>
      </c>
      <c r="R462" s="219">
        <f>Q462*H462</f>
        <v>2.2664200000000001</v>
      </c>
      <c r="S462" s="219">
        <v>0</v>
      </c>
      <c r="T462" s="220">
        <f>S462*H462</f>
        <v>0</v>
      </c>
      <c r="AR462" s="22" t="s">
        <v>163</v>
      </c>
      <c r="AT462" s="22" t="s">
        <v>156</v>
      </c>
      <c r="AU462" s="22" t="s">
        <v>81</v>
      </c>
      <c r="AY462" s="22" t="s">
        <v>155</v>
      </c>
      <c r="BE462" s="221">
        <f>IF(N462="základní",J462,0)</f>
        <v>0</v>
      </c>
      <c r="BF462" s="221">
        <f>IF(N462="snížená",J462,0)</f>
        <v>0</v>
      </c>
      <c r="BG462" s="221">
        <f>IF(N462="zákl. přenesená",J462,0)</f>
        <v>0</v>
      </c>
      <c r="BH462" s="221">
        <f>IF(N462="sníž. přenesená",J462,0)</f>
        <v>0</v>
      </c>
      <c r="BI462" s="221">
        <f>IF(N462="nulová",J462,0)</f>
        <v>0</v>
      </c>
      <c r="BJ462" s="22" t="s">
        <v>81</v>
      </c>
      <c r="BK462" s="221">
        <f>ROUND(I462*H462,2)</f>
        <v>0</v>
      </c>
      <c r="BL462" s="22" t="s">
        <v>163</v>
      </c>
      <c r="BM462" s="22" t="s">
        <v>1324</v>
      </c>
    </row>
    <row r="463" s="1" customFormat="1" ht="16.5" customHeight="1">
      <c r="B463" s="44"/>
      <c r="C463" s="210" t="s">
        <v>73</v>
      </c>
      <c r="D463" s="210" t="s">
        <v>156</v>
      </c>
      <c r="E463" s="211" t="s">
        <v>2738</v>
      </c>
      <c r="F463" s="212" t="s">
        <v>2739</v>
      </c>
      <c r="G463" s="213" t="s">
        <v>21</v>
      </c>
      <c r="H463" s="214">
        <v>0</v>
      </c>
      <c r="I463" s="215"/>
      <c r="J463" s="216">
        <f>ROUND(I463*H463,2)</f>
        <v>0</v>
      </c>
      <c r="K463" s="212" t="s">
        <v>21</v>
      </c>
      <c r="L463" s="70"/>
      <c r="M463" s="217" t="s">
        <v>21</v>
      </c>
      <c r="N463" s="218" t="s">
        <v>44</v>
      </c>
      <c r="O463" s="45"/>
      <c r="P463" s="219">
        <f>O463*H463</f>
        <v>0</v>
      </c>
      <c r="Q463" s="219">
        <v>0</v>
      </c>
      <c r="R463" s="219">
        <f>Q463*H463</f>
        <v>0</v>
      </c>
      <c r="S463" s="219">
        <v>0</v>
      </c>
      <c r="T463" s="220">
        <f>S463*H463</f>
        <v>0</v>
      </c>
      <c r="AR463" s="22" t="s">
        <v>163</v>
      </c>
      <c r="AT463" s="22" t="s">
        <v>156</v>
      </c>
      <c r="AU463" s="22" t="s">
        <v>81</v>
      </c>
      <c r="AY463" s="22" t="s">
        <v>155</v>
      </c>
      <c r="BE463" s="221">
        <f>IF(N463="základní",J463,0)</f>
        <v>0</v>
      </c>
      <c r="BF463" s="221">
        <f>IF(N463="snížená",J463,0)</f>
        <v>0</v>
      </c>
      <c r="BG463" s="221">
        <f>IF(N463="zákl. přenesená",J463,0)</f>
        <v>0</v>
      </c>
      <c r="BH463" s="221">
        <f>IF(N463="sníž. přenesená",J463,0)</f>
        <v>0</v>
      </c>
      <c r="BI463" s="221">
        <f>IF(N463="nulová",J463,0)</f>
        <v>0</v>
      </c>
      <c r="BJ463" s="22" t="s">
        <v>81</v>
      </c>
      <c r="BK463" s="221">
        <f>ROUND(I463*H463,2)</f>
        <v>0</v>
      </c>
      <c r="BL463" s="22" t="s">
        <v>163</v>
      </c>
      <c r="BM463" s="22" t="s">
        <v>1327</v>
      </c>
    </row>
    <row r="464" s="9" customFormat="1" ht="29.88" customHeight="1">
      <c r="B464" s="196"/>
      <c r="C464" s="197"/>
      <c r="D464" s="198" t="s">
        <v>72</v>
      </c>
      <c r="E464" s="233" t="s">
        <v>169</v>
      </c>
      <c r="F464" s="233" t="s">
        <v>2740</v>
      </c>
      <c r="G464" s="197"/>
      <c r="H464" s="197"/>
      <c r="I464" s="200"/>
      <c r="J464" s="234">
        <f>BK464</f>
        <v>0</v>
      </c>
      <c r="K464" s="197"/>
      <c r="L464" s="202"/>
      <c r="M464" s="203"/>
      <c r="N464" s="204"/>
      <c r="O464" s="204"/>
      <c r="P464" s="205">
        <v>0</v>
      </c>
      <c r="Q464" s="204"/>
      <c r="R464" s="205">
        <v>0</v>
      </c>
      <c r="S464" s="204"/>
      <c r="T464" s="206">
        <v>0</v>
      </c>
      <c r="AR464" s="207" t="s">
        <v>81</v>
      </c>
      <c r="AT464" s="208" t="s">
        <v>72</v>
      </c>
      <c r="AU464" s="208" t="s">
        <v>81</v>
      </c>
      <c r="AY464" s="207" t="s">
        <v>155</v>
      </c>
      <c r="BK464" s="209">
        <v>0</v>
      </c>
    </row>
    <row r="465" s="9" customFormat="1" ht="24.96" customHeight="1">
      <c r="B465" s="196"/>
      <c r="C465" s="197"/>
      <c r="D465" s="198" t="s">
        <v>72</v>
      </c>
      <c r="E465" s="199" t="s">
        <v>417</v>
      </c>
      <c r="F465" s="199" t="s">
        <v>418</v>
      </c>
      <c r="G465" s="197"/>
      <c r="H465" s="197"/>
      <c r="I465" s="200"/>
      <c r="J465" s="201">
        <f>BK465</f>
        <v>0</v>
      </c>
      <c r="K465" s="197"/>
      <c r="L465" s="202"/>
      <c r="M465" s="203"/>
      <c r="N465" s="204"/>
      <c r="O465" s="204"/>
      <c r="P465" s="205">
        <f>SUM(P466:P474)</f>
        <v>0</v>
      </c>
      <c r="Q465" s="204"/>
      <c r="R465" s="205">
        <f>SUM(R466:R474)</f>
        <v>0.76207040000000004</v>
      </c>
      <c r="S465" s="204"/>
      <c r="T465" s="206">
        <f>SUM(T466:T474)</f>
        <v>0</v>
      </c>
      <c r="AR465" s="207" t="s">
        <v>81</v>
      </c>
      <c r="AT465" s="208" t="s">
        <v>72</v>
      </c>
      <c r="AU465" s="208" t="s">
        <v>73</v>
      </c>
      <c r="AY465" s="207" t="s">
        <v>155</v>
      </c>
      <c r="BK465" s="209">
        <f>SUM(BK466:BK474)</f>
        <v>0</v>
      </c>
    </row>
    <row r="466" s="1" customFormat="1" ht="16.5" customHeight="1">
      <c r="B466" s="44"/>
      <c r="C466" s="210" t="s">
        <v>709</v>
      </c>
      <c r="D466" s="210" t="s">
        <v>156</v>
      </c>
      <c r="E466" s="211" t="s">
        <v>2741</v>
      </c>
      <c r="F466" s="212" t="s">
        <v>2742</v>
      </c>
      <c r="G466" s="213" t="s">
        <v>301</v>
      </c>
      <c r="H466" s="214">
        <v>0.27600000000000002</v>
      </c>
      <c r="I466" s="215"/>
      <c r="J466" s="216">
        <f>ROUND(I466*H466,2)</f>
        <v>0</v>
      </c>
      <c r="K466" s="212" t="s">
        <v>21</v>
      </c>
      <c r="L466" s="70"/>
      <c r="M466" s="217" t="s">
        <v>21</v>
      </c>
      <c r="N466" s="218" t="s">
        <v>44</v>
      </c>
      <c r="O466" s="45"/>
      <c r="P466" s="219">
        <f>O466*H466</f>
        <v>0</v>
      </c>
      <c r="Q466" s="219">
        <v>0</v>
      </c>
      <c r="R466" s="219">
        <f>Q466*H466</f>
        <v>0</v>
      </c>
      <c r="S466" s="219">
        <v>0</v>
      </c>
      <c r="T466" s="220">
        <f>S466*H466</f>
        <v>0</v>
      </c>
      <c r="AR466" s="22" t="s">
        <v>163</v>
      </c>
      <c r="AT466" s="22" t="s">
        <v>156</v>
      </c>
      <c r="AU466" s="22" t="s">
        <v>81</v>
      </c>
      <c r="AY466" s="22" t="s">
        <v>155</v>
      </c>
      <c r="BE466" s="221">
        <f>IF(N466="základní",J466,0)</f>
        <v>0</v>
      </c>
      <c r="BF466" s="221">
        <f>IF(N466="snížená",J466,0)</f>
        <v>0</v>
      </c>
      <c r="BG466" s="221">
        <f>IF(N466="zákl. přenesená",J466,0)</f>
        <v>0</v>
      </c>
      <c r="BH466" s="221">
        <f>IF(N466="sníž. přenesená",J466,0)</f>
        <v>0</v>
      </c>
      <c r="BI466" s="221">
        <f>IF(N466="nulová",J466,0)</f>
        <v>0</v>
      </c>
      <c r="BJ466" s="22" t="s">
        <v>81</v>
      </c>
      <c r="BK466" s="221">
        <f>ROUND(I466*H466,2)</f>
        <v>0</v>
      </c>
      <c r="BL466" s="22" t="s">
        <v>163</v>
      </c>
      <c r="BM466" s="22" t="s">
        <v>2743</v>
      </c>
    </row>
    <row r="467" s="1" customFormat="1" ht="16.5" customHeight="1">
      <c r="B467" s="44"/>
      <c r="C467" s="210" t="s">
        <v>73</v>
      </c>
      <c r="D467" s="210" t="s">
        <v>156</v>
      </c>
      <c r="E467" s="211" t="s">
        <v>2744</v>
      </c>
      <c r="F467" s="212" t="s">
        <v>2745</v>
      </c>
      <c r="G467" s="213" t="s">
        <v>21</v>
      </c>
      <c r="H467" s="214">
        <v>0</v>
      </c>
      <c r="I467" s="215"/>
      <c r="J467" s="216">
        <f>ROUND(I467*H467,2)</f>
        <v>0</v>
      </c>
      <c r="K467" s="212" t="s">
        <v>21</v>
      </c>
      <c r="L467" s="70"/>
      <c r="M467" s="217" t="s">
        <v>21</v>
      </c>
      <c r="N467" s="218" t="s">
        <v>44</v>
      </c>
      <c r="O467" s="45"/>
      <c r="P467" s="219">
        <f>O467*H467</f>
        <v>0</v>
      </c>
      <c r="Q467" s="219">
        <v>0</v>
      </c>
      <c r="R467" s="219">
        <f>Q467*H467</f>
        <v>0</v>
      </c>
      <c r="S467" s="219">
        <v>0</v>
      </c>
      <c r="T467" s="220">
        <f>S467*H467</f>
        <v>0</v>
      </c>
      <c r="AR467" s="22" t="s">
        <v>163</v>
      </c>
      <c r="AT467" s="22" t="s">
        <v>156</v>
      </c>
      <c r="AU467" s="22" t="s">
        <v>81</v>
      </c>
      <c r="AY467" s="22" t="s">
        <v>155</v>
      </c>
      <c r="BE467" s="221">
        <f>IF(N467="základní",J467,0)</f>
        <v>0</v>
      </c>
      <c r="BF467" s="221">
        <f>IF(N467="snížená",J467,0)</f>
        <v>0</v>
      </c>
      <c r="BG467" s="221">
        <f>IF(N467="zákl. přenesená",J467,0)</f>
        <v>0</v>
      </c>
      <c r="BH467" s="221">
        <f>IF(N467="sníž. přenesená",J467,0)</f>
        <v>0</v>
      </c>
      <c r="BI467" s="221">
        <f>IF(N467="nulová",J467,0)</f>
        <v>0</v>
      </c>
      <c r="BJ467" s="22" t="s">
        <v>81</v>
      </c>
      <c r="BK467" s="221">
        <f>ROUND(I467*H467,2)</f>
        <v>0</v>
      </c>
      <c r="BL467" s="22" t="s">
        <v>163</v>
      </c>
      <c r="BM467" s="22" t="s">
        <v>2746</v>
      </c>
    </row>
    <row r="468" s="1" customFormat="1" ht="16.5" customHeight="1">
      <c r="B468" s="44"/>
      <c r="C468" s="210" t="s">
        <v>2747</v>
      </c>
      <c r="D468" s="210" t="s">
        <v>156</v>
      </c>
      <c r="E468" s="211" t="s">
        <v>2748</v>
      </c>
      <c r="F468" s="212" t="s">
        <v>2749</v>
      </c>
      <c r="G468" s="213" t="s">
        <v>282</v>
      </c>
      <c r="H468" s="214">
        <v>448.75999999999999</v>
      </c>
      <c r="I468" s="215"/>
      <c r="J468" s="216">
        <f>ROUND(I468*H468,2)</f>
        <v>0</v>
      </c>
      <c r="K468" s="212" t="s">
        <v>21</v>
      </c>
      <c r="L468" s="70"/>
      <c r="M468" s="217" t="s">
        <v>21</v>
      </c>
      <c r="N468" s="218" t="s">
        <v>44</v>
      </c>
      <c r="O468" s="45"/>
      <c r="P468" s="219">
        <f>O468*H468</f>
        <v>0</v>
      </c>
      <c r="Q468" s="219">
        <v>4.0000000000000003E-05</v>
      </c>
      <c r="R468" s="219">
        <f>Q468*H468</f>
        <v>0.017950400000000002</v>
      </c>
      <c r="S468" s="219">
        <v>0</v>
      </c>
      <c r="T468" s="220">
        <f>S468*H468</f>
        <v>0</v>
      </c>
      <c r="AR468" s="22" t="s">
        <v>163</v>
      </c>
      <c r="AT468" s="22" t="s">
        <v>156</v>
      </c>
      <c r="AU468" s="22" t="s">
        <v>81</v>
      </c>
      <c r="AY468" s="22" t="s">
        <v>155</v>
      </c>
      <c r="BE468" s="221">
        <f>IF(N468="základní",J468,0)</f>
        <v>0</v>
      </c>
      <c r="BF468" s="221">
        <f>IF(N468="snížená",J468,0)</f>
        <v>0</v>
      </c>
      <c r="BG468" s="221">
        <f>IF(N468="zákl. přenesená",J468,0)</f>
        <v>0</v>
      </c>
      <c r="BH468" s="221">
        <f>IF(N468="sníž. přenesená",J468,0)</f>
        <v>0</v>
      </c>
      <c r="BI468" s="221">
        <f>IF(N468="nulová",J468,0)</f>
        <v>0</v>
      </c>
      <c r="BJ468" s="22" t="s">
        <v>81</v>
      </c>
      <c r="BK468" s="221">
        <f>ROUND(I468*H468,2)</f>
        <v>0</v>
      </c>
      <c r="BL468" s="22" t="s">
        <v>163</v>
      </c>
      <c r="BM468" s="22" t="s">
        <v>2750</v>
      </c>
    </row>
    <row r="469" s="1" customFormat="1" ht="16.5" customHeight="1">
      <c r="B469" s="44"/>
      <c r="C469" s="210" t="s">
        <v>73</v>
      </c>
      <c r="D469" s="210" t="s">
        <v>156</v>
      </c>
      <c r="E469" s="211" t="s">
        <v>2751</v>
      </c>
      <c r="F469" s="212" t="s">
        <v>2752</v>
      </c>
      <c r="G469" s="213" t="s">
        <v>21</v>
      </c>
      <c r="H469" s="214">
        <v>0</v>
      </c>
      <c r="I469" s="215"/>
      <c r="J469" s="216">
        <f>ROUND(I469*H469,2)</f>
        <v>0</v>
      </c>
      <c r="K469" s="212" t="s">
        <v>21</v>
      </c>
      <c r="L469" s="70"/>
      <c r="M469" s="217" t="s">
        <v>21</v>
      </c>
      <c r="N469" s="218" t="s">
        <v>44</v>
      </c>
      <c r="O469" s="45"/>
      <c r="P469" s="219">
        <f>O469*H469</f>
        <v>0</v>
      </c>
      <c r="Q469" s="219">
        <v>0</v>
      </c>
      <c r="R469" s="219">
        <f>Q469*H469</f>
        <v>0</v>
      </c>
      <c r="S469" s="219">
        <v>0</v>
      </c>
      <c r="T469" s="220">
        <f>S469*H469</f>
        <v>0</v>
      </c>
      <c r="AR469" s="22" t="s">
        <v>163</v>
      </c>
      <c r="AT469" s="22" t="s">
        <v>156</v>
      </c>
      <c r="AU469" s="22" t="s">
        <v>81</v>
      </c>
      <c r="AY469" s="22" t="s">
        <v>155</v>
      </c>
      <c r="BE469" s="221">
        <f>IF(N469="základní",J469,0)</f>
        <v>0</v>
      </c>
      <c r="BF469" s="221">
        <f>IF(N469="snížená",J469,0)</f>
        <v>0</v>
      </c>
      <c r="BG469" s="221">
        <f>IF(N469="zákl. přenesená",J469,0)</f>
        <v>0</v>
      </c>
      <c r="BH469" s="221">
        <f>IF(N469="sníž. přenesená",J469,0)</f>
        <v>0</v>
      </c>
      <c r="BI469" s="221">
        <f>IF(N469="nulová",J469,0)</f>
        <v>0</v>
      </c>
      <c r="BJ469" s="22" t="s">
        <v>81</v>
      </c>
      <c r="BK469" s="221">
        <f>ROUND(I469*H469,2)</f>
        <v>0</v>
      </c>
      <c r="BL469" s="22" t="s">
        <v>163</v>
      </c>
      <c r="BM469" s="22" t="s">
        <v>2753</v>
      </c>
    </row>
    <row r="470" s="1" customFormat="1" ht="16.5" customHeight="1">
      <c r="B470" s="44"/>
      <c r="C470" s="210" t="s">
        <v>711</v>
      </c>
      <c r="D470" s="210" t="s">
        <v>156</v>
      </c>
      <c r="E470" s="211" t="s">
        <v>2754</v>
      </c>
      <c r="F470" s="212" t="s">
        <v>2755</v>
      </c>
      <c r="G470" s="213" t="s">
        <v>422</v>
      </c>
      <c r="H470" s="214">
        <v>29</v>
      </c>
      <c r="I470" s="215"/>
      <c r="J470" s="216">
        <f>ROUND(I470*H470,2)</f>
        <v>0</v>
      </c>
      <c r="K470" s="212" t="s">
        <v>21</v>
      </c>
      <c r="L470" s="70"/>
      <c r="M470" s="217" t="s">
        <v>21</v>
      </c>
      <c r="N470" s="218" t="s">
        <v>44</v>
      </c>
      <c r="O470" s="45"/>
      <c r="P470" s="219">
        <f>O470*H470</f>
        <v>0</v>
      </c>
      <c r="Q470" s="219">
        <v>0.0046800000000000001</v>
      </c>
      <c r="R470" s="219">
        <f>Q470*H470</f>
        <v>0.13572000000000001</v>
      </c>
      <c r="S470" s="219">
        <v>0</v>
      </c>
      <c r="T470" s="220">
        <f>S470*H470</f>
        <v>0</v>
      </c>
      <c r="AR470" s="22" t="s">
        <v>163</v>
      </c>
      <c r="AT470" s="22" t="s">
        <v>156</v>
      </c>
      <c r="AU470" s="22" t="s">
        <v>81</v>
      </c>
      <c r="AY470" s="22" t="s">
        <v>155</v>
      </c>
      <c r="BE470" s="221">
        <f>IF(N470="základní",J470,0)</f>
        <v>0</v>
      </c>
      <c r="BF470" s="221">
        <f>IF(N470="snížená",J470,0)</f>
        <v>0</v>
      </c>
      <c r="BG470" s="221">
        <f>IF(N470="zákl. přenesená",J470,0)</f>
        <v>0</v>
      </c>
      <c r="BH470" s="221">
        <f>IF(N470="sníž. přenesená",J470,0)</f>
        <v>0</v>
      </c>
      <c r="BI470" s="221">
        <f>IF(N470="nulová",J470,0)</f>
        <v>0</v>
      </c>
      <c r="BJ470" s="22" t="s">
        <v>81</v>
      </c>
      <c r="BK470" s="221">
        <f>ROUND(I470*H470,2)</f>
        <v>0</v>
      </c>
      <c r="BL470" s="22" t="s">
        <v>163</v>
      </c>
      <c r="BM470" s="22" t="s">
        <v>2756</v>
      </c>
    </row>
    <row r="471" s="1" customFormat="1" ht="16.5" customHeight="1">
      <c r="B471" s="44"/>
      <c r="C471" s="210" t="s">
        <v>73</v>
      </c>
      <c r="D471" s="210" t="s">
        <v>156</v>
      </c>
      <c r="E471" s="211" t="s">
        <v>2591</v>
      </c>
      <c r="F471" s="212" t="s">
        <v>2592</v>
      </c>
      <c r="G471" s="213" t="s">
        <v>21</v>
      </c>
      <c r="H471" s="214">
        <v>0</v>
      </c>
      <c r="I471" s="215"/>
      <c r="J471" s="216">
        <f>ROUND(I471*H471,2)</f>
        <v>0</v>
      </c>
      <c r="K471" s="212" t="s">
        <v>21</v>
      </c>
      <c r="L471" s="70"/>
      <c r="M471" s="217" t="s">
        <v>21</v>
      </c>
      <c r="N471" s="218" t="s">
        <v>44</v>
      </c>
      <c r="O471" s="45"/>
      <c r="P471" s="219">
        <f>O471*H471</f>
        <v>0</v>
      </c>
      <c r="Q471" s="219">
        <v>0</v>
      </c>
      <c r="R471" s="219">
        <f>Q471*H471</f>
        <v>0</v>
      </c>
      <c r="S471" s="219">
        <v>0</v>
      </c>
      <c r="T471" s="220">
        <f>S471*H471</f>
        <v>0</v>
      </c>
      <c r="AR471" s="22" t="s">
        <v>163</v>
      </c>
      <c r="AT471" s="22" t="s">
        <v>156</v>
      </c>
      <c r="AU471" s="22" t="s">
        <v>81</v>
      </c>
      <c r="AY471" s="22" t="s">
        <v>155</v>
      </c>
      <c r="BE471" s="221">
        <f>IF(N471="základní",J471,0)</f>
        <v>0</v>
      </c>
      <c r="BF471" s="221">
        <f>IF(N471="snížená",J471,0)</f>
        <v>0</v>
      </c>
      <c r="BG471" s="221">
        <f>IF(N471="zákl. přenesená",J471,0)</f>
        <v>0</v>
      </c>
      <c r="BH471" s="221">
        <f>IF(N471="sníž. přenesená",J471,0)</f>
        <v>0</v>
      </c>
      <c r="BI471" s="221">
        <f>IF(N471="nulová",J471,0)</f>
        <v>0</v>
      </c>
      <c r="BJ471" s="22" t="s">
        <v>81</v>
      </c>
      <c r="BK471" s="221">
        <f>ROUND(I471*H471,2)</f>
        <v>0</v>
      </c>
      <c r="BL471" s="22" t="s">
        <v>163</v>
      </c>
      <c r="BM471" s="22" t="s">
        <v>2757</v>
      </c>
    </row>
    <row r="472" s="1" customFormat="1" ht="16.5" customHeight="1">
      <c r="B472" s="44"/>
      <c r="C472" s="210" t="s">
        <v>2758</v>
      </c>
      <c r="D472" s="210" t="s">
        <v>156</v>
      </c>
      <c r="E472" s="211" t="s">
        <v>2759</v>
      </c>
      <c r="F472" s="212" t="s">
        <v>2760</v>
      </c>
      <c r="G472" s="213" t="s">
        <v>422</v>
      </c>
      <c r="H472" s="214">
        <v>13</v>
      </c>
      <c r="I472" s="215"/>
      <c r="J472" s="216">
        <f>ROUND(I472*H472,2)</f>
        <v>0</v>
      </c>
      <c r="K472" s="212" t="s">
        <v>21</v>
      </c>
      <c r="L472" s="70"/>
      <c r="M472" s="217" t="s">
        <v>21</v>
      </c>
      <c r="N472" s="218" t="s">
        <v>44</v>
      </c>
      <c r="O472" s="45"/>
      <c r="P472" s="219">
        <f>O472*H472</f>
        <v>0</v>
      </c>
      <c r="Q472" s="219">
        <v>0.023400000000000001</v>
      </c>
      <c r="R472" s="219">
        <f>Q472*H472</f>
        <v>0.30420000000000003</v>
      </c>
      <c r="S472" s="219">
        <v>0</v>
      </c>
      <c r="T472" s="220">
        <f>S472*H472</f>
        <v>0</v>
      </c>
      <c r="AR472" s="22" t="s">
        <v>163</v>
      </c>
      <c r="AT472" s="22" t="s">
        <v>156</v>
      </c>
      <c r="AU472" s="22" t="s">
        <v>81</v>
      </c>
      <c r="AY472" s="22" t="s">
        <v>155</v>
      </c>
      <c r="BE472" s="221">
        <f>IF(N472="základní",J472,0)</f>
        <v>0</v>
      </c>
      <c r="BF472" s="221">
        <f>IF(N472="snížená",J472,0)</f>
        <v>0</v>
      </c>
      <c r="BG472" s="221">
        <f>IF(N472="zákl. přenesená",J472,0)</f>
        <v>0</v>
      </c>
      <c r="BH472" s="221">
        <f>IF(N472="sníž. přenesená",J472,0)</f>
        <v>0</v>
      </c>
      <c r="BI472" s="221">
        <f>IF(N472="nulová",J472,0)</f>
        <v>0</v>
      </c>
      <c r="BJ472" s="22" t="s">
        <v>81</v>
      </c>
      <c r="BK472" s="221">
        <f>ROUND(I472*H472,2)</f>
        <v>0</v>
      </c>
      <c r="BL472" s="22" t="s">
        <v>163</v>
      </c>
      <c r="BM472" s="22" t="s">
        <v>2761</v>
      </c>
    </row>
    <row r="473" s="1" customFormat="1" ht="16.5" customHeight="1">
      <c r="B473" s="44"/>
      <c r="C473" s="210" t="s">
        <v>714</v>
      </c>
      <c r="D473" s="210" t="s">
        <v>156</v>
      </c>
      <c r="E473" s="211" t="s">
        <v>2762</v>
      </c>
      <c r="F473" s="212" t="s">
        <v>2763</v>
      </c>
      <c r="G473" s="213" t="s">
        <v>422</v>
      </c>
      <c r="H473" s="214">
        <v>26</v>
      </c>
      <c r="I473" s="215"/>
      <c r="J473" s="216">
        <f>ROUND(I473*H473,2)</f>
        <v>0</v>
      </c>
      <c r="K473" s="212" t="s">
        <v>21</v>
      </c>
      <c r="L473" s="70"/>
      <c r="M473" s="217" t="s">
        <v>21</v>
      </c>
      <c r="N473" s="218" t="s">
        <v>44</v>
      </c>
      <c r="O473" s="45"/>
      <c r="P473" s="219">
        <f>O473*H473</f>
        <v>0</v>
      </c>
      <c r="Q473" s="219">
        <v>0.0117</v>
      </c>
      <c r="R473" s="219">
        <f>Q473*H473</f>
        <v>0.30420000000000003</v>
      </c>
      <c r="S473" s="219">
        <v>0</v>
      </c>
      <c r="T473" s="220">
        <f>S473*H473</f>
        <v>0</v>
      </c>
      <c r="AR473" s="22" t="s">
        <v>163</v>
      </c>
      <c r="AT473" s="22" t="s">
        <v>156</v>
      </c>
      <c r="AU473" s="22" t="s">
        <v>81</v>
      </c>
      <c r="AY473" s="22" t="s">
        <v>155</v>
      </c>
      <c r="BE473" s="221">
        <f>IF(N473="základní",J473,0)</f>
        <v>0</v>
      </c>
      <c r="BF473" s="221">
        <f>IF(N473="snížená",J473,0)</f>
        <v>0</v>
      </c>
      <c r="BG473" s="221">
        <f>IF(N473="zákl. přenesená",J473,0)</f>
        <v>0</v>
      </c>
      <c r="BH473" s="221">
        <f>IF(N473="sníž. přenesená",J473,0)</f>
        <v>0</v>
      </c>
      <c r="BI473" s="221">
        <f>IF(N473="nulová",J473,0)</f>
        <v>0</v>
      </c>
      <c r="BJ473" s="22" t="s">
        <v>81</v>
      </c>
      <c r="BK473" s="221">
        <f>ROUND(I473*H473,2)</f>
        <v>0</v>
      </c>
      <c r="BL473" s="22" t="s">
        <v>163</v>
      </c>
      <c r="BM473" s="22" t="s">
        <v>2764</v>
      </c>
    </row>
    <row r="474" s="9" customFormat="1" ht="29.88" customHeight="1">
      <c r="B474" s="196"/>
      <c r="C474" s="197"/>
      <c r="D474" s="198" t="s">
        <v>72</v>
      </c>
      <c r="E474" s="233" t="s">
        <v>184</v>
      </c>
      <c r="F474" s="233" t="s">
        <v>464</v>
      </c>
      <c r="G474" s="197"/>
      <c r="H474" s="197"/>
      <c r="I474" s="200"/>
      <c r="J474" s="234">
        <f>BK474</f>
        <v>0</v>
      </c>
      <c r="K474" s="197"/>
      <c r="L474" s="202"/>
      <c r="M474" s="203"/>
      <c r="N474" s="204"/>
      <c r="O474" s="204"/>
      <c r="P474" s="205">
        <v>0</v>
      </c>
      <c r="Q474" s="204"/>
      <c r="R474" s="205">
        <v>0</v>
      </c>
      <c r="S474" s="204"/>
      <c r="T474" s="206">
        <v>0</v>
      </c>
      <c r="AR474" s="207" t="s">
        <v>81</v>
      </c>
      <c r="AT474" s="208" t="s">
        <v>72</v>
      </c>
      <c r="AU474" s="208" t="s">
        <v>81</v>
      </c>
      <c r="AY474" s="207" t="s">
        <v>155</v>
      </c>
      <c r="BK474" s="209">
        <v>0</v>
      </c>
    </row>
    <row r="475" s="9" customFormat="1" ht="24.96" customHeight="1">
      <c r="B475" s="196"/>
      <c r="C475" s="197"/>
      <c r="D475" s="198" t="s">
        <v>72</v>
      </c>
      <c r="E475" s="199" t="s">
        <v>2765</v>
      </c>
      <c r="F475" s="199" t="s">
        <v>2766</v>
      </c>
      <c r="G475" s="197"/>
      <c r="H475" s="197"/>
      <c r="I475" s="200"/>
      <c r="J475" s="201">
        <f>BK475</f>
        <v>0</v>
      </c>
      <c r="K475" s="197"/>
      <c r="L475" s="202"/>
      <c r="M475" s="203"/>
      <c r="N475" s="204"/>
      <c r="O475" s="204"/>
      <c r="P475" s="205">
        <f>SUM(P476:P500)</f>
        <v>0</v>
      </c>
      <c r="Q475" s="204"/>
      <c r="R475" s="205">
        <f>SUM(R476:R500)</f>
        <v>7.1698380000000013</v>
      </c>
      <c r="S475" s="204"/>
      <c r="T475" s="206">
        <f>SUM(T476:T500)</f>
        <v>0</v>
      </c>
      <c r="AR475" s="207" t="s">
        <v>81</v>
      </c>
      <c r="AT475" s="208" t="s">
        <v>72</v>
      </c>
      <c r="AU475" s="208" t="s">
        <v>73</v>
      </c>
      <c r="AY475" s="207" t="s">
        <v>155</v>
      </c>
      <c r="BK475" s="209">
        <f>SUM(BK476:BK500)</f>
        <v>0</v>
      </c>
    </row>
    <row r="476" s="1" customFormat="1" ht="16.5" customHeight="1">
      <c r="B476" s="44"/>
      <c r="C476" s="210" t="s">
        <v>2767</v>
      </c>
      <c r="D476" s="210" t="s">
        <v>156</v>
      </c>
      <c r="E476" s="211" t="s">
        <v>2768</v>
      </c>
      <c r="F476" s="212" t="s">
        <v>2769</v>
      </c>
      <c r="G476" s="213" t="s">
        <v>282</v>
      </c>
      <c r="H476" s="214">
        <v>624.05200000000002</v>
      </c>
      <c r="I476" s="215"/>
      <c r="J476" s="216">
        <f>ROUND(I476*H476,2)</f>
        <v>0</v>
      </c>
      <c r="K476" s="212" t="s">
        <v>21</v>
      </c>
      <c r="L476" s="70"/>
      <c r="M476" s="217" t="s">
        <v>21</v>
      </c>
      <c r="N476" s="218" t="s">
        <v>44</v>
      </c>
      <c r="O476" s="45"/>
      <c r="P476" s="219">
        <f>O476*H476</f>
        <v>0</v>
      </c>
      <c r="Q476" s="219">
        <v>0</v>
      </c>
      <c r="R476" s="219">
        <f>Q476*H476</f>
        <v>0</v>
      </c>
      <c r="S476" s="219">
        <v>0</v>
      </c>
      <c r="T476" s="220">
        <f>S476*H476</f>
        <v>0</v>
      </c>
      <c r="AR476" s="22" t="s">
        <v>163</v>
      </c>
      <c r="AT476" s="22" t="s">
        <v>156</v>
      </c>
      <c r="AU476" s="22" t="s">
        <v>81</v>
      </c>
      <c r="AY476" s="22" t="s">
        <v>155</v>
      </c>
      <c r="BE476" s="221">
        <f>IF(N476="základní",J476,0)</f>
        <v>0</v>
      </c>
      <c r="BF476" s="221">
        <f>IF(N476="snížená",J476,0)</f>
        <v>0</v>
      </c>
      <c r="BG476" s="221">
        <f>IF(N476="zákl. přenesená",J476,0)</f>
        <v>0</v>
      </c>
      <c r="BH476" s="221">
        <f>IF(N476="sníž. přenesená",J476,0)</f>
        <v>0</v>
      </c>
      <c r="BI476" s="221">
        <f>IF(N476="nulová",J476,0)</f>
        <v>0</v>
      </c>
      <c r="BJ476" s="22" t="s">
        <v>81</v>
      </c>
      <c r="BK476" s="221">
        <f>ROUND(I476*H476,2)</f>
        <v>0</v>
      </c>
      <c r="BL476" s="22" t="s">
        <v>163</v>
      </c>
      <c r="BM476" s="22" t="s">
        <v>2770</v>
      </c>
    </row>
    <row r="477" s="1" customFormat="1" ht="16.5" customHeight="1">
      <c r="B477" s="44"/>
      <c r="C477" s="210" t="s">
        <v>73</v>
      </c>
      <c r="D477" s="210" t="s">
        <v>156</v>
      </c>
      <c r="E477" s="211" t="s">
        <v>2771</v>
      </c>
      <c r="F477" s="212" t="s">
        <v>2772</v>
      </c>
      <c r="G477" s="213" t="s">
        <v>21</v>
      </c>
      <c r="H477" s="214">
        <v>0</v>
      </c>
      <c r="I477" s="215"/>
      <c r="J477" s="216">
        <f>ROUND(I477*H477,2)</f>
        <v>0</v>
      </c>
      <c r="K477" s="212" t="s">
        <v>21</v>
      </c>
      <c r="L477" s="70"/>
      <c r="M477" s="217" t="s">
        <v>21</v>
      </c>
      <c r="N477" s="218" t="s">
        <v>44</v>
      </c>
      <c r="O477" s="45"/>
      <c r="P477" s="219">
        <f>O477*H477</f>
        <v>0</v>
      </c>
      <c r="Q477" s="219">
        <v>0</v>
      </c>
      <c r="R477" s="219">
        <f>Q477*H477</f>
        <v>0</v>
      </c>
      <c r="S477" s="219">
        <v>0</v>
      </c>
      <c r="T477" s="220">
        <f>S477*H477</f>
        <v>0</v>
      </c>
      <c r="AR477" s="22" t="s">
        <v>163</v>
      </c>
      <c r="AT477" s="22" t="s">
        <v>156</v>
      </c>
      <c r="AU477" s="22" t="s">
        <v>81</v>
      </c>
      <c r="AY477" s="22" t="s">
        <v>155</v>
      </c>
      <c r="BE477" s="221">
        <f>IF(N477="základní",J477,0)</f>
        <v>0</v>
      </c>
      <c r="BF477" s="221">
        <f>IF(N477="snížená",J477,0)</f>
        <v>0</v>
      </c>
      <c r="BG477" s="221">
        <f>IF(N477="zákl. přenesená",J477,0)</f>
        <v>0</v>
      </c>
      <c r="BH477" s="221">
        <f>IF(N477="sníž. přenesená",J477,0)</f>
        <v>0</v>
      </c>
      <c r="BI477" s="221">
        <f>IF(N477="nulová",J477,0)</f>
        <v>0</v>
      </c>
      <c r="BJ477" s="22" t="s">
        <v>81</v>
      </c>
      <c r="BK477" s="221">
        <f>ROUND(I477*H477,2)</f>
        <v>0</v>
      </c>
      <c r="BL477" s="22" t="s">
        <v>163</v>
      </c>
      <c r="BM477" s="22" t="s">
        <v>2773</v>
      </c>
    </row>
    <row r="478" s="1" customFormat="1" ht="16.5" customHeight="1">
      <c r="B478" s="44"/>
      <c r="C478" s="210" t="s">
        <v>716</v>
      </c>
      <c r="D478" s="210" t="s">
        <v>156</v>
      </c>
      <c r="E478" s="211" t="s">
        <v>2774</v>
      </c>
      <c r="F478" s="212" t="s">
        <v>2775</v>
      </c>
      <c r="G478" s="213" t="s">
        <v>282</v>
      </c>
      <c r="H478" s="214">
        <v>3432</v>
      </c>
      <c r="I478" s="215"/>
      <c r="J478" s="216">
        <f>ROUND(I478*H478,2)</f>
        <v>0</v>
      </c>
      <c r="K478" s="212" t="s">
        <v>21</v>
      </c>
      <c r="L478" s="70"/>
      <c r="M478" s="217" t="s">
        <v>21</v>
      </c>
      <c r="N478" s="218" t="s">
        <v>44</v>
      </c>
      <c r="O478" s="45"/>
      <c r="P478" s="219">
        <f>O478*H478</f>
        <v>0</v>
      </c>
      <c r="Q478" s="219">
        <v>0.00175</v>
      </c>
      <c r="R478" s="219">
        <f>Q478*H478</f>
        <v>6.0060000000000002</v>
      </c>
      <c r="S478" s="219">
        <v>0</v>
      </c>
      <c r="T478" s="220">
        <f>S478*H478</f>
        <v>0</v>
      </c>
      <c r="AR478" s="22" t="s">
        <v>163</v>
      </c>
      <c r="AT478" s="22" t="s">
        <v>156</v>
      </c>
      <c r="AU478" s="22" t="s">
        <v>81</v>
      </c>
      <c r="AY478" s="22" t="s">
        <v>155</v>
      </c>
      <c r="BE478" s="221">
        <f>IF(N478="základní",J478,0)</f>
        <v>0</v>
      </c>
      <c r="BF478" s="221">
        <f>IF(N478="snížená",J478,0)</f>
        <v>0</v>
      </c>
      <c r="BG478" s="221">
        <f>IF(N478="zákl. přenesená",J478,0)</f>
        <v>0</v>
      </c>
      <c r="BH478" s="221">
        <f>IF(N478="sníž. přenesená",J478,0)</f>
        <v>0</v>
      </c>
      <c r="BI478" s="221">
        <f>IF(N478="nulová",J478,0)</f>
        <v>0</v>
      </c>
      <c r="BJ478" s="22" t="s">
        <v>81</v>
      </c>
      <c r="BK478" s="221">
        <f>ROUND(I478*H478,2)</f>
        <v>0</v>
      </c>
      <c r="BL478" s="22" t="s">
        <v>163</v>
      </c>
      <c r="BM478" s="22" t="s">
        <v>2776</v>
      </c>
    </row>
    <row r="479" s="1" customFormat="1" ht="16.5" customHeight="1">
      <c r="B479" s="44"/>
      <c r="C479" s="210" t="s">
        <v>73</v>
      </c>
      <c r="D479" s="210" t="s">
        <v>156</v>
      </c>
      <c r="E479" s="211" t="s">
        <v>2777</v>
      </c>
      <c r="F479" s="212" t="s">
        <v>2778</v>
      </c>
      <c r="G479" s="213" t="s">
        <v>21</v>
      </c>
      <c r="H479" s="214">
        <v>0</v>
      </c>
      <c r="I479" s="215"/>
      <c r="J479" s="216">
        <f>ROUND(I479*H479,2)</f>
        <v>0</v>
      </c>
      <c r="K479" s="212" t="s">
        <v>21</v>
      </c>
      <c r="L479" s="70"/>
      <c r="M479" s="217" t="s">
        <v>21</v>
      </c>
      <c r="N479" s="218" t="s">
        <v>44</v>
      </c>
      <c r="O479" s="45"/>
      <c r="P479" s="219">
        <f>O479*H479</f>
        <v>0</v>
      </c>
      <c r="Q479" s="219">
        <v>0</v>
      </c>
      <c r="R479" s="219">
        <f>Q479*H479</f>
        <v>0</v>
      </c>
      <c r="S479" s="219">
        <v>0</v>
      </c>
      <c r="T479" s="220">
        <f>S479*H479</f>
        <v>0</v>
      </c>
      <c r="AR479" s="22" t="s">
        <v>163</v>
      </c>
      <c r="AT479" s="22" t="s">
        <v>156</v>
      </c>
      <c r="AU479" s="22" t="s">
        <v>81</v>
      </c>
      <c r="AY479" s="22" t="s">
        <v>155</v>
      </c>
      <c r="BE479" s="221">
        <f>IF(N479="základní",J479,0)</f>
        <v>0</v>
      </c>
      <c r="BF479" s="221">
        <f>IF(N479="snížená",J479,0)</f>
        <v>0</v>
      </c>
      <c r="BG479" s="221">
        <f>IF(N479="zákl. přenesená",J479,0)</f>
        <v>0</v>
      </c>
      <c r="BH479" s="221">
        <f>IF(N479="sníž. přenesená",J479,0)</f>
        <v>0</v>
      </c>
      <c r="BI479" s="221">
        <f>IF(N479="nulová",J479,0)</f>
        <v>0</v>
      </c>
      <c r="BJ479" s="22" t="s">
        <v>81</v>
      </c>
      <c r="BK479" s="221">
        <f>ROUND(I479*H479,2)</f>
        <v>0</v>
      </c>
      <c r="BL479" s="22" t="s">
        <v>163</v>
      </c>
      <c r="BM479" s="22" t="s">
        <v>2779</v>
      </c>
    </row>
    <row r="480" s="1" customFormat="1" ht="16.5" customHeight="1">
      <c r="B480" s="44"/>
      <c r="C480" s="210" t="s">
        <v>2780</v>
      </c>
      <c r="D480" s="210" t="s">
        <v>156</v>
      </c>
      <c r="E480" s="211" t="s">
        <v>2781</v>
      </c>
      <c r="F480" s="212" t="s">
        <v>2782</v>
      </c>
      <c r="G480" s="213" t="s">
        <v>282</v>
      </c>
      <c r="H480" s="214">
        <v>624</v>
      </c>
      <c r="I480" s="215"/>
      <c r="J480" s="216">
        <f>ROUND(I480*H480,2)</f>
        <v>0</v>
      </c>
      <c r="K480" s="212" t="s">
        <v>21</v>
      </c>
      <c r="L480" s="70"/>
      <c r="M480" s="217" t="s">
        <v>21</v>
      </c>
      <c r="N480" s="218" t="s">
        <v>44</v>
      </c>
      <c r="O480" s="45"/>
      <c r="P480" s="219">
        <f>O480*H480</f>
        <v>0</v>
      </c>
      <c r="Q480" s="219">
        <v>0</v>
      </c>
      <c r="R480" s="219">
        <f>Q480*H480</f>
        <v>0</v>
      </c>
      <c r="S480" s="219">
        <v>0</v>
      </c>
      <c r="T480" s="220">
        <f>S480*H480</f>
        <v>0</v>
      </c>
      <c r="AR480" s="22" t="s">
        <v>163</v>
      </c>
      <c r="AT480" s="22" t="s">
        <v>156</v>
      </c>
      <c r="AU480" s="22" t="s">
        <v>81</v>
      </c>
      <c r="AY480" s="22" t="s">
        <v>155</v>
      </c>
      <c r="BE480" s="221">
        <f>IF(N480="základní",J480,0)</f>
        <v>0</v>
      </c>
      <c r="BF480" s="221">
        <f>IF(N480="snížená",J480,0)</f>
        <v>0</v>
      </c>
      <c r="BG480" s="221">
        <f>IF(N480="zákl. přenesená",J480,0)</f>
        <v>0</v>
      </c>
      <c r="BH480" s="221">
        <f>IF(N480="sníž. přenesená",J480,0)</f>
        <v>0</v>
      </c>
      <c r="BI480" s="221">
        <f>IF(N480="nulová",J480,0)</f>
        <v>0</v>
      </c>
      <c r="BJ480" s="22" t="s">
        <v>81</v>
      </c>
      <c r="BK480" s="221">
        <f>ROUND(I480*H480,2)</f>
        <v>0</v>
      </c>
      <c r="BL480" s="22" t="s">
        <v>163</v>
      </c>
      <c r="BM480" s="22" t="s">
        <v>2783</v>
      </c>
    </row>
    <row r="481" s="1" customFormat="1" ht="16.5" customHeight="1">
      <c r="B481" s="44"/>
      <c r="C481" s="210" t="s">
        <v>719</v>
      </c>
      <c r="D481" s="210" t="s">
        <v>156</v>
      </c>
      <c r="E481" s="211" t="s">
        <v>2784</v>
      </c>
      <c r="F481" s="212" t="s">
        <v>2785</v>
      </c>
      <c r="G481" s="213" t="s">
        <v>282</v>
      </c>
      <c r="H481" s="214">
        <v>166.40000000000001</v>
      </c>
      <c r="I481" s="215"/>
      <c r="J481" s="216">
        <f>ROUND(I481*H481,2)</f>
        <v>0</v>
      </c>
      <c r="K481" s="212" t="s">
        <v>21</v>
      </c>
      <c r="L481" s="70"/>
      <c r="M481" s="217" t="s">
        <v>21</v>
      </c>
      <c r="N481" s="218" t="s">
        <v>44</v>
      </c>
      <c r="O481" s="45"/>
      <c r="P481" s="219">
        <f>O481*H481</f>
        <v>0</v>
      </c>
      <c r="Q481" s="219">
        <v>0.0037200000000000002</v>
      </c>
      <c r="R481" s="219">
        <f>Q481*H481</f>
        <v>0.619008</v>
      </c>
      <c r="S481" s="219">
        <v>0</v>
      </c>
      <c r="T481" s="220">
        <f>S481*H481</f>
        <v>0</v>
      </c>
      <c r="AR481" s="22" t="s">
        <v>163</v>
      </c>
      <c r="AT481" s="22" t="s">
        <v>156</v>
      </c>
      <c r="AU481" s="22" t="s">
        <v>81</v>
      </c>
      <c r="AY481" s="22" t="s">
        <v>155</v>
      </c>
      <c r="BE481" s="221">
        <f>IF(N481="základní",J481,0)</f>
        <v>0</v>
      </c>
      <c r="BF481" s="221">
        <f>IF(N481="snížená",J481,0)</f>
        <v>0</v>
      </c>
      <c r="BG481" s="221">
        <f>IF(N481="zákl. přenesená",J481,0)</f>
        <v>0</v>
      </c>
      <c r="BH481" s="221">
        <f>IF(N481="sníž. přenesená",J481,0)</f>
        <v>0</v>
      </c>
      <c r="BI481" s="221">
        <f>IF(N481="nulová",J481,0)</f>
        <v>0</v>
      </c>
      <c r="BJ481" s="22" t="s">
        <v>81</v>
      </c>
      <c r="BK481" s="221">
        <f>ROUND(I481*H481,2)</f>
        <v>0</v>
      </c>
      <c r="BL481" s="22" t="s">
        <v>163</v>
      </c>
      <c r="BM481" s="22" t="s">
        <v>2786</v>
      </c>
    </row>
    <row r="482" s="1" customFormat="1" ht="16.5" customHeight="1">
      <c r="B482" s="44"/>
      <c r="C482" s="210" t="s">
        <v>73</v>
      </c>
      <c r="D482" s="210" t="s">
        <v>156</v>
      </c>
      <c r="E482" s="211" t="s">
        <v>2787</v>
      </c>
      <c r="F482" s="212" t="s">
        <v>2788</v>
      </c>
      <c r="G482" s="213" t="s">
        <v>21</v>
      </c>
      <c r="H482" s="214">
        <v>0</v>
      </c>
      <c r="I482" s="215"/>
      <c r="J482" s="216">
        <f>ROUND(I482*H482,2)</f>
        <v>0</v>
      </c>
      <c r="K482" s="212" t="s">
        <v>21</v>
      </c>
      <c r="L482" s="70"/>
      <c r="M482" s="217" t="s">
        <v>21</v>
      </c>
      <c r="N482" s="218" t="s">
        <v>44</v>
      </c>
      <c r="O482" s="45"/>
      <c r="P482" s="219">
        <f>O482*H482</f>
        <v>0</v>
      </c>
      <c r="Q482" s="219">
        <v>0</v>
      </c>
      <c r="R482" s="219">
        <f>Q482*H482</f>
        <v>0</v>
      </c>
      <c r="S482" s="219">
        <v>0</v>
      </c>
      <c r="T482" s="220">
        <f>S482*H482</f>
        <v>0</v>
      </c>
      <c r="AR482" s="22" t="s">
        <v>163</v>
      </c>
      <c r="AT482" s="22" t="s">
        <v>156</v>
      </c>
      <c r="AU482" s="22" t="s">
        <v>81</v>
      </c>
      <c r="AY482" s="22" t="s">
        <v>155</v>
      </c>
      <c r="BE482" s="221">
        <f>IF(N482="základní",J482,0)</f>
        <v>0</v>
      </c>
      <c r="BF482" s="221">
        <f>IF(N482="snížená",J482,0)</f>
        <v>0</v>
      </c>
      <c r="BG482" s="221">
        <f>IF(N482="zákl. přenesená",J482,0)</f>
        <v>0</v>
      </c>
      <c r="BH482" s="221">
        <f>IF(N482="sníž. přenesená",J482,0)</f>
        <v>0</v>
      </c>
      <c r="BI482" s="221">
        <f>IF(N482="nulová",J482,0)</f>
        <v>0</v>
      </c>
      <c r="BJ482" s="22" t="s">
        <v>81</v>
      </c>
      <c r="BK482" s="221">
        <f>ROUND(I482*H482,2)</f>
        <v>0</v>
      </c>
      <c r="BL482" s="22" t="s">
        <v>163</v>
      </c>
      <c r="BM482" s="22" t="s">
        <v>2789</v>
      </c>
    </row>
    <row r="483" s="1" customFormat="1" ht="16.5" customHeight="1">
      <c r="B483" s="44"/>
      <c r="C483" s="210" t="s">
        <v>2790</v>
      </c>
      <c r="D483" s="210" t="s">
        <v>156</v>
      </c>
      <c r="E483" s="211" t="s">
        <v>2791</v>
      </c>
      <c r="F483" s="212" t="s">
        <v>2792</v>
      </c>
      <c r="G483" s="213" t="s">
        <v>266</v>
      </c>
      <c r="H483" s="214">
        <v>93.599999999999994</v>
      </c>
      <c r="I483" s="215"/>
      <c r="J483" s="216">
        <f>ROUND(I483*H483,2)</f>
        <v>0</v>
      </c>
      <c r="K483" s="212" t="s">
        <v>21</v>
      </c>
      <c r="L483" s="70"/>
      <c r="M483" s="217" t="s">
        <v>21</v>
      </c>
      <c r="N483" s="218" t="s">
        <v>44</v>
      </c>
      <c r="O483" s="45"/>
      <c r="P483" s="219">
        <f>O483*H483</f>
        <v>0</v>
      </c>
      <c r="Q483" s="219">
        <v>0</v>
      </c>
      <c r="R483" s="219">
        <f>Q483*H483</f>
        <v>0</v>
      </c>
      <c r="S483" s="219">
        <v>0</v>
      </c>
      <c r="T483" s="220">
        <f>S483*H483</f>
        <v>0</v>
      </c>
      <c r="AR483" s="22" t="s">
        <v>163</v>
      </c>
      <c r="AT483" s="22" t="s">
        <v>156</v>
      </c>
      <c r="AU483" s="22" t="s">
        <v>81</v>
      </c>
      <c r="AY483" s="22" t="s">
        <v>155</v>
      </c>
      <c r="BE483" s="221">
        <f>IF(N483="základní",J483,0)</f>
        <v>0</v>
      </c>
      <c r="BF483" s="221">
        <f>IF(N483="snížená",J483,0)</f>
        <v>0</v>
      </c>
      <c r="BG483" s="221">
        <f>IF(N483="zákl. přenesená",J483,0)</f>
        <v>0</v>
      </c>
      <c r="BH483" s="221">
        <f>IF(N483="sníž. přenesená",J483,0)</f>
        <v>0</v>
      </c>
      <c r="BI483" s="221">
        <f>IF(N483="nulová",J483,0)</f>
        <v>0</v>
      </c>
      <c r="BJ483" s="22" t="s">
        <v>81</v>
      </c>
      <c r="BK483" s="221">
        <f>ROUND(I483*H483,2)</f>
        <v>0</v>
      </c>
      <c r="BL483" s="22" t="s">
        <v>163</v>
      </c>
      <c r="BM483" s="22" t="s">
        <v>2793</v>
      </c>
    </row>
    <row r="484" s="1" customFormat="1" ht="16.5" customHeight="1">
      <c r="B484" s="44"/>
      <c r="C484" s="210" t="s">
        <v>73</v>
      </c>
      <c r="D484" s="210" t="s">
        <v>156</v>
      </c>
      <c r="E484" s="211" t="s">
        <v>2794</v>
      </c>
      <c r="F484" s="212" t="s">
        <v>2795</v>
      </c>
      <c r="G484" s="213" t="s">
        <v>21</v>
      </c>
      <c r="H484" s="214">
        <v>0</v>
      </c>
      <c r="I484" s="215"/>
      <c r="J484" s="216">
        <f>ROUND(I484*H484,2)</f>
        <v>0</v>
      </c>
      <c r="K484" s="212" t="s">
        <v>21</v>
      </c>
      <c r="L484" s="70"/>
      <c r="M484" s="217" t="s">
        <v>21</v>
      </c>
      <c r="N484" s="218" t="s">
        <v>44</v>
      </c>
      <c r="O484" s="45"/>
      <c r="P484" s="219">
        <f>O484*H484</f>
        <v>0</v>
      </c>
      <c r="Q484" s="219">
        <v>0</v>
      </c>
      <c r="R484" s="219">
        <f>Q484*H484</f>
        <v>0</v>
      </c>
      <c r="S484" s="219">
        <v>0</v>
      </c>
      <c r="T484" s="220">
        <f>S484*H484</f>
        <v>0</v>
      </c>
      <c r="AR484" s="22" t="s">
        <v>163</v>
      </c>
      <c r="AT484" s="22" t="s">
        <v>156</v>
      </c>
      <c r="AU484" s="22" t="s">
        <v>81</v>
      </c>
      <c r="AY484" s="22" t="s">
        <v>155</v>
      </c>
      <c r="BE484" s="221">
        <f>IF(N484="základní",J484,0)</f>
        <v>0</v>
      </c>
      <c r="BF484" s="221">
        <f>IF(N484="snížená",J484,0)</f>
        <v>0</v>
      </c>
      <c r="BG484" s="221">
        <f>IF(N484="zákl. přenesená",J484,0)</f>
        <v>0</v>
      </c>
      <c r="BH484" s="221">
        <f>IF(N484="sníž. přenesená",J484,0)</f>
        <v>0</v>
      </c>
      <c r="BI484" s="221">
        <f>IF(N484="nulová",J484,0)</f>
        <v>0</v>
      </c>
      <c r="BJ484" s="22" t="s">
        <v>81</v>
      </c>
      <c r="BK484" s="221">
        <f>ROUND(I484*H484,2)</f>
        <v>0</v>
      </c>
      <c r="BL484" s="22" t="s">
        <v>163</v>
      </c>
      <c r="BM484" s="22" t="s">
        <v>2796</v>
      </c>
    </row>
    <row r="485" s="1" customFormat="1" ht="16.5" customHeight="1">
      <c r="B485" s="44"/>
      <c r="C485" s="210" t="s">
        <v>721</v>
      </c>
      <c r="D485" s="210" t="s">
        <v>156</v>
      </c>
      <c r="E485" s="211" t="s">
        <v>2797</v>
      </c>
      <c r="F485" s="212" t="s">
        <v>2798</v>
      </c>
      <c r="G485" s="213" t="s">
        <v>266</v>
      </c>
      <c r="H485" s="214">
        <v>468</v>
      </c>
      <c r="I485" s="215"/>
      <c r="J485" s="216">
        <f>ROUND(I485*H485,2)</f>
        <v>0</v>
      </c>
      <c r="K485" s="212" t="s">
        <v>21</v>
      </c>
      <c r="L485" s="70"/>
      <c r="M485" s="217" t="s">
        <v>21</v>
      </c>
      <c r="N485" s="218" t="s">
        <v>44</v>
      </c>
      <c r="O485" s="45"/>
      <c r="P485" s="219">
        <f>O485*H485</f>
        <v>0</v>
      </c>
      <c r="Q485" s="219">
        <v>0.00022000000000000001</v>
      </c>
      <c r="R485" s="219">
        <f>Q485*H485</f>
        <v>0.10296000000000001</v>
      </c>
      <c r="S485" s="219">
        <v>0</v>
      </c>
      <c r="T485" s="220">
        <f>S485*H485</f>
        <v>0</v>
      </c>
      <c r="AR485" s="22" t="s">
        <v>163</v>
      </c>
      <c r="AT485" s="22" t="s">
        <v>156</v>
      </c>
      <c r="AU485" s="22" t="s">
        <v>81</v>
      </c>
      <c r="AY485" s="22" t="s">
        <v>155</v>
      </c>
      <c r="BE485" s="221">
        <f>IF(N485="základní",J485,0)</f>
        <v>0</v>
      </c>
      <c r="BF485" s="221">
        <f>IF(N485="snížená",J485,0)</f>
        <v>0</v>
      </c>
      <c r="BG485" s="221">
        <f>IF(N485="zákl. přenesená",J485,0)</f>
        <v>0</v>
      </c>
      <c r="BH485" s="221">
        <f>IF(N485="sníž. přenesená",J485,0)</f>
        <v>0</v>
      </c>
      <c r="BI485" s="221">
        <f>IF(N485="nulová",J485,0)</f>
        <v>0</v>
      </c>
      <c r="BJ485" s="22" t="s">
        <v>81</v>
      </c>
      <c r="BK485" s="221">
        <f>ROUND(I485*H485,2)</f>
        <v>0</v>
      </c>
      <c r="BL485" s="22" t="s">
        <v>163</v>
      </c>
      <c r="BM485" s="22" t="s">
        <v>2799</v>
      </c>
    </row>
    <row r="486" s="1" customFormat="1" ht="16.5" customHeight="1">
      <c r="B486" s="44"/>
      <c r="C486" s="210" t="s">
        <v>73</v>
      </c>
      <c r="D486" s="210" t="s">
        <v>156</v>
      </c>
      <c r="E486" s="211" t="s">
        <v>2800</v>
      </c>
      <c r="F486" s="212" t="s">
        <v>1120</v>
      </c>
      <c r="G486" s="213" t="s">
        <v>21</v>
      </c>
      <c r="H486" s="214">
        <v>0</v>
      </c>
      <c r="I486" s="215"/>
      <c r="J486" s="216">
        <f>ROUND(I486*H486,2)</f>
        <v>0</v>
      </c>
      <c r="K486" s="212" t="s">
        <v>21</v>
      </c>
      <c r="L486" s="70"/>
      <c r="M486" s="217" t="s">
        <v>21</v>
      </c>
      <c r="N486" s="218" t="s">
        <v>44</v>
      </c>
      <c r="O486" s="45"/>
      <c r="P486" s="219">
        <f>O486*H486</f>
        <v>0</v>
      </c>
      <c r="Q486" s="219">
        <v>0</v>
      </c>
      <c r="R486" s="219">
        <f>Q486*H486</f>
        <v>0</v>
      </c>
      <c r="S486" s="219">
        <v>0</v>
      </c>
      <c r="T486" s="220">
        <f>S486*H486</f>
        <v>0</v>
      </c>
      <c r="AR486" s="22" t="s">
        <v>163</v>
      </c>
      <c r="AT486" s="22" t="s">
        <v>156</v>
      </c>
      <c r="AU486" s="22" t="s">
        <v>81</v>
      </c>
      <c r="AY486" s="22" t="s">
        <v>155</v>
      </c>
      <c r="BE486" s="221">
        <f>IF(N486="základní",J486,0)</f>
        <v>0</v>
      </c>
      <c r="BF486" s="221">
        <f>IF(N486="snížená",J486,0)</f>
        <v>0</v>
      </c>
      <c r="BG486" s="221">
        <f>IF(N486="zákl. přenesená",J486,0)</f>
        <v>0</v>
      </c>
      <c r="BH486" s="221">
        <f>IF(N486="sníž. přenesená",J486,0)</f>
        <v>0</v>
      </c>
      <c r="BI486" s="221">
        <f>IF(N486="nulová",J486,0)</f>
        <v>0</v>
      </c>
      <c r="BJ486" s="22" t="s">
        <v>81</v>
      </c>
      <c r="BK486" s="221">
        <f>ROUND(I486*H486,2)</f>
        <v>0</v>
      </c>
      <c r="BL486" s="22" t="s">
        <v>163</v>
      </c>
      <c r="BM486" s="22" t="s">
        <v>2801</v>
      </c>
    </row>
    <row r="487" s="1" customFormat="1" ht="16.5" customHeight="1">
      <c r="B487" s="44"/>
      <c r="C487" s="210" t="s">
        <v>2802</v>
      </c>
      <c r="D487" s="210" t="s">
        <v>156</v>
      </c>
      <c r="E487" s="211" t="s">
        <v>2803</v>
      </c>
      <c r="F487" s="212" t="s">
        <v>2804</v>
      </c>
      <c r="G487" s="213" t="s">
        <v>266</v>
      </c>
      <c r="H487" s="214">
        <v>93.599999999999994</v>
      </c>
      <c r="I487" s="215"/>
      <c r="J487" s="216">
        <f>ROUND(I487*H487,2)</f>
        <v>0</v>
      </c>
      <c r="K487" s="212" t="s">
        <v>21</v>
      </c>
      <c r="L487" s="70"/>
      <c r="M487" s="217" t="s">
        <v>21</v>
      </c>
      <c r="N487" s="218" t="s">
        <v>44</v>
      </c>
      <c r="O487" s="45"/>
      <c r="P487" s="219">
        <f>O487*H487</f>
        <v>0</v>
      </c>
      <c r="Q487" s="219">
        <v>0</v>
      </c>
      <c r="R487" s="219">
        <f>Q487*H487</f>
        <v>0</v>
      </c>
      <c r="S487" s="219">
        <v>0</v>
      </c>
      <c r="T487" s="220">
        <f>S487*H487</f>
        <v>0</v>
      </c>
      <c r="AR487" s="22" t="s">
        <v>163</v>
      </c>
      <c r="AT487" s="22" t="s">
        <v>156</v>
      </c>
      <c r="AU487" s="22" t="s">
        <v>81</v>
      </c>
      <c r="AY487" s="22" t="s">
        <v>155</v>
      </c>
      <c r="BE487" s="221">
        <f>IF(N487="základní",J487,0)</f>
        <v>0</v>
      </c>
      <c r="BF487" s="221">
        <f>IF(N487="snížená",J487,0)</f>
        <v>0</v>
      </c>
      <c r="BG487" s="221">
        <f>IF(N487="zákl. přenesená",J487,0)</f>
        <v>0</v>
      </c>
      <c r="BH487" s="221">
        <f>IF(N487="sníž. přenesená",J487,0)</f>
        <v>0</v>
      </c>
      <c r="BI487" s="221">
        <f>IF(N487="nulová",J487,0)</f>
        <v>0</v>
      </c>
      <c r="BJ487" s="22" t="s">
        <v>81</v>
      </c>
      <c r="BK487" s="221">
        <f>ROUND(I487*H487,2)</f>
        <v>0</v>
      </c>
      <c r="BL487" s="22" t="s">
        <v>163</v>
      </c>
      <c r="BM487" s="22" t="s">
        <v>2805</v>
      </c>
    </row>
    <row r="488" s="1" customFormat="1" ht="16.5" customHeight="1">
      <c r="B488" s="44"/>
      <c r="C488" s="210" t="s">
        <v>73</v>
      </c>
      <c r="D488" s="210" t="s">
        <v>156</v>
      </c>
      <c r="E488" s="211" t="s">
        <v>2794</v>
      </c>
      <c r="F488" s="212" t="s">
        <v>2795</v>
      </c>
      <c r="G488" s="213" t="s">
        <v>21</v>
      </c>
      <c r="H488" s="214">
        <v>0</v>
      </c>
      <c r="I488" s="215"/>
      <c r="J488" s="216">
        <f>ROUND(I488*H488,2)</f>
        <v>0</v>
      </c>
      <c r="K488" s="212" t="s">
        <v>21</v>
      </c>
      <c r="L488" s="70"/>
      <c r="M488" s="217" t="s">
        <v>21</v>
      </c>
      <c r="N488" s="218" t="s">
        <v>44</v>
      </c>
      <c r="O488" s="45"/>
      <c r="P488" s="219">
        <f>O488*H488</f>
        <v>0</v>
      </c>
      <c r="Q488" s="219">
        <v>0</v>
      </c>
      <c r="R488" s="219">
        <f>Q488*H488</f>
        <v>0</v>
      </c>
      <c r="S488" s="219">
        <v>0</v>
      </c>
      <c r="T488" s="220">
        <f>S488*H488</f>
        <v>0</v>
      </c>
      <c r="AR488" s="22" t="s">
        <v>163</v>
      </c>
      <c r="AT488" s="22" t="s">
        <v>156</v>
      </c>
      <c r="AU488" s="22" t="s">
        <v>81</v>
      </c>
      <c r="AY488" s="22" t="s">
        <v>155</v>
      </c>
      <c r="BE488" s="221">
        <f>IF(N488="základní",J488,0)</f>
        <v>0</v>
      </c>
      <c r="BF488" s="221">
        <f>IF(N488="snížená",J488,0)</f>
        <v>0</v>
      </c>
      <c r="BG488" s="221">
        <f>IF(N488="zákl. přenesená",J488,0)</f>
        <v>0</v>
      </c>
      <c r="BH488" s="221">
        <f>IF(N488="sníž. přenesená",J488,0)</f>
        <v>0</v>
      </c>
      <c r="BI488" s="221">
        <f>IF(N488="nulová",J488,0)</f>
        <v>0</v>
      </c>
      <c r="BJ488" s="22" t="s">
        <v>81</v>
      </c>
      <c r="BK488" s="221">
        <f>ROUND(I488*H488,2)</f>
        <v>0</v>
      </c>
      <c r="BL488" s="22" t="s">
        <v>163</v>
      </c>
      <c r="BM488" s="22" t="s">
        <v>2806</v>
      </c>
    </row>
    <row r="489" s="1" customFormat="1" ht="16.5" customHeight="1">
      <c r="B489" s="44"/>
      <c r="C489" s="210" t="s">
        <v>724</v>
      </c>
      <c r="D489" s="210" t="s">
        <v>156</v>
      </c>
      <c r="E489" s="211" t="s">
        <v>2807</v>
      </c>
      <c r="F489" s="212" t="s">
        <v>2808</v>
      </c>
      <c r="G489" s="213" t="s">
        <v>298</v>
      </c>
      <c r="H489" s="214">
        <v>78</v>
      </c>
      <c r="I489" s="215"/>
      <c r="J489" s="216">
        <f>ROUND(I489*H489,2)</f>
        <v>0</v>
      </c>
      <c r="K489" s="212" t="s">
        <v>21</v>
      </c>
      <c r="L489" s="70"/>
      <c r="M489" s="217" t="s">
        <v>21</v>
      </c>
      <c r="N489" s="218" t="s">
        <v>44</v>
      </c>
      <c r="O489" s="45"/>
      <c r="P489" s="219">
        <f>O489*H489</f>
        <v>0</v>
      </c>
      <c r="Q489" s="219">
        <v>0.00076999999999999996</v>
      </c>
      <c r="R489" s="219">
        <f>Q489*H489</f>
        <v>0.060059999999999995</v>
      </c>
      <c r="S489" s="219">
        <v>0</v>
      </c>
      <c r="T489" s="220">
        <f>S489*H489</f>
        <v>0</v>
      </c>
      <c r="AR489" s="22" t="s">
        <v>163</v>
      </c>
      <c r="AT489" s="22" t="s">
        <v>156</v>
      </c>
      <c r="AU489" s="22" t="s">
        <v>81</v>
      </c>
      <c r="AY489" s="22" t="s">
        <v>155</v>
      </c>
      <c r="BE489" s="221">
        <f>IF(N489="základní",J489,0)</f>
        <v>0</v>
      </c>
      <c r="BF489" s="221">
        <f>IF(N489="snížená",J489,0)</f>
        <v>0</v>
      </c>
      <c r="BG489" s="221">
        <f>IF(N489="zákl. přenesená",J489,0)</f>
        <v>0</v>
      </c>
      <c r="BH489" s="221">
        <f>IF(N489="sníž. přenesená",J489,0)</f>
        <v>0</v>
      </c>
      <c r="BI489" s="221">
        <f>IF(N489="nulová",J489,0)</f>
        <v>0</v>
      </c>
      <c r="BJ489" s="22" t="s">
        <v>81</v>
      </c>
      <c r="BK489" s="221">
        <f>ROUND(I489*H489,2)</f>
        <v>0</v>
      </c>
      <c r="BL489" s="22" t="s">
        <v>163</v>
      </c>
      <c r="BM489" s="22" t="s">
        <v>2809</v>
      </c>
    </row>
    <row r="490" s="1" customFormat="1" ht="16.5" customHeight="1">
      <c r="B490" s="44"/>
      <c r="C490" s="210" t="s">
        <v>2810</v>
      </c>
      <c r="D490" s="210" t="s">
        <v>156</v>
      </c>
      <c r="E490" s="211" t="s">
        <v>2811</v>
      </c>
      <c r="F490" s="212" t="s">
        <v>2812</v>
      </c>
      <c r="G490" s="213" t="s">
        <v>298</v>
      </c>
      <c r="H490" s="214">
        <v>13</v>
      </c>
      <c r="I490" s="215"/>
      <c r="J490" s="216">
        <f>ROUND(I490*H490,2)</f>
        <v>0</v>
      </c>
      <c r="K490" s="212" t="s">
        <v>21</v>
      </c>
      <c r="L490" s="70"/>
      <c r="M490" s="217" t="s">
        <v>21</v>
      </c>
      <c r="N490" s="218" t="s">
        <v>44</v>
      </c>
      <c r="O490" s="45"/>
      <c r="P490" s="219">
        <f>O490*H490</f>
        <v>0</v>
      </c>
      <c r="Q490" s="219">
        <v>0.0046899999999999997</v>
      </c>
      <c r="R490" s="219">
        <f>Q490*H490</f>
        <v>0.060969999999999996</v>
      </c>
      <c r="S490" s="219">
        <v>0</v>
      </c>
      <c r="T490" s="220">
        <f>S490*H490</f>
        <v>0</v>
      </c>
      <c r="AR490" s="22" t="s">
        <v>163</v>
      </c>
      <c r="AT490" s="22" t="s">
        <v>156</v>
      </c>
      <c r="AU490" s="22" t="s">
        <v>81</v>
      </c>
      <c r="AY490" s="22" t="s">
        <v>155</v>
      </c>
      <c r="BE490" s="221">
        <f>IF(N490="základní",J490,0)</f>
        <v>0</v>
      </c>
      <c r="BF490" s="221">
        <f>IF(N490="snížená",J490,0)</f>
        <v>0</v>
      </c>
      <c r="BG490" s="221">
        <f>IF(N490="zákl. přenesená",J490,0)</f>
        <v>0</v>
      </c>
      <c r="BH490" s="221">
        <f>IF(N490="sníž. přenesená",J490,0)</f>
        <v>0</v>
      </c>
      <c r="BI490" s="221">
        <f>IF(N490="nulová",J490,0)</f>
        <v>0</v>
      </c>
      <c r="BJ490" s="22" t="s">
        <v>81</v>
      </c>
      <c r="BK490" s="221">
        <f>ROUND(I490*H490,2)</f>
        <v>0</v>
      </c>
      <c r="BL490" s="22" t="s">
        <v>163</v>
      </c>
      <c r="BM490" s="22" t="s">
        <v>2813</v>
      </c>
    </row>
    <row r="491" s="1" customFormat="1" ht="16.5" customHeight="1">
      <c r="B491" s="44"/>
      <c r="C491" s="210" t="s">
        <v>726</v>
      </c>
      <c r="D491" s="210" t="s">
        <v>156</v>
      </c>
      <c r="E491" s="211" t="s">
        <v>2814</v>
      </c>
      <c r="F491" s="212" t="s">
        <v>2815</v>
      </c>
      <c r="G491" s="213" t="s">
        <v>298</v>
      </c>
      <c r="H491" s="214">
        <v>65</v>
      </c>
      <c r="I491" s="215"/>
      <c r="J491" s="216">
        <f>ROUND(I491*H491,2)</f>
        <v>0</v>
      </c>
      <c r="K491" s="212" t="s">
        <v>21</v>
      </c>
      <c r="L491" s="70"/>
      <c r="M491" s="217" t="s">
        <v>21</v>
      </c>
      <c r="N491" s="218" t="s">
        <v>44</v>
      </c>
      <c r="O491" s="45"/>
      <c r="P491" s="219">
        <f>O491*H491</f>
        <v>0</v>
      </c>
      <c r="Q491" s="219">
        <v>0.0033999999999999998</v>
      </c>
      <c r="R491" s="219">
        <f>Q491*H491</f>
        <v>0.22099999999999997</v>
      </c>
      <c r="S491" s="219">
        <v>0</v>
      </c>
      <c r="T491" s="220">
        <f>S491*H491</f>
        <v>0</v>
      </c>
      <c r="AR491" s="22" t="s">
        <v>163</v>
      </c>
      <c r="AT491" s="22" t="s">
        <v>156</v>
      </c>
      <c r="AU491" s="22" t="s">
        <v>81</v>
      </c>
      <c r="AY491" s="22" t="s">
        <v>155</v>
      </c>
      <c r="BE491" s="221">
        <f>IF(N491="základní",J491,0)</f>
        <v>0</v>
      </c>
      <c r="BF491" s="221">
        <f>IF(N491="snížená",J491,0)</f>
        <v>0</v>
      </c>
      <c r="BG491" s="221">
        <f>IF(N491="zákl. přenesená",J491,0)</f>
        <v>0</v>
      </c>
      <c r="BH491" s="221">
        <f>IF(N491="sníž. přenesená",J491,0)</f>
        <v>0</v>
      </c>
      <c r="BI491" s="221">
        <f>IF(N491="nulová",J491,0)</f>
        <v>0</v>
      </c>
      <c r="BJ491" s="22" t="s">
        <v>81</v>
      </c>
      <c r="BK491" s="221">
        <f>ROUND(I491*H491,2)</f>
        <v>0</v>
      </c>
      <c r="BL491" s="22" t="s">
        <v>163</v>
      </c>
      <c r="BM491" s="22" t="s">
        <v>2816</v>
      </c>
    </row>
    <row r="492" s="1" customFormat="1" ht="16.5" customHeight="1">
      <c r="B492" s="44"/>
      <c r="C492" s="210" t="s">
        <v>73</v>
      </c>
      <c r="D492" s="210" t="s">
        <v>156</v>
      </c>
      <c r="E492" s="211" t="s">
        <v>2817</v>
      </c>
      <c r="F492" s="212" t="s">
        <v>1450</v>
      </c>
      <c r="G492" s="213" t="s">
        <v>21</v>
      </c>
      <c r="H492" s="214">
        <v>0</v>
      </c>
      <c r="I492" s="215"/>
      <c r="J492" s="216">
        <f>ROUND(I492*H492,2)</f>
        <v>0</v>
      </c>
      <c r="K492" s="212" t="s">
        <v>21</v>
      </c>
      <c r="L492" s="70"/>
      <c r="M492" s="217" t="s">
        <v>21</v>
      </c>
      <c r="N492" s="218" t="s">
        <v>44</v>
      </c>
      <c r="O492" s="45"/>
      <c r="P492" s="219">
        <f>O492*H492</f>
        <v>0</v>
      </c>
      <c r="Q492" s="219">
        <v>0</v>
      </c>
      <c r="R492" s="219">
        <f>Q492*H492</f>
        <v>0</v>
      </c>
      <c r="S492" s="219">
        <v>0</v>
      </c>
      <c r="T492" s="220">
        <f>S492*H492</f>
        <v>0</v>
      </c>
      <c r="AR492" s="22" t="s">
        <v>163</v>
      </c>
      <c r="AT492" s="22" t="s">
        <v>156</v>
      </c>
      <c r="AU492" s="22" t="s">
        <v>81</v>
      </c>
      <c r="AY492" s="22" t="s">
        <v>155</v>
      </c>
      <c r="BE492" s="221">
        <f>IF(N492="základní",J492,0)</f>
        <v>0</v>
      </c>
      <c r="BF492" s="221">
        <f>IF(N492="snížená",J492,0)</f>
        <v>0</v>
      </c>
      <c r="BG492" s="221">
        <f>IF(N492="zákl. přenesená",J492,0)</f>
        <v>0</v>
      </c>
      <c r="BH492" s="221">
        <f>IF(N492="sníž. přenesená",J492,0)</f>
        <v>0</v>
      </c>
      <c r="BI492" s="221">
        <f>IF(N492="nulová",J492,0)</f>
        <v>0</v>
      </c>
      <c r="BJ492" s="22" t="s">
        <v>81</v>
      </c>
      <c r="BK492" s="221">
        <f>ROUND(I492*H492,2)</f>
        <v>0</v>
      </c>
      <c r="BL492" s="22" t="s">
        <v>163</v>
      </c>
      <c r="BM492" s="22" t="s">
        <v>2818</v>
      </c>
    </row>
    <row r="493" s="1" customFormat="1" ht="16.5" customHeight="1">
      <c r="B493" s="44"/>
      <c r="C493" s="210" t="s">
        <v>2819</v>
      </c>
      <c r="D493" s="210" t="s">
        <v>156</v>
      </c>
      <c r="E493" s="211" t="s">
        <v>2820</v>
      </c>
      <c r="F493" s="212" t="s">
        <v>2821</v>
      </c>
      <c r="G493" s="213" t="s">
        <v>298</v>
      </c>
      <c r="H493" s="214">
        <v>13</v>
      </c>
      <c r="I493" s="215"/>
      <c r="J493" s="216">
        <f>ROUND(I493*H493,2)</f>
        <v>0</v>
      </c>
      <c r="K493" s="212" t="s">
        <v>21</v>
      </c>
      <c r="L493" s="70"/>
      <c r="M493" s="217" t="s">
        <v>21</v>
      </c>
      <c r="N493" s="218" t="s">
        <v>44</v>
      </c>
      <c r="O493" s="45"/>
      <c r="P493" s="219">
        <f>O493*H493</f>
        <v>0</v>
      </c>
      <c r="Q493" s="219">
        <v>0</v>
      </c>
      <c r="R493" s="219">
        <f>Q493*H493</f>
        <v>0</v>
      </c>
      <c r="S493" s="219">
        <v>0</v>
      </c>
      <c r="T493" s="220">
        <f>S493*H493</f>
        <v>0</v>
      </c>
      <c r="AR493" s="22" t="s">
        <v>163</v>
      </c>
      <c r="AT493" s="22" t="s">
        <v>156</v>
      </c>
      <c r="AU493" s="22" t="s">
        <v>81</v>
      </c>
      <c r="AY493" s="22" t="s">
        <v>155</v>
      </c>
      <c r="BE493" s="221">
        <f>IF(N493="základní",J493,0)</f>
        <v>0</v>
      </c>
      <c r="BF493" s="221">
        <f>IF(N493="snížená",J493,0)</f>
        <v>0</v>
      </c>
      <c r="BG493" s="221">
        <f>IF(N493="zákl. přenesená",J493,0)</f>
        <v>0</v>
      </c>
      <c r="BH493" s="221">
        <f>IF(N493="sníž. přenesená",J493,0)</f>
        <v>0</v>
      </c>
      <c r="BI493" s="221">
        <f>IF(N493="nulová",J493,0)</f>
        <v>0</v>
      </c>
      <c r="BJ493" s="22" t="s">
        <v>81</v>
      </c>
      <c r="BK493" s="221">
        <f>ROUND(I493*H493,2)</f>
        <v>0</v>
      </c>
      <c r="BL493" s="22" t="s">
        <v>163</v>
      </c>
      <c r="BM493" s="22" t="s">
        <v>2822</v>
      </c>
    </row>
    <row r="494" s="1" customFormat="1" ht="16.5" customHeight="1">
      <c r="B494" s="44"/>
      <c r="C494" s="210" t="s">
        <v>729</v>
      </c>
      <c r="D494" s="210" t="s">
        <v>156</v>
      </c>
      <c r="E494" s="211" t="s">
        <v>2823</v>
      </c>
      <c r="F494" s="212" t="s">
        <v>2824</v>
      </c>
      <c r="G494" s="213" t="s">
        <v>282</v>
      </c>
      <c r="H494" s="214">
        <v>624</v>
      </c>
      <c r="I494" s="215"/>
      <c r="J494" s="216">
        <f>ROUND(I494*H494,2)</f>
        <v>0</v>
      </c>
      <c r="K494" s="212" t="s">
        <v>21</v>
      </c>
      <c r="L494" s="70"/>
      <c r="M494" s="217" t="s">
        <v>21</v>
      </c>
      <c r="N494" s="218" t="s">
        <v>44</v>
      </c>
      <c r="O494" s="45"/>
      <c r="P494" s="219">
        <f>O494*H494</f>
        <v>0</v>
      </c>
      <c r="Q494" s="219">
        <v>0.00010000000000000001</v>
      </c>
      <c r="R494" s="219">
        <f>Q494*H494</f>
        <v>0.062400000000000004</v>
      </c>
      <c r="S494" s="219">
        <v>0</v>
      </c>
      <c r="T494" s="220">
        <f>S494*H494</f>
        <v>0</v>
      </c>
      <c r="AR494" s="22" t="s">
        <v>163</v>
      </c>
      <c r="AT494" s="22" t="s">
        <v>156</v>
      </c>
      <c r="AU494" s="22" t="s">
        <v>81</v>
      </c>
      <c r="AY494" s="22" t="s">
        <v>155</v>
      </c>
      <c r="BE494" s="221">
        <f>IF(N494="základní",J494,0)</f>
        <v>0</v>
      </c>
      <c r="BF494" s="221">
        <f>IF(N494="snížená",J494,0)</f>
        <v>0</v>
      </c>
      <c r="BG494" s="221">
        <f>IF(N494="zákl. přenesená",J494,0)</f>
        <v>0</v>
      </c>
      <c r="BH494" s="221">
        <f>IF(N494="sníž. přenesená",J494,0)</f>
        <v>0</v>
      </c>
      <c r="BI494" s="221">
        <f>IF(N494="nulová",J494,0)</f>
        <v>0</v>
      </c>
      <c r="BJ494" s="22" t="s">
        <v>81</v>
      </c>
      <c r="BK494" s="221">
        <f>ROUND(I494*H494,2)</f>
        <v>0</v>
      </c>
      <c r="BL494" s="22" t="s">
        <v>163</v>
      </c>
      <c r="BM494" s="22" t="s">
        <v>2825</v>
      </c>
    </row>
    <row r="495" s="1" customFormat="1" ht="16.5" customHeight="1">
      <c r="B495" s="44"/>
      <c r="C495" s="210" t="s">
        <v>2826</v>
      </c>
      <c r="D495" s="210" t="s">
        <v>156</v>
      </c>
      <c r="E495" s="211" t="s">
        <v>2827</v>
      </c>
      <c r="F495" s="212" t="s">
        <v>2828</v>
      </c>
      <c r="G495" s="213" t="s">
        <v>282</v>
      </c>
      <c r="H495" s="214">
        <v>1872</v>
      </c>
      <c r="I495" s="215"/>
      <c r="J495" s="216">
        <f>ROUND(I495*H495,2)</f>
        <v>0</v>
      </c>
      <c r="K495" s="212" t="s">
        <v>21</v>
      </c>
      <c r="L495" s="70"/>
      <c r="M495" s="217" t="s">
        <v>21</v>
      </c>
      <c r="N495" s="218" t="s">
        <v>44</v>
      </c>
      <c r="O495" s="45"/>
      <c r="P495" s="219">
        <f>O495*H495</f>
        <v>0</v>
      </c>
      <c r="Q495" s="219">
        <v>2.0000000000000002E-05</v>
      </c>
      <c r="R495" s="219">
        <f>Q495*H495</f>
        <v>0.037440000000000001</v>
      </c>
      <c r="S495" s="219">
        <v>0</v>
      </c>
      <c r="T495" s="220">
        <f>S495*H495</f>
        <v>0</v>
      </c>
      <c r="AR495" s="22" t="s">
        <v>163</v>
      </c>
      <c r="AT495" s="22" t="s">
        <v>156</v>
      </c>
      <c r="AU495" s="22" t="s">
        <v>81</v>
      </c>
      <c r="AY495" s="22" t="s">
        <v>155</v>
      </c>
      <c r="BE495" s="221">
        <f>IF(N495="základní",J495,0)</f>
        <v>0</v>
      </c>
      <c r="BF495" s="221">
        <f>IF(N495="snížená",J495,0)</f>
        <v>0</v>
      </c>
      <c r="BG495" s="221">
        <f>IF(N495="zákl. přenesená",J495,0)</f>
        <v>0</v>
      </c>
      <c r="BH495" s="221">
        <f>IF(N495="sníž. přenesená",J495,0)</f>
        <v>0</v>
      </c>
      <c r="BI495" s="221">
        <f>IF(N495="nulová",J495,0)</f>
        <v>0</v>
      </c>
      <c r="BJ495" s="22" t="s">
        <v>81</v>
      </c>
      <c r="BK495" s="221">
        <f>ROUND(I495*H495,2)</f>
        <v>0</v>
      </c>
      <c r="BL495" s="22" t="s">
        <v>163</v>
      </c>
      <c r="BM495" s="22" t="s">
        <v>2829</v>
      </c>
    </row>
    <row r="496" s="1" customFormat="1" ht="16.5" customHeight="1">
      <c r="B496" s="44"/>
      <c r="C496" s="210" t="s">
        <v>73</v>
      </c>
      <c r="D496" s="210" t="s">
        <v>156</v>
      </c>
      <c r="E496" s="211" t="s">
        <v>2830</v>
      </c>
      <c r="F496" s="212" t="s">
        <v>2831</v>
      </c>
      <c r="G496" s="213" t="s">
        <v>21</v>
      </c>
      <c r="H496" s="214">
        <v>0</v>
      </c>
      <c r="I496" s="215"/>
      <c r="J496" s="216">
        <f>ROUND(I496*H496,2)</f>
        <v>0</v>
      </c>
      <c r="K496" s="212" t="s">
        <v>21</v>
      </c>
      <c r="L496" s="70"/>
      <c r="M496" s="217" t="s">
        <v>21</v>
      </c>
      <c r="N496" s="218" t="s">
        <v>44</v>
      </c>
      <c r="O496" s="45"/>
      <c r="P496" s="219">
        <f>O496*H496</f>
        <v>0</v>
      </c>
      <c r="Q496" s="219">
        <v>0</v>
      </c>
      <c r="R496" s="219">
        <f>Q496*H496</f>
        <v>0</v>
      </c>
      <c r="S496" s="219">
        <v>0</v>
      </c>
      <c r="T496" s="220">
        <f>S496*H496</f>
        <v>0</v>
      </c>
      <c r="AR496" s="22" t="s">
        <v>163</v>
      </c>
      <c r="AT496" s="22" t="s">
        <v>156</v>
      </c>
      <c r="AU496" s="22" t="s">
        <v>81</v>
      </c>
      <c r="AY496" s="22" t="s">
        <v>155</v>
      </c>
      <c r="BE496" s="221">
        <f>IF(N496="základní",J496,0)</f>
        <v>0</v>
      </c>
      <c r="BF496" s="221">
        <f>IF(N496="snížená",J496,0)</f>
        <v>0</v>
      </c>
      <c r="BG496" s="221">
        <f>IF(N496="zákl. přenesená",J496,0)</f>
        <v>0</v>
      </c>
      <c r="BH496" s="221">
        <f>IF(N496="sníž. přenesená",J496,0)</f>
        <v>0</v>
      </c>
      <c r="BI496" s="221">
        <f>IF(N496="nulová",J496,0)</f>
        <v>0</v>
      </c>
      <c r="BJ496" s="22" t="s">
        <v>81</v>
      </c>
      <c r="BK496" s="221">
        <f>ROUND(I496*H496,2)</f>
        <v>0</v>
      </c>
      <c r="BL496" s="22" t="s">
        <v>163</v>
      </c>
      <c r="BM496" s="22" t="s">
        <v>2832</v>
      </c>
    </row>
    <row r="497" s="1" customFormat="1" ht="16.5" customHeight="1">
      <c r="B497" s="44"/>
      <c r="C497" s="210" t="s">
        <v>731</v>
      </c>
      <c r="D497" s="210" t="s">
        <v>156</v>
      </c>
      <c r="E497" s="211" t="s">
        <v>2833</v>
      </c>
      <c r="F497" s="212" t="s">
        <v>2834</v>
      </c>
      <c r="G497" s="213" t="s">
        <v>282</v>
      </c>
      <c r="H497" s="214">
        <v>624</v>
      </c>
      <c r="I497" s="215"/>
      <c r="J497" s="216">
        <f>ROUND(I497*H497,2)</f>
        <v>0</v>
      </c>
      <c r="K497" s="212" t="s">
        <v>21</v>
      </c>
      <c r="L497" s="70"/>
      <c r="M497" s="217" t="s">
        <v>21</v>
      </c>
      <c r="N497" s="218" t="s">
        <v>44</v>
      </c>
      <c r="O497" s="45"/>
      <c r="P497" s="219">
        <f>O497*H497</f>
        <v>0</v>
      </c>
      <c r="Q497" s="219">
        <v>0</v>
      </c>
      <c r="R497" s="219">
        <f>Q497*H497</f>
        <v>0</v>
      </c>
      <c r="S497" s="219">
        <v>0</v>
      </c>
      <c r="T497" s="220">
        <f>S497*H497</f>
        <v>0</v>
      </c>
      <c r="AR497" s="22" t="s">
        <v>163</v>
      </c>
      <c r="AT497" s="22" t="s">
        <v>156</v>
      </c>
      <c r="AU497" s="22" t="s">
        <v>81</v>
      </c>
      <c r="AY497" s="22" t="s">
        <v>155</v>
      </c>
      <c r="BE497" s="221">
        <f>IF(N497="základní",J497,0)</f>
        <v>0</v>
      </c>
      <c r="BF497" s="221">
        <f>IF(N497="snížená",J497,0)</f>
        <v>0</v>
      </c>
      <c r="BG497" s="221">
        <f>IF(N497="zákl. přenesená",J497,0)</f>
        <v>0</v>
      </c>
      <c r="BH497" s="221">
        <f>IF(N497="sníž. přenesená",J497,0)</f>
        <v>0</v>
      </c>
      <c r="BI497" s="221">
        <f>IF(N497="nulová",J497,0)</f>
        <v>0</v>
      </c>
      <c r="BJ497" s="22" t="s">
        <v>81</v>
      </c>
      <c r="BK497" s="221">
        <f>ROUND(I497*H497,2)</f>
        <v>0</v>
      </c>
      <c r="BL497" s="22" t="s">
        <v>163</v>
      </c>
      <c r="BM497" s="22" t="s">
        <v>2835</v>
      </c>
    </row>
    <row r="498" s="1" customFormat="1" ht="16.5" customHeight="1">
      <c r="B498" s="44"/>
      <c r="C498" s="210" t="s">
        <v>2836</v>
      </c>
      <c r="D498" s="210" t="s">
        <v>156</v>
      </c>
      <c r="E498" s="211" t="s">
        <v>2837</v>
      </c>
      <c r="F498" s="212" t="s">
        <v>2838</v>
      </c>
      <c r="G498" s="213" t="s">
        <v>301</v>
      </c>
      <c r="H498" s="214">
        <v>6.6180000000000003</v>
      </c>
      <c r="I498" s="215"/>
      <c r="J498" s="216">
        <f>ROUND(I498*H498,2)</f>
        <v>0</v>
      </c>
      <c r="K498" s="212" t="s">
        <v>21</v>
      </c>
      <c r="L498" s="70"/>
      <c r="M498" s="217" t="s">
        <v>21</v>
      </c>
      <c r="N498" s="218" t="s">
        <v>44</v>
      </c>
      <c r="O498" s="45"/>
      <c r="P498" s="219">
        <f>O498*H498</f>
        <v>0</v>
      </c>
      <c r="Q498" s="219">
        <v>0</v>
      </c>
      <c r="R498" s="219">
        <f>Q498*H498</f>
        <v>0</v>
      </c>
      <c r="S498" s="219">
        <v>0</v>
      </c>
      <c r="T498" s="220">
        <f>S498*H498</f>
        <v>0</v>
      </c>
      <c r="AR498" s="22" t="s">
        <v>163</v>
      </c>
      <c r="AT498" s="22" t="s">
        <v>156</v>
      </c>
      <c r="AU498" s="22" t="s">
        <v>81</v>
      </c>
      <c r="AY498" s="22" t="s">
        <v>155</v>
      </c>
      <c r="BE498" s="221">
        <f>IF(N498="základní",J498,0)</f>
        <v>0</v>
      </c>
      <c r="BF498" s="221">
        <f>IF(N498="snížená",J498,0)</f>
        <v>0</v>
      </c>
      <c r="BG498" s="221">
        <f>IF(N498="zákl. přenesená",J498,0)</f>
        <v>0</v>
      </c>
      <c r="BH498" s="221">
        <f>IF(N498="sníž. přenesená",J498,0)</f>
        <v>0</v>
      </c>
      <c r="BI498" s="221">
        <f>IF(N498="nulová",J498,0)</f>
        <v>0</v>
      </c>
      <c r="BJ498" s="22" t="s">
        <v>81</v>
      </c>
      <c r="BK498" s="221">
        <f>ROUND(I498*H498,2)</f>
        <v>0</v>
      </c>
      <c r="BL498" s="22" t="s">
        <v>163</v>
      </c>
      <c r="BM498" s="22" t="s">
        <v>2839</v>
      </c>
    </row>
    <row r="499" s="1" customFormat="1" ht="16.5" customHeight="1">
      <c r="B499" s="44"/>
      <c r="C499" s="210" t="s">
        <v>73</v>
      </c>
      <c r="D499" s="210" t="s">
        <v>156</v>
      </c>
      <c r="E499" s="211" t="s">
        <v>2840</v>
      </c>
      <c r="F499" s="212" t="s">
        <v>2841</v>
      </c>
      <c r="G499" s="213" t="s">
        <v>21</v>
      </c>
      <c r="H499" s="214">
        <v>0</v>
      </c>
      <c r="I499" s="215"/>
      <c r="J499" s="216">
        <f>ROUND(I499*H499,2)</f>
        <v>0</v>
      </c>
      <c r="K499" s="212" t="s">
        <v>21</v>
      </c>
      <c r="L499" s="70"/>
      <c r="M499" s="217" t="s">
        <v>21</v>
      </c>
      <c r="N499" s="218" t="s">
        <v>44</v>
      </c>
      <c r="O499" s="45"/>
      <c r="P499" s="219">
        <f>O499*H499</f>
        <v>0</v>
      </c>
      <c r="Q499" s="219">
        <v>0</v>
      </c>
      <c r="R499" s="219">
        <f>Q499*H499</f>
        <v>0</v>
      </c>
      <c r="S499" s="219">
        <v>0</v>
      </c>
      <c r="T499" s="220">
        <f>S499*H499</f>
        <v>0</v>
      </c>
      <c r="AR499" s="22" t="s">
        <v>163</v>
      </c>
      <c r="AT499" s="22" t="s">
        <v>156</v>
      </c>
      <c r="AU499" s="22" t="s">
        <v>81</v>
      </c>
      <c r="AY499" s="22" t="s">
        <v>155</v>
      </c>
      <c r="BE499" s="221">
        <f>IF(N499="základní",J499,0)</f>
        <v>0</v>
      </c>
      <c r="BF499" s="221">
        <f>IF(N499="snížená",J499,0)</f>
        <v>0</v>
      </c>
      <c r="BG499" s="221">
        <f>IF(N499="zákl. přenesená",J499,0)</f>
        <v>0</v>
      </c>
      <c r="BH499" s="221">
        <f>IF(N499="sníž. přenesená",J499,0)</f>
        <v>0</v>
      </c>
      <c r="BI499" s="221">
        <f>IF(N499="nulová",J499,0)</f>
        <v>0</v>
      </c>
      <c r="BJ499" s="22" t="s">
        <v>81</v>
      </c>
      <c r="BK499" s="221">
        <f>ROUND(I499*H499,2)</f>
        <v>0</v>
      </c>
      <c r="BL499" s="22" t="s">
        <v>163</v>
      </c>
      <c r="BM499" s="22" t="s">
        <v>2842</v>
      </c>
    </row>
    <row r="500" s="9" customFormat="1" ht="29.88" customHeight="1">
      <c r="B500" s="196"/>
      <c r="C500" s="197"/>
      <c r="D500" s="198" t="s">
        <v>72</v>
      </c>
      <c r="E500" s="233" t="s">
        <v>426</v>
      </c>
      <c r="F500" s="233" t="s">
        <v>2843</v>
      </c>
      <c r="G500" s="197"/>
      <c r="H500" s="197"/>
      <c r="I500" s="200"/>
      <c r="J500" s="234">
        <f>BK500</f>
        <v>0</v>
      </c>
      <c r="K500" s="197"/>
      <c r="L500" s="202"/>
      <c r="M500" s="203"/>
      <c r="N500" s="204"/>
      <c r="O500" s="204"/>
      <c r="P500" s="205">
        <v>0</v>
      </c>
      <c r="Q500" s="204"/>
      <c r="R500" s="205">
        <v>0</v>
      </c>
      <c r="S500" s="204"/>
      <c r="T500" s="206">
        <v>0</v>
      </c>
      <c r="AR500" s="207" t="s">
        <v>81</v>
      </c>
      <c r="AT500" s="208" t="s">
        <v>72</v>
      </c>
      <c r="AU500" s="208" t="s">
        <v>81</v>
      </c>
      <c r="AY500" s="207" t="s">
        <v>155</v>
      </c>
      <c r="BK500" s="209">
        <v>0</v>
      </c>
    </row>
    <row r="501" s="9" customFormat="1" ht="24.96" customHeight="1">
      <c r="B501" s="196"/>
      <c r="C501" s="197"/>
      <c r="D501" s="198" t="s">
        <v>72</v>
      </c>
      <c r="E501" s="199" t="s">
        <v>465</v>
      </c>
      <c r="F501" s="199" t="s">
        <v>466</v>
      </c>
      <c r="G501" s="197"/>
      <c r="H501" s="197"/>
      <c r="I501" s="200"/>
      <c r="J501" s="201">
        <f>BK501</f>
        <v>0</v>
      </c>
      <c r="K501" s="197"/>
      <c r="L501" s="202"/>
      <c r="M501" s="203"/>
      <c r="N501" s="204"/>
      <c r="O501" s="204"/>
      <c r="P501" s="205">
        <f>SUM(P502:P504)</f>
        <v>0</v>
      </c>
      <c r="Q501" s="204"/>
      <c r="R501" s="205">
        <f>SUM(R502:R504)</f>
        <v>0</v>
      </c>
      <c r="S501" s="204"/>
      <c r="T501" s="206">
        <f>SUM(T502:T504)</f>
        <v>0</v>
      </c>
      <c r="AR501" s="207" t="s">
        <v>81</v>
      </c>
      <c r="AT501" s="208" t="s">
        <v>72</v>
      </c>
      <c r="AU501" s="208" t="s">
        <v>73</v>
      </c>
      <c r="AY501" s="207" t="s">
        <v>155</v>
      </c>
      <c r="BK501" s="209">
        <f>SUM(BK502:BK504)</f>
        <v>0</v>
      </c>
    </row>
    <row r="502" s="1" customFormat="1" ht="16.5" customHeight="1">
      <c r="B502" s="44"/>
      <c r="C502" s="210" t="s">
        <v>734</v>
      </c>
      <c r="D502" s="210" t="s">
        <v>156</v>
      </c>
      <c r="E502" s="211" t="s">
        <v>2844</v>
      </c>
      <c r="F502" s="212" t="s">
        <v>2845</v>
      </c>
      <c r="G502" s="213" t="s">
        <v>301</v>
      </c>
      <c r="H502" s="214">
        <v>1299.2159999999999</v>
      </c>
      <c r="I502" s="215"/>
      <c r="J502" s="216">
        <f>ROUND(I502*H502,2)</f>
        <v>0</v>
      </c>
      <c r="K502" s="212" t="s">
        <v>21</v>
      </c>
      <c r="L502" s="70"/>
      <c r="M502" s="217" t="s">
        <v>21</v>
      </c>
      <c r="N502" s="218" t="s">
        <v>44</v>
      </c>
      <c r="O502" s="45"/>
      <c r="P502" s="219">
        <f>O502*H502</f>
        <v>0</v>
      </c>
      <c r="Q502" s="219">
        <v>0</v>
      </c>
      <c r="R502" s="219">
        <f>Q502*H502</f>
        <v>0</v>
      </c>
      <c r="S502" s="219">
        <v>0</v>
      </c>
      <c r="T502" s="220">
        <f>S502*H502</f>
        <v>0</v>
      </c>
      <c r="AR502" s="22" t="s">
        <v>163</v>
      </c>
      <c r="AT502" s="22" t="s">
        <v>156</v>
      </c>
      <c r="AU502" s="22" t="s">
        <v>81</v>
      </c>
      <c r="AY502" s="22" t="s">
        <v>155</v>
      </c>
      <c r="BE502" s="221">
        <f>IF(N502="základní",J502,0)</f>
        <v>0</v>
      </c>
      <c r="BF502" s="221">
        <f>IF(N502="snížená",J502,0)</f>
        <v>0</v>
      </c>
      <c r="BG502" s="221">
        <f>IF(N502="zákl. přenesená",J502,0)</f>
        <v>0</v>
      </c>
      <c r="BH502" s="221">
        <f>IF(N502="sníž. přenesená",J502,0)</f>
        <v>0</v>
      </c>
      <c r="BI502" s="221">
        <f>IF(N502="nulová",J502,0)</f>
        <v>0</v>
      </c>
      <c r="BJ502" s="22" t="s">
        <v>81</v>
      </c>
      <c r="BK502" s="221">
        <f>ROUND(I502*H502,2)</f>
        <v>0</v>
      </c>
      <c r="BL502" s="22" t="s">
        <v>163</v>
      </c>
      <c r="BM502" s="22" t="s">
        <v>2846</v>
      </c>
    </row>
    <row r="503" s="1" customFormat="1" ht="16.5" customHeight="1">
      <c r="B503" s="44"/>
      <c r="C503" s="210" t="s">
        <v>73</v>
      </c>
      <c r="D503" s="210" t="s">
        <v>156</v>
      </c>
      <c r="E503" s="211" t="s">
        <v>2847</v>
      </c>
      <c r="F503" s="212" t="s">
        <v>2848</v>
      </c>
      <c r="G503" s="213" t="s">
        <v>21</v>
      </c>
      <c r="H503" s="214">
        <v>0</v>
      </c>
      <c r="I503" s="215"/>
      <c r="J503" s="216">
        <f>ROUND(I503*H503,2)</f>
        <v>0</v>
      </c>
      <c r="K503" s="212" t="s">
        <v>21</v>
      </c>
      <c r="L503" s="70"/>
      <c r="M503" s="217" t="s">
        <v>21</v>
      </c>
      <c r="N503" s="218" t="s">
        <v>44</v>
      </c>
      <c r="O503" s="45"/>
      <c r="P503" s="219">
        <f>O503*H503</f>
        <v>0</v>
      </c>
      <c r="Q503" s="219">
        <v>0</v>
      </c>
      <c r="R503" s="219">
        <f>Q503*H503</f>
        <v>0</v>
      </c>
      <c r="S503" s="219">
        <v>0</v>
      </c>
      <c r="T503" s="220">
        <f>S503*H503</f>
        <v>0</v>
      </c>
      <c r="AR503" s="22" t="s">
        <v>163</v>
      </c>
      <c r="AT503" s="22" t="s">
        <v>156</v>
      </c>
      <c r="AU503" s="22" t="s">
        <v>81</v>
      </c>
      <c r="AY503" s="22" t="s">
        <v>155</v>
      </c>
      <c r="BE503" s="221">
        <f>IF(N503="základní",J503,0)</f>
        <v>0</v>
      </c>
      <c r="BF503" s="221">
        <f>IF(N503="snížená",J503,0)</f>
        <v>0</v>
      </c>
      <c r="BG503" s="221">
        <f>IF(N503="zákl. přenesená",J503,0)</f>
        <v>0</v>
      </c>
      <c r="BH503" s="221">
        <f>IF(N503="sníž. přenesená",J503,0)</f>
        <v>0</v>
      </c>
      <c r="BI503" s="221">
        <f>IF(N503="nulová",J503,0)</f>
        <v>0</v>
      </c>
      <c r="BJ503" s="22" t="s">
        <v>81</v>
      </c>
      <c r="BK503" s="221">
        <f>ROUND(I503*H503,2)</f>
        <v>0</v>
      </c>
      <c r="BL503" s="22" t="s">
        <v>163</v>
      </c>
      <c r="BM503" s="22" t="s">
        <v>2849</v>
      </c>
    </row>
    <row r="504" s="9" customFormat="1" ht="29.88" customHeight="1">
      <c r="B504" s="196"/>
      <c r="C504" s="197"/>
      <c r="D504" s="198" t="s">
        <v>72</v>
      </c>
      <c r="E504" s="233" t="s">
        <v>477</v>
      </c>
      <c r="F504" s="233" t="s">
        <v>478</v>
      </c>
      <c r="G504" s="197"/>
      <c r="H504" s="197"/>
      <c r="I504" s="200"/>
      <c r="J504" s="234">
        <f>BK504</f>
        <v>0</v>
      </c>
      <c r="K504" s="197"/>
      <c r="L504" s="202"/>
      <c r="M504" s="203"/>
      <c r="N504" s="204"/>
      <c r="O504" s="204"/>
      <c r="P504" s="205">
        <v>0</v>
      </c>
      <c r="Q504" s="204"/>
      <c r="R504" s="205">
        <v>0</v>
      </c>
      <c r="S504" s="204"/>
      <c r="T504" s="206">
        <v>0</v>
      </c>
      <c r="AR504" s="207" t="s">
        <v>81</v>
      </c>
      <c r="AT504" s="208" t="s">
        <v>72</v>
      </c>
      <c r="AU504" s="208" t="s">
        <v>81</v>
      </c>
      <c r="AY504" s="207" t="s">
        <v>155</v>
      </c>
      <c r="BK504" s="209">
        <v>0</v>
      </c>
    </row>
    <row r="505" s="9" customFormat="1" ht="24.96" customHeight="1">
      <c r="B505" s="196"/>
      <c r="C505" s="197"/>
      <c r="D505" s="198" t="s">
        <v>72</v>
      </c>
      <c r="E505" s="199" t="s">
        <v>479</v>
      </c>
      <c r="F505" s="199" t="s">
        <v>480</v>
      </c>
      <c r="G505" s="197"/>
      <c r="H505" s="197"/>
      <c r="I505" s="200"/>
      <c r="J505" s="201">
        <f>BK505</f>
        <v>0</v>
      </c>
      <c r="K505" s="197"/>
      <c r="L505" s="202"/>
      <c r="M505" s="203"/>
      <c r="N505" s="204"/>
      <c r="O505" s="204"/>
      <c r="P505" s="205">
        <v>0</v>
      </c>
      <c r="Q505" s="204"/>
      <c r="R505" s="205">
        <v>0</v>
      </c>
      <c r="S505" s="204"/>
      <c r="T505" s="206">
        <v>0</v>
      </c>
      <c r="AR505" s="207" t="s">
        <v>83</v>
      </c>
      <c r="AT505" s="208" t="s">
        <v>72</v>
      </c>
      <c r="AU505" s="208" t="s">
        <v>73</v>
      </c>
      <c r="AY505" s="207" t="s">
        <v>155</v>
      </c>
      <c r="BK505" s="209">
        <v>0</v>
      </c>
    </row>
    <row r="506" s="9" customFormat="1" ht="24.96" customHeight="1">
      <c r="B506" s="196"/>
      <c r="C506" s="197"/>
      <c r="D506" s="198" t="s">
        <v>72</v>
      </c>
      <c r="E506" s="199" t="s">
        <v>481</v>
      </c>
      <c r="F506" s="199" t="s">
        <v>482</v>
      </c>
      <c r="G506" s="197"/>
      <c r="H506" s="197"/>
      <c r="I506" s="200"/>
      <c r="J506" s="201">
        <f>BK506</f>
        <v>0</v>
      </c>
      <c r="K506" s="197"/>
      <c r="L506" s="202"/>
      <c r="M506" s="203"/>
      <c r="N506" s="204"/>
      <c r="O506" s="204"/>
      <c r="P506" s="205">
        <f>SUM(P507:P521)</f>
        <v>0</v>
      </c>
      <c r="Q506" s="204"/>
      <c r="R506" s="205">
        <f>SUM(R507:R521)</f>
        <v>2.1076951999999998</v>
      </c>
      <c r="S506" s="204"/>
      <c r="T506" s="206">
        <f>SUM(T507:T521)</f>
        <v>0</v>
      </c>
      <c r="AR506" s="207" t="s">
        <v>83</v>
      </c>
      <c r="AT506" s="208" t="s">
        <v>72</v>
      </c>
      <c r="AU506" s="208" t="s">
        <v>73</v>
      </c>
      <c r="AY506" s="207" t="s">
        <v>155</v>
      </c>
      <c r="BK506" s="209">
        <f>SUM(BK507:BK521)</f>
        <v>0</v>
      </c>
    </row>
    <row r="507" s="1" customFormat="1" ht="16.5" customHeight="1">
      <c r="B507" s="44"/>
      <c r="C507" s="210" t="s">
        <v>2850</v>
      </c>
      <c r="D507" s="210" t="s">
        <v>156</v>
      </c>
      <c r="E507" s="211" t="s">
        <v>2851</v>
      </c>
      <c r="F507" s="212" t="s">
        <v>2852</v>
      </c>
      <c r="G507" s="213" t="s">
        <v>282</v>
      </c>
      <c r="H507" s="214">
        <v>534.55999999999995</v>
      </c>
      <c r="I507" s="215"/>
      <c r="J507" s="216">
        <f>ROUND(I507*H507,2)</f>
        <v>0</v>
      </c>
      <c r="K507" s="212" t="s">
        <v>21</v>
      </c>
      <c r="L507" s="70"/>
      <c r="M507" s="217" t="s">
        <v>21</v>
      </c>
      <c r="N507" s="218" t="s">
        <v>44</v>
      </c>
      <c r="O507" s="45"/>
      <c r="P507" s="219">
        <f>O507*H507</f>
        <v>0</v>
      </c>
      <c r="Q507" s="219">
        <v>0</v>
      </c>
      <c r="R507" s="219">
        <f>Q507*H507</f>
        <v>0</v>
      </c>
      <c r="S507" s="219">
        <v>0</v>
      </c>
      <c r="T507" s="220">
        <f>S507*H507</f>
        <v>0</v>
      </c>
      <c r="AR507" s="22" t="s">
        <v>183</v>
      </c>
      <c r="AT507" s="22" t="s">
        <v>156</v>
      </c>
      <c r="AU507" s="22" t="s">
        <v>81</v>
      </c>
      <c r="AY507" s="22" t="s">
        <v>155</v>
      </c>
      <c r="BE507" s="221">
        <f>IF(N507="základní",J507,0)</f>
        <v>0</v>
      </c>
      <c r="BF507" s="221">
        <f>IF(N507="snížená",J507,0)</f>
        <v>0</v>
      </c>
      <c r="BG507" s="221">
        <f>IF(N507="zákl. přenesená",J507,0)</f>
        <v>0</v>
      </c>
      <c r="BH507" s="221">
        <f>IF(N507="sníž. přenesená",J507,0)</f>
        <v>0</v>
      </c>
      <c r="BI507" s="221">
        <f>IF(N507="nulová",J507,0)</f>
        <v>0</v>
      </c>
      <c r="BJ507" s="22" t="s">
        <v>81</v>
      </c>
      <c r="BK507" s="221">
        <f>ROUND(I507*H507,2)</f>
        <v>0</v>
      </c>
      <c r="BL507" s="22" t="s">
        <v>183</v>
      </c>
      <c r="BM507" s="22" t="s">
        <v>2853</v>
      </c>
    </row>
    <row r="508" s="1" customFormat="1" ht="16.5" customHeight="1">
      <c r="B508" s="44"/>
      <c r="C508" s="210" t="s">
        <v>73</v>
      </c>
      <c r="D508" s="210" t="s">
        <v>156</v>
      </c>
      <c r="E508" s="211" t="s">
        <v>2854</v>
      </c>
      <c r="F508" s="212" t="s">
        <v>2855</v>
      </c>
      <c r="G508" s="213" t="s">
        <v>21</v>
      </c>
      <c r="H508" s="214">
        <v>0</v>
      </c>
      <c r="I508" s="215"/>
      <c r="J508" s="216">
        <f>ROUND(I508*H508,2)</f>
        <v>0</v>
      </c>
      <c r="K508" s="212" t="s">
        <v>21</v>
      </c>
      <c r="L508" s="70"/>
      <c r="M508" s="217" t="s">
        <v>21</v>
      </c>
      <c r="N508" s="218" t="s">
        <v>44</v>
      </c>
      <c r="O508" s="45"/>
      <c r="P508" s="219">
        <f>O508*H508</f>
        <v>0</v>
      </c>
      <c r="Q508" s="219">
        <v>0</v>
      </c>
      <c r="R508" s="219">
        <f>Q508*H508</f>
        <v>0</v>
      </c>
      <c r="S508" s="219">
        <v>0</v>
      </c>
      <c r="T508" s="220">
        <f>S508*H508</f>
        <v>0</v>
      </c>
      <c r="AR508" s="22" t="s">
        <v>183</v>
      </c>
      <c r="AT508" s="22" t="s">
        <v>156</v>
      </c>
      <c r="AU508" s="22" t="s">
        <v>81</v>
      </c>
      <c r="AY508" s="22" t="s">
        <v>155</v>
      </c>
      <c r="BE508" s="221">
        <f>IF(N508="základní",J508,0)</f>
        <v>0</v>
      </c>
      <c r="BF508" s="221">
        <f>IF(N508="snížená",J508,0)</f>
        <v>0</v>
      </c>
      <c r="BG508" s="221">
        <f>IF(N508="zákl. přenesená",J508,0)</f>
        <v>0</v>
      </c>
      <c r="BH508" s="221">
        <f>IF(N508="sníž. přenesená",J508,0)</f>
        <v>0</v>
      </c>
      <c r="BI508" s="221">
        <f>IF(N508="nulová",J508,0)</f>
        <v>0</v>
      </c>
      <c r="BJ508" s="22" t="s">
        <v>81</v>
      </c>
      <c r="BK508" s="221">
        <f>ROUND(I508*H508,2)</f>
        <v>0</v>
      </c>
      <c r="BL508" s="22" t="s">
        <v>183</v>
      </c>
      <c r="BM508" s="22" t="s">
        <v>2856</v>
      </c>
    </row>
    <row r="509" s="1" customFormat="1" ht="16.5" customHeight="1">
      <c r="B509" s="44"/>
      <c r="C509" s="210" t="s">
        <v>736</v>
      </c>
      <c r="D509" s="210" t="s">
        <v>156</v>
      </c>
      <c r="E509" s="211" t="s">
        <v>2857</v>
      </c>
      <c r="F509" s="212" t="s">
        <v>2858</v>
      </c>
      <c r="G509" s="213" t="s">
        <v>282</v>
      </c>
      <c r="H509" s="214">
        <v>7.7999999999999998</v>
      </c>
      <c r="I509" s="215"/>
      <c r="J509" s="216">
        <f>ROUND(I509*H509,2)</f>
        <v>0</v>
      </c>
      <c r="K509" s="212" t="s">
        <v>21</v>
      </c>
      <c r="L509" s="70"/>
      <c r="M509" s="217" t="s">
        <v>21</v>
      </c>
      <c r="N509" s="218" t="s">
        <v>44</v>
      </c>
      <c r="O509" s="45"/>
      <c r="P509" s="219">
        <f>O509*H509</f>
        <v>0</v>
      </c>
      <c r="Q509" s="219">
        <v>0.00017000000000000001</v>
      </c>
      <c r="R509" s="219">
        <f>Q509*H509</f>
        <v>0.0013260000000000001</v>
      </c>
      <c r="S509" s="219">
        <v>0</v>
      </c>
      <c r="T509" s="220">
        <f>S509*H509</f>
        <v>0</v>
      </c>
      <c r="AR509" s="22" t="s">
        <v>183</v>
      </c>
      <c r="AT509" s="22" t="s">
        <v>156</v>
      </c>
      <c r="AU509" s="22" t="s">
        <v>81</v>
      </c>
      <c r="AY509" s="22" t="s">
        <v>155</v>
      </c>
      <c r="BE509" s="221">
        <f>IF(N509="základní",J509,0)</f>
        <v>0</v>
      </c>
      <c r="BF509" s="221">
        <f>IF(N509="snížená",J509,0)</f>
        <v>0</v>
      </c>
      <c r="BG509" s="221">
        <f>IF(N509="zákl. přenesená",J509,0)</f>
        <v>0</v>
      </c>
      <c r="BH509" s="221">
        <f>IF(N509="sníž. přenesená",J509,0)</f>
        <v>0</v>
      </c>
      <c r="BI509" s="221">
        <f>IF(N509="nulová",J509,0)</f>
        <v>0</v>
      </c>
      <c r="BJ509" s="22" t="s">
        <v>81</v>
      </c>
      <c r="BK509" s="221">
        <f>ROUND(I509*H509,2)</f>
        <v>0</v>
      </c>
      <c r="BL509" s="22" t="s">
        <v>183</v>
      </c>
      <c r="BM509" s="22" t="s">
        <v>2859</v>
      </c>
    </row>
    <row r="510" s="1" customFormat="1" ht="16.5" customHeight="1">
      <c r="B510" s="44"/>
      <c r="C510" s="210" t="s">
        <v>73</v>
      </c>
      <c r="D510" s="210" t="s">
        <v>156</v>
      </c>
      <c r="E510" s="211" t="s">
        <v>2464</v>
      </c>
      <c r="F510" s="212" t="s">
        <v>2465</v>
      </c>
      <c r="G510" s="213" t="s">
        <v>21</v>
      </c>
      <c r="H510" s="214">
        <v>0</v>
      </c>
      <c r="I510" s="215"/>
      <c r="J510" s="216">
        <f>ROUND(I510*H510,2)</f>
        <v>0</v>
      </c>
      <c r="K510" s="212" t="s">
        <v>21</v>
      </c>
      <c r="L510" s="70"/>
      <c r="M510" s="217" t="s">
        <v>21</v>
      </c>
      <c r="N510" s="218" t="s">
        <v>44</v>
      </c>
      <c r="O510" s="45"/>
      <c r="P510" s="219">
        <f>O510*H510</f>
        <v>0</v>
      </c>
      <c r="Q510" s="219">
        <v>0</v>
      </c>
      <c r="R510" s="219">
        <f>Q510*H510</f>
        <v>0</v>
      </c>
      <c r="S510" s="219">
        <v>0</v>
      </c>
      <c r="T510" s="220">
        <f>S510*H510</f>
        <v>0</v>
      </c>
      <c r="AR510" s="22" t="s">
        <v>183</v>
      </c>
      <c r="AT510" s="22" t="s">
        <v>156</v>
      </c>
      <c r="AU510" s="22" t="s">
        <v>81</v>
      </c>
      <c r="AY510" s="22" t="s">
        <v>155</v>
      </c>
      <c r="BE510" s="221">
        <f>IF(N510="základní",J510,0)</f>
        <v>0</v>
      </c>
      <c r="BF510" s="221">
        <f>IF(N510="snížená",J510,0)</f>
        <v>0</v>
      </c>
      <c r="BG510" s="221">
        <f>IF(N510="zákl. přenesená",J510,0)</f>
        <v>0</v>
      </c>
      <c r="BH510" s="221">
        <f>IF(N510="sníž. přenesená",J510,0)</f>
        <v>0</v>
      </c>
      <c r="BI510" s="221">
        <f>IF(N510="nulová",J510,0)</f>
        <v>0</v>
      </c>
      <c r="BJ510" s="22" t="s">
        <v>81</v>
      </c>
      <c r="BK510" s="221">
        <f>ROUND(I510*H510,2)</f>
        <v>0</v>
      </c>
      <c r="BL510" s="22" t="s">
        <v>183</v>
      </c>
      <c r="BM510" s="22" t="s">
        <v>2860</v>
      </c>
    </row>
    <row r="511" s="1" customFormat="1" ht="16.5" customHeight="1">
      <c r="B511" s="44"/>
      <c r="C511" s="258" t="s">
        <v>2861</v>
      </c>
      <c r="D511" s="258" t="s">
        <v>298</v>
      </c>
      <c r="E511" s="259" t="s">
        <v>2862</v>
      </c>
      <c r="F511" s="260" t="s">
        <v>2863</v>
      </c>
      <c r="G511" s="261" t="s">
        <v>301</v>
      </c>
      <c r="H511" s="262">
        <v>0.54200000000000004</v>
      </c>
      <c r="I511" s="263"/>
      <c r="J511" s="264">
        <f>ROUND(I511*H511,2)</f>
        <v>0</v>
      </c>
      <c r="K511" s="260" t="s">
        <v>21</v>
      </c>
      <c r="L511" s="265"/>
      <c r="M511" s="266" t="s">
        <v>21</v>
      </c>
      <c r="N511" s="267" t="s">
        <v>44</v>
      </c>
      <c r="O511" s="45"/>
      <c r="P511" s="219">
        <f>O511*H511</f>
        <v>0</v>
      </c>
      <c r="Q511" s="219">
        <v>1</v>
      </c>
      <c r="R511" s="219">
        <f>Q511*H511</f>
        <v>0.54200000000000004</v>
      </c>
      <c r="S511" s="219">
        <v>0</v>
      </c>
      <c r="T511" s="220">
        <f>S511*H511</f>
        <v>0</v>
      </c>
      <c r="AR511" s="22" t="s">
        <v>210</v>
      </c>
      <c r="AT511" s="22" t="s">
        <v>298</v>
      </c>
      <c r="AU511" s="22" t="s">
        <v>81</v>
      </c>
      <c r="AY511" s="22" t="s">
        <v>155</v>
      </c>
      <c r="BE511" s="221">
        <f>IF(N511="základní",J511,0)</f>
        <v>0</v>
      </c>
      <c r="BF511" s="221">
        <f>IF(N511="snížená",J511,0)</f>
        <v>0</v>
      </c>
      <c r="BG511" s="221">
        <f>IF(N511="zákl. přenesená",J511,0)</f>
        <v>0</v>
      </c>
      <c r="BH511" s="221">
        <f>IF(N511="sníž. přenesená",J511,0)</f>
        <v>0</v>
      </c>
      <c r="BI511" s="221">
        <f>IF(N511="nulová",J511,0)</f>
        <v>0</v>
      </c>
      <c r="BJ511" s="22" t="s">
        <v>81</v>
      </c>
      <c r="BK511" s="221">
        <f>ROUND(I511*H511,2)</f>
        <v>0</v>
      </c>
      <c r="BL511" s="22" t="s">
        <v>183</v>
      </c>
      <c r="BM511" s="22" t="s">
        <v>2864</v>
      </c>
    </row>
    <row r="512" s="1" customFormat="1" ht="16.5" customHeight="1">
      <c r="B512" s="44"/>
      <c r="C512" s="210" t="s">
        <v>73</v>
      </c>
      <c r="D512" s="210" t="s">
        <v>156</v>
      </c>
      <c r="E512" s="211" t="s">
        <v>2865</v>
      </c>
      <c r="F512" s="212" t="s">
        <v>2866</v>
      </c>
      <c r="G512" s="213" t="s">
        <v>21</v>
      </c>
      <c r="H512" s="214">
        <v>0</v>
      </c>
      <c r="I512" s="215"/>
      <c r="J512" s="216">
        <f>ROUND(I512*H512,2)</f>
        <v>0</v>
      </c>
      <c r="K512" s="212" t="s">
        <v>21</v>
      </c>
      <c r="L512" s="70"/>
      <c r="M512" s="217" t="s">
        <v>21</v>
      </c>
      <c r="N512" s="218" t="s">
        <v>44</v>
      </c>
      <c r="O512" s="45"/>
      <c r="P512" s="219">
        <f>O512*H512</f>
        <v>0</v>
      </c>
      <c r="Q512" s="219">
        <v>0</v>
      </c>
      <c r="R512" s="219">
        <f>Q512*H512</f>
        <v>0</v>
      </c>
      <c r="S512" s="219">
        <v>0</v>
      </c>
      <c r="T512" s="220">
        <f>S512*H512</f>
        <v>0</v>
      </c>
      <c r="AR512" s="22" t="s">
        <v>183</v>
      </c>
      <c r="AT512" s="22" t="s">
        <v>156</v>
      </c>
      <c r="AU512" s="22" t="s">
        <v>81</v>
      </c>
      <c r="AY512" s="22" t="s">
        <v>155</v>
      </c>
      <c r="BE512" s="221">
        <f>IF(N512="základní",J512,0)</f>
        <v>0</v>
      </c>
      <c r="BF512" s="221">
        <f>IF(N512="snížená",J512,0)</f>
        <v>0</v>
      </c>
      <c r="BG512" s="221">
        <f>IF(N512="zákl. přenesená",J512,0)</f>
        <v>0</v>
      </c>
      <c r="BH512" s="221">
        <f>IF(N512="sníž. přenesená",J512,0)</f>
        <v>0</v>
      </c>
      <c r="BI512" s="221">
        <f>IF(N512="nulová",J512,0)</f>
        <v>0</v>
      </c>
      <c r="BJ512" s="22" t="s">
        <v>81</v>
      </c>
      <c r="BK512" s="221">
        <f>ROUND(I512*H512,2)</f>
        <v>0</v>
      </c>
      <c r="BL512" s="22" t="s">
        <v>183</v>
      </c>
      <c r="BM512" s="22" t="s">
        <v>2867</v>
      </c>
    </row>
    <row r="513" s="1" customFormat="1" ht="16.5" customHeight="1">
      <c r="B513" s="44"/>
      <c r="C513" s="210" t="s">
        <v>739</v>
      </c>
      <c r="D513" s="210" t="s">
        <v>156</v>
      </c>
      <c r="E513" s="211" t="s">
        <v>2868</v>
      </c>
      <c r="F513" s="212" t="s">
        <v>2869</v>
      </c>
      <c r="G513" s="213" t="s">
        <v>282</v>
      </c>
      <c r="H513" s="214">
        <v>267.38400000000001</v>
      </c>
      <c r="I513" s="215"/>
      <c r="J513" s="216">
        <f>ROUND(I513*H513,2)</f>
        <v>0</v>
      </c>
      <c r="K513" s="212" t="s">
        <v>21</v>
      </c>
      <c r="L513" s="70"/>
      <c r="M513" s="217" t="s">
        <v>21</v>
      </c>
      <c r="N513" s="218" t="s">
        <v>44</v>
      </c>
      <c r="O513" s="45"/>
      <c r="P513" s="219">
        <f>O513*H513</f>
        <v>0</v>
      </c>
      <c r="Q513" s="219">
        <v>0.00040000000000000002</v>
      </c>
      <c r="R513" s="219">
        <f>Q513*H513</f>
        <v>0.10695360000000001</v>
      </c>
      <c r="S513" s="219">
        <v>0</v>
      </c>
      <c r="T513" s="220">
        <f>S513*H513</f>
        <v>0</v>
      </c>
      <c r="AR513" s="22" t="s">
        <v>183</v>
      </c>
      <c r="AT513" s="22" t="s">
        <v>156</v>
      </c>
      <c r="AU513" s="22" t="s">
        <v>81</v>
      </c>
      <c r="AY513" s="22" t="s">
        <v>155</v>
      </c>
      <c r="BE513" s="221">
        <f>IF(N513="základní",J513,0)</f>
        <v>0</v>
      </c>
      <c r="BF513" s="221">
        <f>IF(N513="snížená",J513,0)</f>
        <v>0</v>
      </c>
      <c r="BG513" s="221">
        <f>IF(N513="zákl. přenesená",J513,0)</f>
        <v>0</v>
      </c>
      <c r="BH513" s="221">
        <f>IF(N513="sníž. přenesená",J513,0)</f>
        <v>0</v>
      </c>
      <c r="BI513" s="221">
        <f>IF(N513="nulová",J513,0)</f>
        <v>0</v>
      </c>
      <c r="BJ513" s="22" t="s">
        <v>81</v>
      </c>
      <c r="BK513" s="221">
        <f>ROUND(I513*H513,2)</f>
        <v>0</v>
      </c>
      <c r="BL513" s="22" t="s">
        <v>183</v>
      </c>
      <c r="BM513" s="22" t="s">
        <v>2870</v>
      </c>
    </row>
    <row r="514" s="1" customFormat="1" ht="16.5" customHeight="1">
      <c r="B514" s="44"/>
      <c r="C514" s="210" t="s">
        <v>73</v>
      </c>
      <c r="D514" s="210" t="s">
        <v>156</v>
      </c>
      <c r="E514" s="211" t="s">
        <v>2871</v>
      </c>
      <c r="F514" s="212" t="s">
        <v>2872</v>
      </c>
      <c r="G514" s="213" t="s">
        <v>21</v>
      </c>
      <c r="H514" s="214">
        <v>0</v>
      </c>
      <c r="I514" s="215"/>
      <c r="J514" s="216">
        <f>ROUND(I514*H514,2)</f>
        <v>0</v>
      </c>
      <c r="K514" s="212" t="s">
        <v>21</v>
      </c>
      <c r="L514" s="70"/>
      <c r="M514" s="217" t="s">
        <v>21</v>
      </c>
      <c r="N514" s="218" t="s">
        <v>44</v>
      </c>
      <c r="O514" s="45"/>
      <c r="P514" s="219">
        <f>O514*H514</f>
        <v>0</v>
      </c>
      <c r="Q514" s="219">
        <v>0</v>
      </c>
      <c r="R514" s="219">
        <f>Q514*H514</f>
        <v>0</v>
      </c>
      <c r="S514" s="219">
        <v>0</v>
      </c>
      <c r="T514" s="220">
        <f>S514*H514</f>
        <v>0</v>
      </c>
      <c r="AR514" s="22" t="s">
        <v>183</v>
      </c>
      <c r="AT514" s="22" t="s">
        <v>156</v>
      </c>
      <c r="AU514" s="22" t="s">
        <v>81</v>
      </c>
      <c r="AY514" s="22" t="s">
        <v>155</v>
      </c>
      <c r="BE514" s="221">
        <f>IF(N514="základní",J514,0)</f>
        <v>0</v>
      </c>
      <c r="BF514" s="221">
        <f>IF(N514="snížená",J514,0)</f>
        <v>0</v>
      </c>
      <c r="BG514" s="221">
        <f>IF(N514="zákl. přenesená",J514,0)</f>
        <v>0</v>
      </c>
      <c r="BH514" s="221">
        <f>IF(N514="sníž. přenesená",J514,0)</f>
        <v>0</v>
      </c>
      <c r="BI514" s="221">
        <f>IF(N514="nulová",J514,0)</f>
        <v>0</v>
      </c>
      <c r="BJ514" s="22" t="s">
        <v>81</v>
      </c>
      <c r="BK514" s="221">
        <f>ROUND(I514*H514,2)</f>
        <v>0</v>
      </c>
      <c r="BL514" s="22" t="s">
        <v>183</v>
      </c>
      <c r="BM514" s="22" t="s">
        <v>2873</v>
      </c>
    </row>
    <row r="515" s="1" customFormat="1" ht="16.5" customHeight="1">
      <c r="B515" s="44"/>
      <c r="C515" s="210" t="s">
        <v>2874</v>
      </c>
      <c r="D515" s="210" t="s">
        <v>156</v>
      </c>
      <c r="E515" s="211" t="s">
        <v>2875</v>
      </c>
      <c r="F515" s="212" t="s">
        <v>2876</v>
      </c>
      <c r="G515" s="213" t="s">
        <v>282</v>
      </c>
      <c r="H515" s="214">
        <v>7.7999999999999998</v>
      </c>
      <c r="I515" s="215"/>
      <c r="J515" s="216">
        <f>ROUND(I515*H515,2)</f>
        <v>0</v>
      </c>
      <c r="K515" s="212" t="s">
        <v>21</v>
      </c>
      <c r="L515" s="70"/>
      <c r="M515" s="217" t="s">
        <v>21</v>
      </c>
      <c r="N515" s="218" t="s">
        <v>44</v>
      </c>
      <c r="O515" s="45"/>
      <c r="P515" s="219">
        <f>O515*H515</f>
        <v>0</v>
      </c>
      <c r="Q515" s="219">
        <v>0.00056999999999999998</v>
      </c>
      <c r="R515" s="219">
        <f>Q515*H515</f>
        <v>0.0044459999999999994</v>
      </c>
      <c r="S515" s="219">
        <v>0</v>
      </c>
      <c r="T515" s="220">
        <f>S515*H515</f>
        <v>0</v>
      </c>
      <c r="AR515" s="22" t="s">
        <v>183</v>
      </c>
      <c r="AT515" s="22" t="s">
        <v>156</v>
      </c>
      <c r="AU515" s="22" t="s">
        <v>81</v>
      </c>
      <c r="AY515" s="22" t="s">
        <v>155</v>
      </c>
      <c r="BE515" s="221">
        <f>IF(N515="základní",J515,0)</f>
        <v>0</v>
      </c>
      <c r="BF515" s="221">
        <f>IF(N515="snížená",J515,0)</f>
        <v>0</v>
      </c>
      <c r="BG515" s="221">
        <f>IF(N515="zákl. přenesená",J515,0)</f>
        <v>0</v>
      </c>
      <c r="BH515" s="221">
        <f>IF(N515="sníž. přenesená",J515,0)</f>
        <v>0</v>
      </c>
      <c r="BI515" s="221">
        <f>IF(N515="nulová",J515,0)</f>
        <v>0</v>
      </c>
      <c r="BJ515" s="22" t="s">
        <v>81</v>
      </c>
      <c r="BK515" s="221">
        <f>ROUND(I515*H515,2)</f>
        <v>0</v>
      </c>
      <c r="BL515" s="22" t="s">
        <v>183</v>
      </c>
      <c r="BM515" s="22" t="s">
        <v>2877</v>
      </c>
    </row>
    <row r="516" s="1" customFormat="1" ht="16.5" customHeight="1">
      <c r="B516" s="44"/>
      <c r="C516" s="210" t="s">
        <v>73</v>
      </c>
      <c r="D516" s="210" t="s">
        <v>156</v>
      </c>
      <c r="E516" s="211" t="s">
        <v>2464</v>
      </c>
      <c r="F516" s="212" t="s">
        <v>2465</v>
      </c>
      <c r="G516" s="213" t="s">
        <v>21</v>
      </c>
      <c r="H516" s="214">
        <v>0</v>
      </c>
      <c r="I516" s="215"/>
      <c r="J516" s="216">
        <f>ROUND(I516*H516,2)</f>
        <v>0</v>
      </c>
      <c r="K516" s="212" t="s">
        <v>21</v>
      </c>
      <c r="L516" s="70"/>
      <c r="M516" s="217" t="s">
        <v>21</v>
      </c>
      <c r="N516" s="218" t="s">
        <v>44</v>
      </c>
      <c r="O516" s="45"/>
      <c r="P516" s="219">
        <f>O516*H516</f>
        <v>0</v>
      </c>
      <c r="Q516" s="219">
        <v>0</v>
      </c>
      <c r="R516" s="219">
        <f>Q516*H516</f>
        <v>0</v>
      </c>
      <c r="S516" s="219">
        <v>0</v>
      </c>
      <c r="T516" s="220">
        <f>S516*H516</f>
        <v>0</v>
      </c>
      <c r="AR516" s="22" t="s">
        <v>183</v>
      </c>
      <c r="AT516" s="22" t="s">
        <v>156</v>
      </c>
      <c r="AU516" s="22" t="s">
        <v>81</v>
      </c>
      <c r="AY516" s="22" t="s">
        <v>155</v>
      </c>
      <c r="BE516" s="221">
        <f>IF(N516="základní",J516,0)</f>
        <v>0</v>
      </c>
      <c r="BF516" s="221">
        <f>IF(N516="snížená",J516,0)</f>
        <v>0</v>
      </c>
      <c r="BG516" s="221">
        <f>IF(N516="zákl. přenesená",J516,0)</f>
        <v>0</v>
      </c>
      <c r="BH516" s="221">
        <f>IF(N516="sníž. přenesená",J516,0)</f>
        <v>0</v>
      </c>
      <c r="BI516" s="221">
        <f>IF(N516="nulová",J516,0)</f>
        <v>0</v>
      </c>
      <c r="BJ516" s="22" t="s">
        <v>81</v>
      </c>
      <c r="BK516" s="221">
        <f>ROUND(I516*H516,2)</f>
        <v>0</v>
      </c>
      <c r="BL516" s="22" t="s">
        <v>183</v>
      </c>
      <c r="BM516" s="22" t="s">
        <v>2878</v>
      </c>
    </row>
    <row r="517" s="1" customFormat="1" ht="16.5" customHeight="1">
      <c r="B517" s="44"/>
      <c r="C517" s="258" t="s">
        <v>741</v>
      </c>
      <c r="D517" s="258" t="s">
        <v>298</v>
      </c>
      <c r="E517" s="259" t="s">
        <v>2879</v>
      </c>
      <c r="F517" s="260" t="s">
        <v>2880</v>
      </c>
      <c r="G517" s="261" t="s">
        <v>282</v>
      </c>
      <c r="H517" s="262">
        <v>302.702</v>
      </c>
      <c r="I517" s="263"/>
      <c r="J517" s="264">
        <f>ROUND(I517*H517,2)</f>
        <v>0</v>
      </c>
      <c r="K517" s="260" t="s">
        <v>21</v>
      </c>
      <c r="L517" s="265"/>
      <c r="M517" s="266" t="s">
        <v>21</v>
      </c>
      <c r="N517" s="267" t="s">
        <v>44</v>
      </c>
      <c r="O517" s="45"/>
      <c r="P517" s="219">
        <f>O517*H517</f>
        <v>0</v>
      </c>
      <c r="Q517" s="219">
        <v>0.0047999999999999996</v>
      </c>
      <c r="R517" s="219">
        <f>Q517*H517</f>
        <v>1.4529695999999999</v>
      </c>
      <c r="S517" s="219">
        <v>0</v>
      </c>
      <c r="T517" s="220">
        <f>S517*H517</f>
        <v>0</v>
      </c>
      <c r="AR517" s="22" t="s">
        <v>210</v>
      </c>
      <c r="AT517" s="22" t="s">
        <v>298</v>
      </c>
      <c r="AU517" s="22" t="s">
        <v>81</v>
      </c>
      <c r="AY517" s="22" t="s">
        <v>155</v>
      </c>
      <c r="BE517" s="221">
        <f>IF(N517="základní",J517,0)</f>
        <v>0</v>
      </c>
      <c r="BF517" s="221">
        <f>IF(N517="snížená",J517,0)</f>
        <v>0</v>
      </c>
      <c r="BG517" s="221">
        <f>IF(N517="zákl. přenesená",J517,0)</f>
        <v>0</v>
      </c>
      <c r="BH517" s="221">
        <f>IF(N517="sníž. přenesená",J517,0)</f>
        <v>0</v>
      </c>
      <c r="BI517" s="221">
        <f>IF(N517="nulová",J517,0)</f>
        <v>0</v>
      </c>
      <c r="BJ517" s="22" t="s">
        <v>81</v>
      </c>
      <c r="BK517" s="221">
        <f>ROUND(I517*H517,2)</f>
        <v>0</v>
      </c>
      <c r="BL517" s="22" t="s">
        <v>183</v>
      </c>
      <c r="BM517" s="22" t="s">
        <v>2881</v>
      </c>
    </row>
    <row r="518" s="1" customFormat="1" ht="16.5" customHeight="1">
      <c r="B518" s="44"/>
      <c r="C518" s="210" t="s">
        <v>73</v>
      </c>
      <c r="D518" s="210" t="s">
        <v>156</v>
      </c>
      <c r="E518" s="211" t="s">
        <v>2882</v>
      </c>
      <c r="F518" s="212" t="s">
        <v>2883</v>
      </c>
      <c r="G518" s="213" t="s">
        <v>21</v>
      </c>
      <c r="H518" s="214">
        <v>0</v>
      </c>
      <c r="I518" s="215"/>
      <c r="J518" s="216">
        <f>ROUND(I518*H518,2)</f>
        <v>0</v>
      </c>
      <c r="K518" s="212" t="s">
        <v>21</v>
      </c>
      <c r="L518" s="70"/>
      <c r="M518" s="217" t="s">
        <v>21</v>
      </c>
      <c r="N518" s="218" t="s">
        <v>44</v>
      </c>
      <c r="O518" s="45"/>
      <c r="P518" s="219">
        <f>O518*H518</f>
        <v>0</v>
      </c>
      <c r="Q518" s="219">
        <v>0</v>
      </c>
      <c r="R518" s="219">
        <f>Q518*H518</f>
        <v>0</v>
      </c>
      <c r="S518" s="219">
        <v>0</v>
      </c>
      <c r="T518" s="220">
        <f>S518*H518</f>
        <v>0</v>
      </c>
      <c r="AR518" s="22" t="s">
        <v>183</v>
      </c>
      <c r="AT518" s="22" t="s">
        <v>156</v>
      </c>
      <c r="AU518" s="22" t="s">
        <v>81</v>
      </c>
      <c r="AY518" s="22" t="s">
        <v>155</v>
      </c>
      <c r="BE518" s="221">
        <f>IF(N518="základní",J518,0)</f>
        <v>0</v>
      </c>
      <c r="BF518" s="221">
        <f>IF(N518="snížená",J518,0)</f>
        <v>0</v>
      </c>
      <c r="BG518" s="221">
        <f>IF(N518="zákl. přenesená",J518,0)</f>
        <v>0</v>
      </c>
      <c r="BH518" s="221">
        <f>IF(N518="sníž. přenesená",J518,0)</f>
        <v>0</v>
      </c>
      <c r="BI518" s="221">
        <f>IF(N518="nulová",J518,0)</f>
        <v>0</v>
      </c>
      <c r="BJ518" s="22" t="s">
        <v>81</v>
      </c>
      <c r="BK518" s="221">
        <f>ROUND(I518*H518,2)</f>
        <v>0</v>
      </c>
      <c r="BL518" s="22" t="s">
        <v>183</v>
      </c>
      <c r="BM518" s="22" t="s">
        <v>2884</v>
      </c>
    </row>
    <row r="519" s="1" customFormat="1" ht="16.5" customHeight="1">
      <c r="B519" s="44"/>
      <c r="C519" s="210" t="s">
        <v>2885</v>
      </c>
      <c r="D519" s="210" t="s">
        <v>156</v>
      </c>
      <c r="E519" s="211" t="s">
        <v>500</v>
      </c>
      <c r="F519" s="212" t="s">
        <v>501</v>
      </c>
      <c r="G519" s="213" t="s">
        <v>301</v>
      </c>
      <c r="H519" s="214">
        <v>2.1080000000000001</v>
      </c>
      <c r="I519" s="215"/>
      <c r="J519" s="216">
        <f>ROUND(I519*H519,2)</f>
        <v>0</v>
      </c>
      <c r="K519" s="212" t="s">
        <v>21</v>
      </c>
      <c r="L519" s="70"/>
      <c r="M519" s="217" t="s">
        <v>21</v>
      </c>
      <c r="N519" s="218" t="s">
        <v>44</v>
      </c>
      <c r="O519" s="45"/>
      <c r="P519" s="219">
        <f>O519*H519</f>
        <v>0</v>
      </c>
      <c r="Q519" s="219">
        <v>0</v>
      </c>
      <c r="R519" s="219">
        <f>Q519*H519</f>
        <v>0</v>
      </c>
      <c r="S519" s="219">
        <v>0</v>
      </c>
      <c r="T519" s="220">
        <f>S519*H519</f>
        <v>0</v>
      </c>
      <c r="AR519" s="22" t="s">
        <v>183</v>
      </c>
      <c r="AT519" s="22" t="s">
        <v>156</v>
      </c>
      <c r="AU519" s="22" t="s">
        <v>81</v>
      </c>
      <c r="AY519" s="22" t="s">
        <v>155</v>
      </c>
      <c r="BE519" s="221">
        <f>IF(N519="základní",J519,0)</f>
        <v>0</v>
      </c>
      <c r="BF519" s="221">
        <f>IF(N519="snížená",J519,0)</f>
        <v>0</v>
      </c>
      <c r="BG519" s="221">
        <f>IF(N519="zákl. přenesená",J519,0)</f>
        <v>0</v>
      </c>
      <c r="BH519" s="221">
        <f>IF(N519="sníž. přenesená",J519,0)</f>
        <v>0</v>
      </c>
      <c r="BI519" s="221">
        <f>IF(N519="nulová",J519,0)</f>
        <v>0</v>
      </c>
      <c r="BJ519" s="22" t="s">
        <v>81</v>
      </c>
      <c r="BK519" s="221">
        <f>ROUND(I519*H519,2)</f>
        <v>0</v>
      </c>
      <c r="BL519" s="22" t="s">
        <v>183</v>
      </c>
      <c r="BM519" s="22" t="s">
        <v>2886</v>
      </c>
    </row>
    <row r="520" s="1" customFormat="1" ht="16.5" customHeight="1">
      <c r="B520" s="44"/>
      <c r="C520" s="210" t="s">
        <v>73</v>
      </c>
      <c r="D520" s="210" t="s">
        <v>156</v>
      </c>
      <c r="E520" s="211" t="s">
        <v>2887</v>
      </c>
      <c r="F520" s="212" t="s">
        <v>2888</v>
      </c>
      <c r="G520" s="213" t="s">
        <v>21</v>
      </c>
      <c r="H520" s="214">
        <v>0</v>
      </c>
      <c r="I520" s="215"/>
      <c r="J520" s="216">
        <f>ROUND(I520*H520,2)</f>
        <v>0</v>
      </c>
      <c r="K520" s="212" t="s">
        <v>21</v>
      </c>
      <c r="L520" s="70"/>
      <c r="M520" s="217" t="s">
        <v>21</v>
      </c>
      <c r="N520" s="218" t="s">
        <v>44</v>
      </c>
      <c r="O520" s="45"/>
      <c r="P520" s="219">
        <f>O520*H520</f>
        <v>0</v>
      </c>
      <c r="Q520" s="219">
        <v>0</v>
      </c>
      <c r="R520" s="219">
        <f>Q520*H520</f>
        <v>0</v>
      </c>
      <c r="S520" s="219">
        <v>0</v>
      </c>
      <c r="T520" s="220">
        <f>S520*H520</f>
        <v>0</v>
      </c>
      <c r="AR520" s="22" t="s">
        <v>183</v>
      </c>
      <c r="AT520" s="22" t="s">
        <v>156</v>
      </c>
      <c r="AU520" s="22" t="s">
        <v>81</v>
      </c>
      <c r="AY520" s="22" t="s">
        <v>155</v>
      </c>
      <c r="BE520" s="221">
        <f>IF(N520="základní",J520,0)</f>
        <v>0</v>
      </c>
      <c r="BF520" s="221">
        <f>IF(N520="snížená",J520,0)</f>
        <v>0</v>
      </c>
      <c r="BG520" s="221">
        <f>IF(N520="zákl. přenesená",J520,0)</f>
        <v>0</v>
      </c>
      <c r="BH520" s="221">
        <f>IF(N520="sníž. přenesená",J520,0)</f>
        <v>0</v>
      </c>
      <c r="BI520" s="221">
        <f>IF(N520="nulová",J520,0)</f>
        <v>0</v>
      </c>
      <c r="BJ520" s="22" t="s">
        <v>81</v>
      </c>
      <c r="BK520" s="221">
        <f>ROUND(I520*H520,2)</f>
        <v>0</v>
      </c>
      <c r="BL520" s="22" t="s">
        <v>183</v>
      </c>
      <c r="BM520" s="22" t="s">
        <v>2889</v>
      </c>
    </row>
    <row r="521" s="9" customFormat="1" ht="29.88" customHeight="1">
      <c r="B521" s="196"/>
      <c r="C521" s="197"/>
      <c r="D521" s="198" t="s">
        <v>72</v>
      </c>
      <c r="E521" s="233" t="s">
        <v>504</v>
      </c>
      <c r="F521" s="233" t="s">
        <v>505</v>
      </c>
      <c r="G521" s="197"/>
      <c r="H521" s="197"/>
      <c r="I521" s="200"/>
      <c r="J521" s="234">
        <f>BK521</f>
        <v>0</v>
      </c>
      <c r="K521" s="197"/>
      <c r="L521" s="202"/>
      <c r="M521" s="203"/>
      <c r="N521" s="204"/>
      <c r="O521" s="204"/>
      <c r="P521" s="205">
        <v>0</v>
      </c>
      <c r="Q521" s="204"/>
      <c r="R521" s="205">
        <v>0</v>
      </c>
      <c r="S521" s="204"/>
      <c r="T521" s="206">
        <v>0</v>
      </c>
      <c r="AR521" s="207" t="s">
        <v>83</v>
      </c>
      <c r="AT521" s="208" t="s">
        <v>72</v>
      </c>
      <c r="AU521" s="208" t="s">
        <v>81</v>
      </c>
      <c r="AY521" s="207" t="s">
        <v>155</v>
      </c>
      <c r="BK521" s="209">
        <v>0</v>
      </c>
    </row>
    <row r="522" s="9" customFormat="1" ht="24.96" customHeight="1">
      <c r="B522" s="196"/>
      <c r="C522" s="197"/>
      <c r="D522" s="198" t="s">
        <v>72</v>
      </c>
      <c r="E522" s="199" t="s">
        <v>2890</v>
      </c>
      <c r="F522" s="199" t="s">
        <v>2891</v>
      </c>
      <c r="G522" s="197"/>
      <c r="H522" s="197"/>
      <c r="I522" s="200"/>
      <c r="J522" s="201">
        <f>BK522</f>
        <v>0</v>
      </c>
      <c r="K522" s="197"/>
      <c r="L522" s="202"/>
      <c r="M522" s="203"/>
      <c r="N522" s="204"/>
      <c r="O522" s="204"/>
      <c r="P522" s="205">
        <f>SUM(P523:P545)</f>
        <v>0</v>
      </c>
      <c r="Q522" s="204"/>
      <c r="R522" s="205">
        <f>SUM(R523:R545)</f>
        <v>4.2682820000000001</v>
      </c>
      <c r="S522" s="204"/>
      <c r="T522" s="206">
        <f>SUM(T523:T545)</f>
        <v>0</v>
      </c>
      <c r="AR522" s="207" t="s">
        <v>83</v>
      </c>
      <c r="AT522" s="208" t="s">
        <v>72</v>
      </c>
      <c r="AU522" s="208" t="s">
        <v>73</v>
      </c>
      <c r="AY522" s="207" t="s">
        <v>155</v>
      </c>
      <c r="BK522" s="209">
        <f>SUM(BK523:BK545)</f>
        <v>0</v>
      </c>
    </row>
    <row r="523" s="1" customFormat="1" ht="25.5" customHeight="1">
      <c r="B523" s="44"/>
      <c r="C523" s="210" t="s">
        <v>908</v>
      </c>
      <c r="D523" s="210" t="s">
        <v>156</v>
      </c>
      <c r="E523" s="211" t="s">
        <v>2892</v>
      </c>
      <c r="F523" s="212" t="s">
        <v>2893</v>
      </c>
      <c r="G523" s="213" t="s">
        <v>282</v>
      </c>
      <c r="H523" s="214">
        <v>249</v>
      </c>
      <c r="I523" s="215"/>
      <c r="J523" s="216">
        <f>ROUND(I523*H523,2)</f>
        <v>0</v>
      </c>
      <c r="K523" s="212" t="s">
        <v>21</v>
      </c>
      <c r="L523" s="70"/>
      <c r="M523" s="217" t="s">
        <v>21</v>
      </c>
      <c r="N523" s="218" t="s">
        <v>44</v>
      </c>
      <c r="O523" s="45"/>
      <c r="P523" s="219">
        <f>O523*H523</f>
        <v>0</v>
      </c>
      <c r="Q523" s="219">
        <v>0</v>
      </c>
      <c r="R523" s="219">
        <f>Q523*H523</f>
        <v>0</v>
      </c>
      <c r="S523" s="219">
        <v>0</v>
      </c>
      <c r="T523" s="220">
        <f>S523*H523</f>
        <v>0</v>
      </c>
      <c r="AR523" s="22" t="s">
        <v>183</v>
      </c>
      <c r="AT523" s="22" t="s">
        <v>156</v>
      </c>
      <c r="AU523" s="22" t="s">
        <v>81</v>
      </c>
      <c r="AY523" s="22" t="s">
        <v>155</v>
      </c>
      <c r="BE523" s="221">
        <f>IF(N523="základní",J523,0)</f>
        <v>0</v>
      </c>
      <c r="BF523" s="221">
        <f>IF(N523="snížená",J523,0)</f>
        <v>0</v>
      </c>
      <c r="BG523" s="221">
        <f>IF(N523="zákl. přenesená",J523,0)</f>
        <v>0</v>
      </c>
      <c r="BH523" s="221">
        <f>IF(N523="sníž. přenesená",J523,0)</f>
        <v>0</v>
      </c>
      <c r="BI523" s="221">
        <f>IF(N523="nulová",J523,0)</f>
        <v>0</v>
      </c>
      <c r="BJ523" s="22" t="s">
        <v>81</v>
      </c>
      <c r="BK523" s="221">
        <f>ROUND(I523*H523,2)</f>
        <v>0</v>
      </c>
      <c r="BL523" s="22" t="s">
        <v>183</v>
      </c>
      <c r="BM523" s="22" t="s">
        <v>2894</v>
      </c>
    </row>
    <row r="524" s="1" customFormat="1" ht="16.5" customHeight="1">
      <c r="B524" s="44"/>
      <c r="C524" s="210" t="s">
        <v>905</v>
      </c>
      <c r="D524" s="210" t="s">
        <v>156</v>
      </c>
      <c r="E524" s="211" t="s">
        <v>2895</v>
      </c>
      <c r="F524" s="212" t="s">
        <v>2896</v>
      </c>
      <c r="G524" s="213" t="s">
        <v>282</v>
      </c>
      <c r="H524" s="214">
        <v>129</v>
      </c>
      <c r="I524" s="215"/>
      <c r="J524" s="216">
        <f>ROUND(I524*H524,2)</f>
        <v>0</v>
      </c>
      <c r="K524" s="212" t="s">
        <v>21</v>
      </c>
      <c r="L524" s="70"/>
      <c r="M524" s="217" t="s">
        <v>21</v>
      </c>
      <c r="N524" s="218" t="s">
        <v>44</v>
      </c>
      <c r="O524" s="45"/>
      <c r="P524" s="219">
        <f>O524*H524</f>
        <v>0</v>
      </c>
      <c r="Q524" s="219">
        <v>0</v>
      </c>
      <c r="R524" s="219">
        <f>Q524*H524</f>
        <v>0</v>
      </c>
      <c r="S524" s="219">
        <v>0</v>
      </c>
      <c r="T524" s="220">
        <f>S524*H524</f>
        <v>0</v>
      </c>
      <c r="AR524" s="22" t="s">
        <v>183</v>
      </c>
      <c r="AT524" s="22" t="s">
        <v>156</v>
      </c>
      <c r="AU524" s="22" t="s">
        <v>81</v>
      </c>
      <c r="AY524" s="22" t="s">
        <v>155</v>
      </c>
      <c r="BE524" s="221">
        <f>IF(N524="základní",J524,0)</f>
        <v>0</v>
      </c>
      <c r="BF524" s="221">
        <f>IF(N524="snížená",J524,0)</f>
        <v>0</v>
      </c>
      <c r="BG524" s="221">
        <f>IF(N524="zákl. přenesená",J524,0)</f>
        <v>0</v>
      </c>
      <c r="BH524" s="221">
        <f>IF(N524="sníž. přenesená",J524,0)</f>
        <v>0</v>
      </c>
      <c r="BI524" s="221">
        <f>IF(N524="nulová",J524,0)</f>
        <v>0</v>
      </c>
      <c r="BJ524" s="22" t="s">
        <v>81</v>
      </c>
      <c r="BK524" s="221">
        <f>ROUND(I524*H524,2)</f>
        <v>0</v>
      </c>
      <c r="BL524" s="22" t="s">
        <v>183</v>
      </c>
      <c r="BM524" s="22" t="s">
        <v>2897</v>
      </c>
    </row>
    <row r="525" s="1" customFormat="1" ht="16.5" customHeight="1">
      <c r="B525" s="44"/>
      <c r="C525" s="210" t="s">
        <v>744</v>
      </c>
      <c r="D525" s="210" t="s">
        <v>156</v>
      </c>
      <c r="E525" s="211" t="s">
        <v>2898</v>
      </c>
      <c r="F525" s="212" t="s">
        <v>2899</v>
      </c>
      <c r="G525" s="213" t="s">
        <v>282</v>
      </c>
      <c r="H525" s="214">
        <v>172.12000000000001</v>
      </c>
      <c r="I525" s="215"/>
      <c r="J525" s="216">
        <f>ROUND(I525*H525,2)</f>
        <v>0</v>
      </c>
      <c r="K525" s="212" t="s">
        <v>21</v>
      </c>
      <c r="L525" s="70"/>
      <c r="M525" s="217" t="s">
        <v>21</v>
      </c>
      <c r="N525" s="218" t="s">
        <v>44</v>
      </c>
      <c r="O525" s="45"/>
      <c r="P525" s="219">
        <f>O525*H525</f>
        <v>0</v>
      </c>
      <c r="Q525" s="219">
        <v>0</v>
      </c>
      <c r="R525" s="219">
        <f>Q525*H525</f>
        <v>0</v>
      </c>
      <c r="S525" s="219">
        <v>0</v>
      </c>
      <c r="T525" s="220">
        <f>S525*H525</f>
        <v>0</v>
      </c>
      <c r="AR525" s="22" t="s">
        <v>183</v>
      </c>
      <c r="AT525" s="22" t="s">
        <v>156</v>
      </c>
      <c r="AU525" s="22" t="s">
        <v>81</v>
      </c>
      <c r="AY525" s="22" t="s">
        <v>155</v>
      </c>
      <c r="BE525" s="221">
        <f>IF(N525="základní",J525,0)</f>
        <v>0</v>
      </c>
      <c r="BF525" s="221">
        <f>IF(N525="snížená",J525,0)</f>
        <v>0</v>
      </c>
      <c r="BG525" s="221">
        <f>IF(N525="zákl. přenesená",J525,0)</f>
        <v>0</v>
      </c>
      <c r="BH525" s="221">
        <f>IF(N525="sníž. přenesená",J525,0)</f>
        <v>0</v>
      </c>
      <c r="BI525" s="221">
        <f>IF(N525="nulová",J525,0)</f>
        <v>0</v>
      </c>
      <c r="BJ525" s="22" t="s">
        <v>81</v>
      </c>
      <c r="BK525" s="221">
        <f>ROUND(I525*H525,2)</f>
        <v>0</v>
      </c>
      <c r="BL525" s="22" t="s">
        <v>183</v>
      </c>
      <c r="BM525" s="22" t="s">
        <v>2900</v>
      </c>
    </row>
    <row r="526" s="1" customFormat="1" ht="16.5" customHeight="1">
      <c r="B526" s="44"/>
      <c r="C526" s="210" t="s">
        <v>73</v>
      </c>
      <c r="D526" s="210" t="s">
        <v>156</v>
      </c>
      <c r="E526" s="211" t="s">
        <v>2901</v>
      </c>
      <c r="F526" s="212" t="s">
        <v>2902</v>
      </c>
      <c r="G526" s="213" t="s">
        <v>21</v>
      </c>
      <c r="H526" s="214">
        <v>0</v>
      </c>
      <c r="I526" s="215"/>
      <c r="J526" s="216">
        <f>ROUND(I526*H526,2)</f>
        <v>0</v>
      </c>
      <c r="K526" s="212" t="s">
        <v>21</v>
      </c>
      <c r="L526" s="70"/>
      <c r="M526" s="217" t="s">
        <v>21</v>
      </c>
      <c r="N526" s="218" t="s">
        <v>44</v>
      </c>
      <c r="O526" s="45"/>
      <c r="P526" s="219">
        <f>O526*H526</f>
        <v>0</v>
      </c>
      <c r="Q526" s="219">
        <v>0</v>
      </c>
      <c r="R526" s="219">
        <f>Q526*H526</f>
        <v>0</v>
      </c>
      <c r="S526" s="219">
        <v>0</v>
      </c>
      <c r="T526" s="220">
        <f>S526*H526</f>
        <v>0</v>
      </c>
      <c r="AR526" s="22" t="s">
        <v>183</v>
      </c>
      <c r="AT526" s="22" t="s">
        <v>156</v>
      </c>
      <c r="AU526" s="22" t="s">
        <v>81</v>
      </c>
      <c r="AY526" s="22" t="s">
        <v>155</v>
      </c>
      <c r="BE526" s="221">
        <f>IF(N526="základní",J526,0)</f>
        <v>0</v>
      </c>
      <c r="BF526" s="221">
        <f>IF(N526="snížená",J526,0)</f>
        <v>0</v>
      </c>
      <c r="BG526" s="221">
        <f>IF(N526="zákl. přenesená",J526,0)</f>
        <v>0</v>
      </c>
      <c r="BH526" s="221">
        <f>IF(N526="sníž. přenesená",J526,0)</f>
        <v>0</v>
      </c>
      <c r="BI526" s="221">
        <f>IF(N526="nulová",J526,0)</f>
        <v>0</v>
      </c>
      <c r="BJ526" s="22" t="s">
        <v>81</v>
      </c>
      <c r="BK526" s="221">
        <f>ROUND(I526*H526,2)</f>
        <v>0</v>
      </c>
      <c r="BL526" s="22" t="s">
        <v>183</v>
      </c>
      <c r="BM526" s="22" t="s">
        <v>2903</v>
      </c>
    </row>
    <row r="527" s="1" customFormat="1" ht="16.5" customHeight="1">
      <c r="B527" s="44"/>
      <c r="C527" s="258" t="s">
        <v>2904</v>
      </c>
      <c r="D527" s="258" t="s">
        <v>298</v>
      </c>
      <c r="E527" s="259" t="s">
        <v>2862</v>
      </c>
      <c r="F527" s="260" t="s">
        <v>2863</v>
      </c>
      <c r="G527" s="261" t="s">
        <v>301</v>
      </c>
      <c r="H527" s="262">
        <v>0.085999999999999993</v>
      </c>
      <c r="I527" s="263"/>
      <c r="J527" s="264">
        <f>ROUND(I527*H527,2)</f>
        <v>0</v>
      </c>
      <c r="K527" s="260" t="s">
        <v>21</v>
      </c>
      <c r="L527" s="265"/>
      <c r="M527" s="266" t="s">
        <v>21</v>
      </c>
      <c r="N527" s="267" t="s">
        <v>44</v>
      </c>
      <c r="O527" s="45"/>
      <c r="P527" s="219">
        <f>O527*H527</f>
        <v>0</v>
      </c>
      <c r="Q527" s="219">
        <v>1</v>
      </c>
      <c r="R527" s="219">
        <f>Q527*H527</f>
        <v>0.085999999999999993</v>
      </c>
      <c r="S527" s="219">
        <v>0</v>
      </c>
      <c r="T527" s="220">
        <f>S527*H527</f>
        <v>0</v>
      </c>
      <c r="AR527" s="22" t="s">
        <v>210</v>
      </c>
      <c r="AT527" s="22" t="s">
        <v>298</v>
      </c>
      <c r="AU527" s="22" t="s">
        <v>81</v>
      </c>
      <c r="AY527" s="22" t="s">
        <v>155</v>
      </c>
      <c r="BE527" s="221">
        <f>IF(N527="základní",J527,0)</f>
        <v>0</v>
      </c>
      <c r="BF527" s="221">
        <f>IF(N527="snížená",J527,0)</f>
        <v>0</v>
      </c>
      <c r="BG527" s="221">
        <f>IF(N527="zákl. přenesená",J527,0)</f>
        <v>0</v>
      </c>
      <c r="BH527" s="221">
        <f>IF(N527="sníž. přenesená",J527,0)</f>
        <v>0</v>
      </c>
      <c r="BI527" s="221">
        <f>IF(N527="nulová",J527,0)</f>
        <v>0</v>
      </c>
      <c r="BJ527" s="22" t="s">
        <v>81</v>
      </c>
      <c r="BK527" s="221">
        <f>ROUND(I527*H527,2)</f>
        <v>0</v>
      </c>
      <c r="BL527" s="22" t="s">
        <v>183</v>
      </c>
      <c r="BM527" s="22" t="s">
        <v>2905</v>
      </c>
    </row>
    <row r="528" s="1" customFormat="1" ht="16.5" customHeight="1">
      <c r="B528" s="44"/>
      <c r="C528" s="210" t="s">
        <v>73</v>
      </c>
      <c r="D528" s="210" t="s">
        <v>156</v>
      </c>
      <c r="E528" s="211" t="s">
        <v>2906</v>
      </c>
      <c r="F528" s="212" t="s">
        <v>2907</v>
      </c>
      <c r="G528" s="213" t="s">
        <v>21</v>
      </c>
      <c r="H528" s="214">
        <v>0</v>
      </c>
      <c r="I528" s="215"/>
      <c r="J528" s="216">
        <f>ROUND(I528*H528,2)</f>
        <v>0</v>
      </c>
      <c r="K528" s="212" t="s">
        <v>21</v>
      </c>
      <c r="L528" s="70"/>
      <c r="M528" s="217" t="s">
        <v>21</v>
      </c>
      <c r="N528" s="218" t="s">
        <v>44</v>
      </c>
      <c r="O528" s="45"/>
      <c r="P528" s="219">
        <f>O528*H528</f>
        <v>0</v>
      </c>
      <c r="Q528" s="219">
        <v>0</v>
      </c>
      <c r="R528" s="219">
        <f>Q528*H528</f>
        <v>0</v>
      </c>
      <c r="S528" s="219">
        <v>0</v>
      </c>
      <c r="T528" s="220">
        <f>S528*H528</f>
        <v>0</v>
      </c>
      <c r="AR528" s="22" t="s">
        <v>183</v>
      </c>
      <c r="AT528" s="22" t="s">
        <v>156</v>
      </c>
      <c r="AU528" s="22" t="s">
        <v>81</v>
      </c>
      <c r="AY528" s="22" t="s">
        <v>155</v>
      </c>
      <c r="BE528" s="221">
        <f>IF(N528="základní",J528,0)</f>
        <v>0</v>
      </c>
      <c r="BF528" s="221">
        <f>IF(N528="snížená",J528,0)</f>
        <v>0</v>
      </c>
      <c r="BG528" s="221">
        <f>IF(N528="zákl. přenesená",J528,0)</f>
        <v>0</v>
      </c>
      <c r="BH528" s="221">
        <f>IF(N528="sníž. přenesená",J528,0)</f>
        <v>0</v>
      </c>
      <c r="BI528" s="221">
        <f>IF(N528="nulová",J528,0)</f>
        <v>0</v>
      </c>
      <c r="BJ528" s="22" t="s">
        <v>81</v>
      </c>
      <c r="BK528" s="221">
        <f>ROUND(I528*H528,2)</f>
        <v>0</v>
      </c>
      <c r="BL528" s="22" t="s">
        <v>183</v>
      </c>
      <c r="BM528" s="22" t="s">
        <v>2908</v>
      </c>
    </row>
    <row r="529" s="1" customFormat="1" ht="16.5" customHeight="1">
      <c r="B529" s="44"/>
      <c r="C529" s="210" t="s">
        <v>746</v>
      </c>
      <c r="D529" s="210" t="s">
        <v>156</v>
      </c>
      <c r="E529" s="211" t="s">
        <v>2909</v>
      </c>
      <c r="F529" s="212" t="s">
        <v>2910</v>
      </c>
      <c r="G529" s="213" t="s">
        <v>282</v>
      </c>
      <c r="H529" s="214">
        <v>272.48000000000002</v>
      </c>
      <c r="I529" s="215"/>
      <c r="J529" s="216">
        <f>ROUND(I529*H529,2)</f>
        <v>0</v>
      </c>
      <c r="K529" s="212" t="s">
        <v>21</v>
      </c>
      <c r="L529" s="70"/>
      <c r="M529" s="217" t="s">
        <v>21</v>
      </c>
      <c r="N529" s="218" t="s">
        <v>44</v>
      </c>
      <c r="O529" s="45"/>
      <c r="P529" s="219">
        <f>O529*H529</f>
        <v>0</v>
      </c>
      <c r="Q529" s="219">
        <v>0.00032000000000000003</v>
      </c>
      <c r="R529" s="219">
        <f>Q529*H529</f>
        <v>0.08719360000000001</v>
      </c>
      <c r="S529" s="219">
        <v>0</v>
      </c>
      <c r="T529" s="220">
        <f>S529*H529</f>
        <v>0</v>
      </c>
      <c r="AR529" s="22" t="s">
        <v>183</v>
      </c>
      <c r="AT529" s="22" t="s">
        <v>156</v>
      </c>
      <c r="AU529" s="22" t="s">
        <v>81</v>
      </c>
      <c r="AY529" s="22" t="s">
        <v>155</v>
      </c>
      <c r="BE529" s="221">
        <f>IF(N529="základní",J529,0)</f>
        <v>0</v>
      </c>
      <c r="BF529" s="221">
        <f>IF(N529="snížená",J529,0)</f>
        <v>0</v>
      </c>
      <c r="BG529" s="221">
        <f>IF(N529="zákl. přenesená",J529,0)</f>
        <v>0</v>
      </c>
      <c r="BH529" s="221">
        <f>IF(N529="sníž. přenesená",J529,0)</f>
        <v>0</v>
      </c>
      <c r="BI529" s="221">
        <f>IF(N529="nulová",J529,0)</f>
        <v>0</v>
      </c>
      <c r="BJ529" s="22" t="s">
        <v>81</v>
      </c>
      <c r="BK529" s="221">
        <f>ROUND(I529*H529,2)</f>
        <v>0</v>
      </c>
      <c r="BL529" s="22" t="s">
        <v>183</v>
      </c>
      <c r="BM529" s="22" t="s">
        <v>2911</v>
      </c>
    </row>
    <row r="530" s="1" customFormat="1" ht="16.5" customHeight="1">
      <c r="B530" s="44"/>
      <c r="C530" s="210" t="s">
        <v>73</v>
      </c>
      <c r="D530" s="210" t="s">
        <v>156</v>
      </c>
      <c r="E530" s="211" t="s">
        <v>2912</v>
      </c>
      <c r="F530" s="212" t="s">
        <v>2913</v>
      </c>
      <c r="G530" s="213" t="s">
        <v>21</v>
      </c>
      <c r="H530" s="214">
        <v>0</v>
      </c>
      <c r="I530" s="215"/>
      <c r="J530" s="216">
        <f>ROUND(I530*H530,2)</f>
        <v>0</v>
      </c>
      <c r="K530" s="212" t="s">
        <v>21</v>
      </c>
      <c r="L530" s="70"/>
      <c r="M530" s="217" t="s">
        <v>21</v>
      </c>
      <c r="N530" s="218" t="s">
        <v>44</v>
      </c>
      <c r="O530" s="45"/>
      <c r="P530" s="219">
        <f>O530*H530</f>
        <v>0</v>
      </c>
      <c r="Q530" s="219">
        <v>0</v>
      </c>
      <c r="R530" s="219">
        <f>Q530*H530</f>
        <v>0</v>
      </c>
      <c r="S530" s="219">
        <v>0</v>
      </c>
      <c r="T530" s="220">
        <f>S530*H530</f>
        <v>0</v>
      </c>
      <c r="AR530" s="22" t="s">
        <v>183</v>
      </c>
      <c r="AT530" s="22" t="s">
        <v>156</v>
      </c>
      <c r="AU530" s="22" t="s">
        <v>81</v>
      </c>
      <c r="AY530" s="22" t="s">
        <v>155</v>
      </c>
      <c r="BE530" s="221">
        <f>IF(N530="základní",J530,0)</f>
        <v>0</v>
      </c>
      <c r="BF530" s="221">
        <f>IF(N530="snížená",J530,0)</f>
        <v>0</v>
      </c>
      <c r="BG530" s="221">
        <f>IF(N530="zákl. přenesená",J530,0)</f>
        <v>0</v>
      </c>
      <c r="BH530" s="221">
        <f>IF(N530="sníž. přenesená",J530,0)</f>
        <v>0</v>
      </c>
      <c r="BI530" s="221">
        <f>IF(N530="nulová",J530,0)</f>
        <v>0</v>
      </c>
      <c r="BJ530" s="22" t="s">
        <v>81</v>
      </c>
      <c r="BK530" s="221">
        <f>ROUND(I530*H530,2)</f>
        <v>0</v>
      </c>
      <c r="BL530" s="22" t="s">
        <v>183</v>
      </c>
      <c r="BM530" s="22" t="s">
        <v>2914</v>
      </c>
    </row>
    <row r="531" s="1" customFormat="1" ht="16.5" customHeight="1">
      <c r="B531" s="44"/>
      <c r="C531" s="210" t="s">
        <v>2915</v>
      </c>
      <c r="D531" s="210" t="s">
        <v>156</v>
      </c>
      <c r="E531" s="211" t="s">
        <v>2916</v>
      </c>
      <c r="F531" s="212" t="s">
        <v>2917</v>
      </c>
      <c r="G531" s="213" t="s">
        <v>282</v>
      </c>
      <c r="H531" s="214">
        <v>59.904000000000003</v>
      </c>
      <c r="I531" s="215"/>
      <c r="J531" s="216">
        <f>ROUND(I531*H531,2)</f>
        <v>0</v>
      </c>
      <c r="K531" s="212" t="s">
        <v>21</v>
      </c>
      <c r="L531" s="70"/>
      <c r="M531" s="217" t="s">
        <v>21</v>
      </c>
      <c r="N531" s="218" t="s">
        <v>44</v>
      </c>
      <c r="O531" s="45"/>
      <c r="P531" s="219">
        <f>O531*H531</f>
        <v>0</v>
      </c>
      <c r="Q531" s="219">
        <v>0.00032000000000000003</v>
      </c>
      <c r="R531" s="219">
        <f>Q531*H531</f>
        <v>0.019169280000000004</v>
      </c>
      <c r="S531" s="219">
        <v>0</v>
      </c>
      <c r="T531" s="220">
        <f>S531*H531</f>
        <v>0</v>
      </c>
      <c r="AR531" s="22" t="s">
        <v>183</v>
      </c>
      <c r="AT531" s="22" t="s">
        <v>156</v>
      </c>
      <c r="AU531" s="22" t="s">
        <v>81</v>
      </c>
      <c r="AY531" s="22" t="s">
        <v>155</v>
      </c>
      <c r="BE531" s="221">
        <f>IF(N531="základní",J531,0)</f>
        <v>0</v>
      </c>
      <c r="BF531" s="221">
        <f>IF(N531="snížená",J531,0)</f>
        <v>0</v>
      </c>
      <c r="BG531" s="221">
        <f>IF(N531="zákl. přenesená",J531,0)</f>
        <v>0</v>
      </c>
      <c r="BH531" s="221">
        <f>IF(N531="sníž. přenesená",J531,0)</f>
        <v>0</v>
      </c>
      <c r="BI531" s="221">
        <f>IF(N531="nulová",J531,0)</f>
        <v>0</v>
      </c>
      <c r="BJ531" s="22" t="s">
        <v>81</v>
      </c>
      <c r="BK531" s="221">
        <f>ROUND(I531*H531,2)</f>
        <v>0</v>
      </c>
      <c r="BL531" s="22" t="s">
        <v>183</v>
      </c>
      <c r="BM531" s="22" t="s">
        <v>2918</v>
      </c>
    </row>
    <row r="532" s="1" customFormat="1" ht="16.5" customHeight="1">
      <c r="B532" s="44"/>
      <c r="C532" s="210" t="s">
        <v>73</v>
      </c>
      <c r="D532" s="210" t="s">
        <v>156</v>
      </c>
      <c r="E532" s="211" t="s">
        <v>2919</v>
      </c>
      <c r="F532" s="212" t="s">
        <v>2920</v>
      </c>
      <c r="G532" s="213" t="s">
        <v>21</v>
      </c>
      <c r="H532" s="214">
        <v>0</v>
      </c>
      <c r="I532" s="215"/>
      <c r="J532" s="216">
        <f>ROUND(I532*H532,2)</f>
        <v>0</v>
      </c>
      <c r="K532" s="212" t="s">
        <v>21</v>
      </c>
      <c r="L532" s="70"/>
      <c r="M532" s="217" t="s">
        <v>21</v>
      </c>
      <c r="N532" s="218" t="s">
        <v>44</v>
      </c>
      <c r="O532" s="45"/>
      <c r="P532" s="219">
        <f>O532*H532</f>
        <v>0</v>
      </c>
      <c r="Q532" s="219">
        <v>0</v>
      </c>
      <c r="R532" s="219">
        <f>Q532*H532</f>
        <v>0</v>
      </c>
      <c r="S532" s="219">
        <v>0</v>
      </c>
      <c r="T532" s="220">
        <f>S532*H532</f>
        <v>0</v>
      </c>
      <c r="AR532" s="22" t="s">
        <v>183</v>
      </c>
      <c r="AT532" s="22" t="s">
        <v>156</v>
      </c>
      <c r="AU532" s="22" t="s">
        <v>81</v>
      </c>
      <c r="AY532" s="22" t="s">
        <v>155</v>
      </c>
      <c r="BE532" s="221">
        <f>IF(N532="základní",J532,0)</f>
        <v>0</v>
      </c>
      <c r="BF532" s="221">
        <f>IF(N532="snížená",J532,0)</f>
        <v>0</v>
      </c>
      <c r="BG532" s="221">
        <f>IF(N532="zákl. přenesená",J532,0)</f>
        <v>0</v>
      </c>
      <c r="BH532" s="221">
        <f>IF(N532="sníž. přenesená",J532,0)</f>
        <v>0</v>
      </c>
      <c r="BI532" s="221">
        <f>IF(N532="nulová",J532,0)</f>
        <v>0</v>
      </c>
      <c r="BJ532" s="22" t="s">
        <v>81</v>
      </c>
      <c r="BK532" s="221">
        <f>ROUND(I532*H532,2)</f>
        <v>0</v>
      </c>
      <c r="BL532" s="22" t="s">
        <v>183</v>
      </c>
      <c r="BM532" s="22" t="s">
        <v>2921</v>
      </c>
    </row>
    <row r="533" s="1" customFormat="1" ht="16.5" customHeight="1">
      <c r="B533" s="44"/>
      <c r="C533" s="210" t="s">
        <v>749</v>
      </c>
      <c r="D533" s="210" t="s">
        <v>156</v>
      </c>
      <c r="E533" s="211" t="s">
        <v>2879</v>
      </c>
      <c r="F533" s="212" t="s">
        <v>2880</v>
      </c>
      <c r="G533" s="213" t="s">
        <v>282</v>
      </c>
      <c r="H533" s="214">
        <v>365.50799999999998</v>
      </c>
      <c r="I533" s="215"/>
      <c r="J533" s="216">
        <f>ROUND(I533*H533,2)</f>
        <v>0</v>
      </c>
      <c r="K533" s="212" t="s">
        <v>21</v>
      </c>
      <c r="L533" s="70"/>
      <c r="M533" s="217" t="s">
        <v>21</v>
      </c>
      <c r="N533" s="218" t="s">
        <v>44</v>
      </c>
      <c r="O533" s="45"/>
      <c r="P533" s="219">
        <f>O533*H533</f>
        <v>0</v>
      </c>
      <c r="Q533" s="219">
        <v>0.0047999999999999996</v>
      </c>
      <c r="R533" s="219">
        <f>Q533*H533</f>
        <v>1.7544383999999997</v>
      </c>
      <c r="S533" s="219">
        <v>0</v>
      </c>
      <c r="T533" s="220">
        <f>S533*H533</f>
        <v>0</v>
      </c>
      <c r="AR533" s="22" t="s">
        <v>183</v>
      </c>
      <c r="AT533" s="22" t="s">
        <v>156</v>
      </c>
      <c r="AU533" s="22" t="s">
        <v>81</v>
      </c>
      <c r="AY533" s="22" t="s">
        <v>155</v>
      </c>
      <c r="BE533" s="221">
        <f>IF(N533="základní",J533,0)</f>
        <v>0</v>
      </c>
      <c r="BF533" s="221">
        <f>IF(N533="snížená",J533,0)</f>
        <v>0</v>
      </c>
      <c r="BG533" s="221">
        <f>IF(N533="zákl. přenesená",J533,0)</f>
        <v>0</v>
      </c>
      <c r="BH533" s="221">
        <f>IF(N533="sníž. přenesená",J533,0)</f>
        <v>0</v>
      </c>
      <c r="BI533" s="221">
        <f>IF(N533="nulová",J533,0)</f>
        <v>0</v>
      </c>
      <c r="BJ533" s="22" t="s">
        <v>81</v>
      </c>
      <c r="BK533" s="221">
        <f>ROUND(I533*H533,2)</f>
        <v>0</v>
      </c>
      <c r="BL533" s="22" t="s">
        <v>183</v>
      </c>
      <c r="BM533" s="22" t="s">
        <v>2922</v>
      </c>
    </row>
    <row r="534" s="1" customFormat="1" ht="16.5" customHeight="1">
      <c r="B534" s="44"/>
      <c r="C534" s="210" t="s">
        <v>73</v>
      </c>
      <c r="D534" s="210" t="s">
        <v>156</v>
      </c>
      <c r="E534" s="211" t="s">
        <v>2923</v>
      </c>
      <c r="F534" s="212" t="s">
        <v>2924</v>
      </c>
      <c r="G534" s="213" t="s">
        <v>21</v>
      </c>
      <c r="H534" s="214">
        <v>0</v>
      </c>
      <c r="I534" s="215"/>
      <c r="J534" s="216">
        <f>ROUND(I534*H534,2)</f>
        <v>0</v>
      </c>
      <c r="K534" s="212" t="s">
        <v>21</v>
      </c>
      <c r="L534" s="70"/>
      <c r="M534" s="217" t="s">
        <v>21</v>
      </c>
      <c r="N534" s="218" t="s">
        <v>44</v>
      </c>
      <c r="O534" s="45"/>
      <c r="P534" s="219">
        <f>O534*H534</f>
        <v>0</v>
      </c>
      <c r="Q534" s="219">
        <v>0</v>
      </c>
      <c r="R534" s="219">
        <f>Q534*H534</f>
        <v>0</v>
      </c>
      <c r="S534" s="219">
        <v>0</v>
      </c>
      <c r="T534" s="220">
        <f>S534*H534</f>
        <v>0</v>
      </c>
      <c r="AR534" s="22" t="s">
        <v>183</v>
      </c>
      <c r="AT534" s="22" t="s">
        <v>156</v>
      </c>
      <c r="AU534" s="22" t="s">
        <v>81</v>
      </c>
      <c r="AY534" s="22" t="s">
        <v>155</v>
      </c>
      <c r="BE534" s="221">
        <f>IF(N534="základní",J534,0)</f>
        <v>0</v>
      </c>
      <c r="BF534" s="221">
        <f>IF(N534="snížená",J534,0)</f>
        <v>0</v>
      </c>
      <c r="BG534" s="221">
        <f>IF(N534="zákl. přenesená",J534,0)</f>
        <v>0</v>
      </c>
      <c r="BH534" s="221">
        <f>IF(N534="sníž. přenesená",J534,0)</f>
        <v>0</v>
      </c>
      <c r="BI534" s="221">
        <f>IF(N534="nulová",J534,0)</f>
        <v>0</v>
      </c>
      <c r="BJ534" s="22" t="s">
        <v>81</v>
      </c>
      <c r="BK534" s="221">
        <f>ROUND(I534*H534,2)</f>
        <v>0</v>
      </c>
      <c r="BL534" s="22" t="s">
        <v>183</v>
      </c>
      <c r="BM534" s="22" t="s">
        <v>2925</v>
      </c>
    </row>
    <row r="535" s="1" customFormat="1" ht="16.5" customHeight="1">
      <c r="B535" s="44"/>
      <c r="C535" s="210" t="s">
        <v>2926</v>
      </c>
      <c r="D535" s="210" t="s">
        <v>156</v>
      </c>
      <c r="E535" s="211" t="s">
        <v>2927</v>
      </c>
      <c r="F535" s="212" t="s">
        <v>2928</v>
      </c>
      <c r="G535" s="213" t="s">
        <v>282</v>
      </c>
      <c r="H535" s="214">
        <v>84.239999999999995</v>
      </c>
      <c r="I535" s="215"/>
      <c r="J535" s="216">
        <f>ROUND(I535*H535,2)</f>
        <v>0</v>
      </c>
      <c r="K535" s="212" t="s">
        <v>21</v>
      </c>
      <c r="L535" s="70"/>
      <c r="M535" s="217" t="s">
        <v>21</v>
      </c>
      <c r="N535" s="218" t="s">
        <v>44</v>
      </c>
      <c r="O535" s="45"/>
      <c r="P535" s="219">
        <f>O535*H535</f>
        <v>0</v>
      </c>
      <c r="Q535" s="219">
        <v>0.00023000000000000001</v>
      </c>
      <c r="R535" s="219">
        <f>Q535*H535</f>
        <v>0.019375199999999999</v>
      </c>
      <c r="S535" s="219">
        <v>0</v>
      </c>
      <c r="T535" s="220">
        <f>S535*H535</f>
        <v>0</v>
      </c>
      <c r="AR535" s="22" t="s">
        <v>183</v>
      </c>
      <c r="AT535" s="22" t="s">
        <v>156</v>
      </c>
      <c r="AU535" s="22" t="s">
        <v>81</v>
      </c>
      <c r="AY535" s="22" t="s">
        <v>155</v>
      </c>
      <c r="BE535" s="221">
        <f>IF(N535="základní",J535,0)</f>
        <v>0</v>
      </c>
      <c r="BF535" s="221">
        <f>IF(N535="snížená",J535,0)</f>
        <v>0</v>
      </c>
      <c r="BG535" s="221">
        <f>IF(N535="zákl. přenesená",J535,0)</f>
        <v>0</v>
      </c>
      <c r="BH535" s="221">
        <f>IF(N535="sníž. přenesená",J535,0)</f>
        <v>0</v>
      </c>
      <c r="BI535" s="221">
        <f>IF(N535="nulová",J535,0)</f>
        <v>0</v>
      </c>
      <c r="BJ535" s="22" t="s">
        <v>81</v>
      </c>
      <c r="BK535" s="221">
        <f>ROUND(I535*H535,2)</f>
        <v>0</v>
      </c>
      <c r="BL535" s="22" t="s">
        <v>183</v>
      </c>
      <c r="BM535" s="22" t="s">
        <v>1052</v>
      </c>
    </row>
    <row r="536" s="1" customFormat="1" ht="16.5" customHeight="1">
      <c r="B536" s="44"/>
      <c r="C536" s="210" t="s">
        <v>73</v>
      </c>
      <c r="D536" s="210" t="s">
        <v>156</v>
      </c>
      <c r="E536" s="211" t="s">
        <v>2929</v>
      </c>
      <c r="F536" s="212" t="s">
        <v>2930</v>
      </c>
      <c r="G536" s="213" t="s">
        <v>21</v>
      </c>
      <c r="H536" s="214">
        <v>0</v>
      </c>
      <c r="I536" s="215"/>
      <c r="J536" s="216">
        <f>ROUND(I536*H536,2)</f>
        <v>0</v>
      </c>
      <c r="K536" s="212" t="s">
        <v>21</v>
      </c>
      <c r="L536" s="70"/>
      <c r="M536" s="217" t="s">
        <v>21</v>
      </c>
      <c r="N536" s="218" t="s">
        <v>44</v>
      </c>
      <c r="O536" s="45"/>
      <c r="P536" s="219">
        <f>O536*H536</f>
        <v>0</v>
      </c>
      <c r="Q536" s="219">
        <v>0</v>
      </c>
      <c r="R536" s="219">
        <f>Q536*H536</f>
        <v>0</v>
      </c>
      <c r="S536" s="219">
        <v>0</v>
      </c>
      <c r="T536" s="220">
        <f>S536*H536</f>
        <v>0</v>
      </c>
      <c r="AR536" s="22" t="s">
        <v>183</v>
      </c>
      <c r="AT536" s="22" t="s">
        <v>156</v>
      </c>
      <c r="AU536" s="22" t="s">
        <v>81</v>
      </c>
      <c r="AY536" s="22" t="s">
        <v>155</v>
      </c>
      <c r="BE536" s="221">
        <f>IF(N536="základní",J536,0)</f>
        <v>0</v>
      </c>
      <c r="BF536" s="221">
        <f>IF(N536="snížená",J536,0)</f>
        <v>0</v>
      </c>
      <c r="BG536" s="221">
        <f>IF(N536="zákl. přenesená",J536,0)</f>
        <v>0</v>
      </c>
      <c r="BH536" s="221">
        <f>IF(N536="sníž. přenesená",J536,0)</f>
        <v>0</v>
      </c>
      <c r="BI536" s="221">
        <f>IF(N536="nulová",J536,0)</f>
        <v>0</v>
      </c>
      <c r="BJ536" s="22" t="s">
        <v>81</v>
      </c>
      <c r="BK536" s="221">
        <f>ROUND(I536*H536,2)</f>
        <v>0</v>
      </c>
      <c r="BL536" s="22" t="s">
        <v>183</v>
      </c>
      <c r="BM536" s="22" t="s">
        <v>2931</v>
      </c>
    </row>
    <row r="537" s="1" customFormat="1" ht="16.5" customHeight="1">
      <c r="B537" s="44"/>
      <c r="C537" s="258" t="s">
        <v>751</v>
      </c>
      <c r="D537" s="258" t="s">
        <v>298</v>
      </c>
      <c r="E537" s="259" t="s">
        <v>2932</v>
      </c>
      <c r="F537" s="260" t="s">
        <v>2933</v>
      </c>
      <c r="G537" s="261" t="s">
        <v>282</v>
      </c>
      <c r="H537" s="262">
        <v>92.664000000000001</v>
      </c>
      <c r="I537" s="263"/>
      <c r="J537" s="264">
        <f>ROUND(I537*H537,2)</f>
        <v>0</v>
      </c>
      <c r="K537" s="260" t="s">
        <v>21</v>
      </c>
      <c r="L537" s="265"/>
      <c r="M537" s="266" t="s">
        <v>21</v>
      </c>
      <c r="N537" s="267" t="s">
        <v>44</v>
      </c>
      <c r="O537" s="45"/>
      <c r="P537" s="219">
        <f>O537*H537</f>
        <v>0</v>
      </c>
      <c r="Q537" s="219">
        <v>0.00014999999999999999</v>
      </c>
      <c r="R537" s="219">
        <f>Q537*H537</f>
        <v>0.0138996</v>
      </c>
      <c r="S537" s="219">
        <v>0</v>
      </c>
      <c r="T537" s="220">
        <f>S537*H537</f>
        <v>0</v>
      </c>
      <c r="AR537" s="22" t="s">
        <v>210</v>
      </c>
      <c r="AT537" s="22" t="s">
        <v>298</v>
      </c>
      <c r="AU537" s="22" t="s">
        <v>81</v>
      </c>
      <c r="AY537" s="22" t="s">
        <v>155</v>
      </c>
      <c r="BE537" s="221">
        <f>IF(N537="základní",J537,0)</f>
        <v>0</v>
      </c>
      <c r="BF537" s="221">
        <f>IF(N537="snížená",J537,0)</f>
        <v>0</v>
      </c>
      <c r="BG537" s="221">
        <f>IF(N537="zákl. přenesená",J537,0)</f>
        <v>0</v>
      </c>
      <c r="BH537" s="221">
        <f>IF(N537="sníž. přenesená",J537,0)</f>
        <v>0</v>
      </c>
      <c r="BI537" s="221">
        <f>IF(N537="nulová",J537,0)</f>
        <v>0</v>
      </c>
      <c r="BJ537" s="22" t="s">
        <v>81</v>
      </c>
      <c r="BK537" s="221">
        <f>ROUND(I537*H537,2)</f>
        <v>0</v>
      </c>
      <c r="BL537" s="22" t="s">
        <v>183</v>
      </c>
      <c r="BM537" s="22" t="s">
        <v>2934</v>
      </c>
    </row>
    <row r="538" s="1" customFormat="1" ht="16.5" customHeight="1">
      <c r="B538" s="44"/>
      <c r="C538" s="210" t="s">
        <v>73</v>
      </c>
      <c r="D538" s="210" t="s">
        <v>156</v>
      </c>
      <c r="E538" s="211" t="s">
        <v>2935</v>
      </c>
      <c r="F538" s="212" t="s">
        <v>2936</v>
      </c>
      <c r="G538" s="213" t="s">
        <v>21</v>
      </c>
      <c r="H538" s="214">
        <v>0</v>
      </c>
      <c r="I538" s="215"/>
      <c r="J538" s="216">
        <f>ROUND(I538*H538,2)</f>
        <v>0</v>
      </c>
      <c r="K538" s="212" t="s">
        <v>21</v>
      </c>
      <c r="L538" s="70"/>
      <c r="M538" s="217" t="s">
        <v>21</v>
      </c>
      <c r="N538" s="218" t="s">
        <v>44</v>
      </c>
      <c r="O538" s="45"/>
      <c r="P538" s="219">
        <f>O538*H538</f>
        <v>0</v>
      </c>
      <c r="Q538" s="219">
        <v>0</v>
      </c>
      <c r="R538" s="219">
        <f>Q538*H538</f>
        <v>0</v>
      </c>
      <c r="S538" s="219">
        <v>0</v>
      </c>
      <c r="T538" s="220">
        <f>S538*H538</f>
        <v>0</v>
      </c>
      <c r="AR538" s="22" t="s">
        <v>183</v>
      </c>
      <c r="AT538" s="22" t="s">
        <v>156</v>
      </c>
      <c r="AU538" s="22" t="s">
        <v>81</v>
      </c>
      <c r="AY538" s="22" t="s">
        <v>155</v>
      </c>
      <c r="BE538" s="221">
        <f>IF(N538="základní",J538,0)</f>
        <v>0</v>
      </c>
      <c r="BF538" s="221">
        <f>IF(N538="snížená",J538,0)</f>
        <v>0</v>
      </c>
      <c r="BG538" s="221">
        <f>IF(N538="zákl. přenesená",J538,0)</f>
        <v>0</v>
      </c>
      <c r="BH538" s="221">
        <f>IF(N538="sníž. přenesená",J538,0)</f>
        <v>0</v>
      </c>
      <c r="BI538" s="221">
        <f>IF(N538="nulová",J538,0)</f>
        <v>0</v>
      </c>
      <c r="BJ538" s="22" t="s">
        <v>81</v>
      </c>
      <c r="BK538" s="221">
        <f>ROUND(I538*H538,2)</f>
        <v>0</v>
      </c>
      <c r="BL538" s="22" t="s">
        <v>183</v>
      </c>
      <c r="BM538" s="22" t="s">
        <v>2937</v>
      </c>
    </row>
    <row r="539" s="1" customFormat="1" ht="16.5" customHeight="1">
      <c r="B539" s="44"/>
      <c r="C539" s="210" t="s">
        <v>2938</v>
      </c>
      <c r="D539" s="210" t="s">
        <v>156</v>
      </c>
      <c r="E539" s="211" t="s">
        <v>2939</v>
      </c>
      <c r="F539" s="212" t="s">
        <v>2940</v>
      </c>
      <c r="G539" s="213" t="s">
        <v>282</v>
      </c>
      <c r="H539" s="214">
        <v>326.56</v>
      </c>
      <c r="I539" s="215"/>
      <c r="J539" s="216">
        <f>ROUND(I539*H539,2)</f>
        <v>0</v>
      </c>
      <c r="K539" s="212" t="s">
        <v>21</v>
      </c>
      <c r="L539" s="70"/>
      <c r="M539" s="217" t="s">
        <v>21</v>
      </c>
      <c r="N539" s="218" t="s">
        <v>44</v>
      </c>
      <c r="O539" s="45"/>
      <c r="P539" s="219">
        <f>O539*H539</f>
        <v>0</v>
      </c>
      <c r="Q539" s="219">
        <v>0.00055000000000000003</v>
      </c>
      <c r="R539" s="219">
        <f>Q539*H539</f>
        <v>0.17960800000000002</v>
      </c>
      <c r="S539" s="219">
        <v>0</v>
      </c>
      <c r="T539" s="220">
        <f>S539*H539</f>
        <v>0</v>
      </c>
      <c r="AR539" s="22" t="s">
        <v>183</v>
      </c>
      <c r="AT539" s="22" t="s">
        <v>156</v>
      </c>
      <c r="AU539" s="22" t="s">
        <v>81</v>
      </c>
      <c r="AY539" s="22" t="s">
        <v>155</v>
      </c>
      <c r="BE539" s="221">
        <f>IF(N539="základní",J539,0)</f>
        <v>0</v>
      </c>
      <c r="BF539" s="221">
        <f>IF(N539="snížená",J539,0)</f>
        <v>0</v>
      </c>
      <c r="BG539" s="221">
        <f>IF(N539="zákl. přenesená",J539,0)</f>
        <v>0</v>
      </c>
      <c r="BH539" s="221">
        <f>IF(N539="sníž. přenesená",J539,0)</f>
        <v>0</v>
      </c>
      <c r="BI539" s="221">
        <f>IF(N539="nulová",J539,0)</f>
        <v>0</v>
      </c>
      <c r="BJ539" s="22" t="s">
        <v>81</v>
      </c>
      <c r="BK539" s="221">
        <f>ROUND(I539*H539,2)</f>
        <v>0</v>
      </c>
      <c r="BL539" s="22" t="s">
        <v>183</v>
      </c>
      <c r="BM539" s="22" t="s">
        <v>2941</v>
      </c>
    </row>
    <row r="540" s="1" customFormat="1" ht="16.5" customHeight="1">
      <c r="B540" s="44"/>
      <c r="C540" s="210" t="s">
        <v>73</v>
      </c>
      <c r="D540" s="210" t="s">
        <v>156</v>
      </c>
      <c r="E540" s="211" t="s">
        <v>2942</v>
      </c>
      <c r="F540" s="212" t="s">
        <v>2943</v>
      </c>
      <c r="G540" s="213" t="s">
        <v>21</v>
      </c>
      <c r="H540" s="214">
        <v>0</v>
      </c>
      <c r="I540" s="215"/>
      <c r="J540" s="216">
        <f>ROUND(I540*H540,2)</f>
        <v>0</v>
      </c>
      <c r="K540" s="212" t="s">
        <v>21</v>
      </c>
      <c r="L540" s="70"/>
      <c r="M540" s="217" t="s">
        <v>21</v>
      </c>
      <c r="N540" s="218" t="s">
        <v>44</v>
      </c>
      <c r="O540" s="45"/>
      <c r="P540" s="219">
        <f>O540*H540</f>
        <v>0</v>
      </c>
      <c r="Q540" s="219">
        <v>0</v>
      </c>
      <c r="R540" s="219">
        <f>Q540*H540</f>
        <v>0</v>
      </c>
      <c r="S540" s="219">
        <v>0</v>
      </c>
      <c r="T540" s="220">
        <f>S540*H540</f>
        <v>0</v>
      </c>
      <c r="AR540" s="22" t="s">
        <v>183</v>
      </c>
      <c r="AT540" s="22" t="s">
        <v>156</v>
      </c>
      <c r="AU540" s="22" t="s">
        <v>81</v>
      </c>
      <c r="AY540" s="22" t="s">
        <v>155</v>
      </c>
      <c r="BE540" s="221">
        <f>IF(N540="základní",J540,0)</f>
        <v>0</v>
      </c>
      <c r="BF540" s="221">
        <f>IF(N540="snížená",J540,0)</f>
        <v>0</v>
      </c>
      <c r="BG540" s="221">
        <f>IF(N540="zákl. přenesená",J540,0)</f>
        <v>0</v>
      </c>
      <c r="BH540" s="221">
        <f>IF(N540="sníž. přenesená",J540,0)</f>
        <v>0</v>
      </c>
      <c r="BI540" s="221">
        <f>IF(N540="nulová",J540,0)</f>
        <v>0</v>
      </c>
      <c r="BJ540" s="22" t="s">
        <v>81</v>
      </c>
      <c r="BK540" s="221">
        <f>ROUND(I540*H540,2)</f>
        <v>0</v>
      </c>
      <c r="BL540" s="22" t="s">
        <v>183</v>
      </c>
      <c r="BM540" s="22" t="s">
        <v>2944</v>
      </c>
    </row>
    <row r="541" s="1" customFormat="1" ht="25.5" customHeight="1">
      <c r="B541" s="44"/>
      <c r="C541" s="258" t="s">
        <v>754</v>
      </c>
      <c r="D541" s="258" t="s">
        <v>298</v>
      </c>
      <c r="E541" s="259" t="s">
        <v>2945</v>
      </c>
      <c r="F541" s="260" t="s">
        <v>2946</v>
      </c>
      <c r="G541" s="261" t="s">
        <v>282</v>
      </c>
      <c r="H541" s="262">
        <v>359.21600000000001</v>
      </c>
      <c r="I541" s="263"/>
      <c r="J541" s="264">
        <f>ROUND(I541*H541,2)</f>
        <v>0</v>
      </c>
      <c r="K541" s="260" t="s">
        <v>21</v>
      </c>
      <c r="L541" s="265"/>
      <c r="M541" s="266" t="s">
        <v>21</v>
      </c>
      <c r="N541" s="267" t="s">
        <v>44</v>
      </c>
      <c r="O541" s="45"/>
      <c r="P541" s="219">
        <f>O541*H541</f>
        <v>0</v>
      </c>
      <c r="Q541" s="219">
        <v>0.0058700000000000002</v>
      </c>
      <c r="R541" s="219">
        <f>Q541*H541</f>
        <v>2.1085979200000002</v>
      </c>
      <c r="S541" s="219">
        <v>0</v>
      </c>
      <c r="T541" s="220">
        <f>S541*H541</f>
        <v>0</v>
      </c>
      <c r="AR541" s="22" t="s">
        <v>210</v>
      </c>
      <c r="AT541" s="22" t="s">
        <v>298</v>
      </c>
      <c r="AU541" s="22" t="s">
        <v>81</v>
      </c>
      <c r="AY541" s="22" t="s">
        <v>155</v>
      </c>
      <c r="BE541" s="221">
        <f>IF(N541="základní",J541,0)</f>
        <v>0</v>
      </c>
      <c r="BF541" s="221">
        <f>IF(N541="snížená",J541,0)</f>
        <v>0</v>
      </c>
      <c r="BG541" s="221">
        <f>IF(N541="zákl. přenesená",J541,0)</f>
        <v>0</v>
      </c>
      <c r="BH541" s="221">
        <f>IF(N541="sníž. přenesená",J541,0)</f>
        <v>0</v>
      </c>
      <c r="BI541" s="221">
        <f>IF(N541="nulová",J541,0)</f>
        <v>0</v>
      </c>
      <c r="BJ541" s="22" t="s">
        <v>81</v>
      </c>
      <c r="BK541" s="221">
        <f>ROUND(I541*H541,2)</f>
        <v>0</v>
      </c>
      <c r="BL541" s="22" t="s">
        <v>183</v>
      </c>
      <c r="BM541" s="22" t="s">
        <v>2947</v>
      </c>
    </row>
    <row r="542" s="1" customFormat="1" ht="16.5" customHeight="1">
      <c r="B542" s="44"/>
      <c r="C542" s="210" t="s">
        <v>73</v>
      </c>
      <c r="D542" s="210" t="s">
        <v>156</v>
      </c>
      <c r="E542" s="211" t="s">
        <v>2948</v>
      </c>
      <c r="F542" s="212" t="s">
        <v>2949</v>
      </c>
      <c r="G542" s="213" t="s">
        <v>21</v>
      </c>
      <c r="H542" s="214">
        <v>0</v>
      </c>
      <c r="I542" s="215"/>
      <c r="J542" s="216">
        <f>ROUND(I542*H542,2)</f>
        <v>0</v>
      </c>
      <c r="K542" s="212" t="s">
        <v>21</v>
      </c>
      <c r="L542" s="70"/>
      <c r="M542" s="217" t="s">
        <v>21</v>
      </c>
      <c r="N542" s="218" t="s">
        <v>44</v>
      </c>
      <c r="O542" s="45"/>
      <c r="P542" s="219">
        <f>O542*H542</f>
        <v>0</v>
      </c>
      <c r="Q542" s="219">
        <v>0</v>
      </c>
      <c r="R542" s="219">
        <f>Q542*H542</f>
        <v>0</v>
      </c>
      <c r="S542" s="219">
        <v>0</v>
      </c>
      <c r="T542" s="220">
        <f>S542*H542</f>
        <v>0</v>
      </c>
      <c r="AR542" s="22" t="s">
        <v>183</v>
      </c>
      <c r="AT542" s="22" t="s">
        <v>156</v>
      </c>
      <c r="AU542" s="22" t="s">
        <v>81</v>
      </c>
      <c r="AY542" s="22" t="s">
        <v>155</v>
      </c>
      <c r="BE542" s="221">
        <f>IF(N542="základní",J542,0)</f>
        <v>0</v>
      </c>
      <c r="BF542" s="221">
        <f>IF(N542="snížená",J542,0)</f>
        <v>0</v>
      </c>
      <c r="BG542" s="221">
        <f>IF(N542="zákl. přenesená",J542,0)</f>
        <v>0</v>
      </c>
      <c r="BH542" s="221">
        <f>IF(N542="sníž. přenesená",J542,0)</f>
        <v>0</v>
      </c>
      <c r="BI542" s="221">
        <f>IF(N542="nulová",J542,0)</f>
        <v>0</v>
      </c>
      <c r="BJ542" s="22" t="s">
        <v>81</v>
      </c>
      <c r="BK542" s="221">
        <f>ROUND(I542*H542,2)</f>
        <v>0</v>
      </c>
      <c r="BL542" s="22" t="s">
        <v>183</v>
      </c>
      <c r="BM542" s="22" t="s">
        <v>2950</v>
      </c>
    </row>
    <row r="543" s="1" customFormat="1" ht="16.5" customHeight="1">
      <c r="B543" s="44"/>
      <c r="C543" s="210" t="s">
        <v>2951</v>
      </c>
      <c r="D543" s="210" t="s">
        <v>156</v>
      </c>
      <c r="E543" s="211" t="s">
        <v>2952</v>
      </c>
      <c r="F543" s="212" t="s">
        <v>2953</v>
      </c>
      <c r="G543" s="213" t="s">
        <v>301</v>
      </c>
      <c r="H543" s="214">
        <v>4.2690000000000001</v>
      </c>
      <c r="I543" s="215"/>
      <c r="J543" s="216">
        <f>ROUND(I543*H543,2)</f>
        <v>0</v>
      </c>
      <c r="K543" s="212" t="s">
        <v>21</v>
      </c>
      <c r="L543" s="70"/>
      <c r="M543" s="217" t="s">
        <v>21</v>
      </c>
      <c r="N543" s="218" t="s">
        <v>44</v>
      </c>
      <c r="O543" s="45"/>
      <c r="P543" s="219">
        <f>O543*H543</f>
        <v>0</v>
      </c>
      <c r="Q543" s="219">
        <v>0</v>
      </c>
      <c r="R543" s="219">
        <f>Q543*H543</f>
        <v>0</v>
      </c>
      <c r="S543" s="219">
        <v>0</v>
      </c>
      <c r="T543" s="220">
        <f>S543*H543</f>
        <v>0</v>
      </c>
      <c r="AR543" s="22" t="s">
        <v>183</v>
      </c>
      <c r="AT543" s="22" t="s">
        <v>156</v>
      </c>
      <c r="AU543" s="22" t="s">
        <v>81</v>
      </c>
      <c r="AY543" s="22" t="s">
        <v>155</v>
      </c>
      <c r="BE543" s="221">
        <f>IF(N543="základní",J543,0)</f>
        <v>0</v>
      </c>
      <c r="BF543" s="221">
        <f>IF(N543="snížená",J543,0)</f>
        <v>0</v>
      </c>
      <c r="BG543" s="221">
        <f>IF(N543="zákl. přenesená",J543,0)</f>
        <v>0</v>
      </c>
      <c r="BH543" s="221">
        <f>IF(N543="sníž. přenesená",J543,0)</f>
        <v>0</v>
      </c>
      <c r="BI543" s="221">
        <f>IF(N543="nulová",J543,0)</f>
        <v>0</v>
      </c>
      <c r="BJ543" s="22" t="s">
        <v>81</v>
      </c>
      <c r="BK543" s="221">
        <f>ROUND(I543*H543,2)</f>
        <v>0</v>
      </c>
      <c r="BL543" s="22" t="s">
        <v>183</v>
      </c>
      <c r="BM543" s="22" t="s">
        <v>2954</v>
      </c>
    </row>
    <row r="544" s="1" customFormat="1" ht="16.5" customHeight="1">
      <c r="B544" s="44"/>
      <c r="C544" s="210" t="s">
        <v>73</v>
      </c>
      <c r="D544" s="210" t="s">
        <v>156</v>
      </c>
      <c r="E544" s="211" t="s">
        <v>2955</v>
      </c>
      <c r="F544" s="212" t="s">
        <v>2956</v>
      </c>
      <c r="G544" s="213" t="s">
        <v>21</v>
      </c>
      <c r="H544" s="214">
        <v>0</v>
      </c>
      <c r="I544" s="215"/>
      <c r="J544" s="216">
        <f>ROUND(I544*H544,2)</f>
        <v>0</v>
      </c>
      <c r="K544" s="212" t="s">
        <v>21</v>
      </c>
      <c r="L544" s="70"/>
      <c r="M544" s="217" t="s">
        <v>21</v>
      </c>
      <c r="N544" s="218" t="s">
        <v>44</v>
      </c>
      <c r="O544" s="45"/>
      <c r="P544" s="219">
        <f>O544*H544</f>
        <v>0</v>
      </c>
      <c r="Q544" s="219">
        <v>0</v>
      </c>
      <c r="R544" s="219">
        <f>Q544*H544</f>
        <v>0</v>
      </c>
      <c r="S544" s="219">
        <v>0</v>
      </c>
      <c r="T544" s="220">
        <f>S544*H544</f>
        <v>0</v>
      </c>
      <c r="AR544" s="22" t="s">
        <v>183</v>
      </c>
      <c r="AT544" s="22" t="s">
        <v>156</v>
      </c>
      <c r="AU544" s="22" t="s">
        <v>81</v>
      </c>
      <c r="AY544" s="22" t="s">
        <v>155</v>
      </c>
      <c r="BE544" s="221">
        <f>IF(N544="základní",J544,0)</f>
        <v>0</v>
      </c>
      <c r="BF544" s="221">
        <f>IF(N544="snížená",J544,0)</f>
        <v>0</v>
      </c>
      <c r="BG544" s="221">
        <f>IF(N544="zákl. přenesená",J544,0)</f>
        <v>0</v>
      </c>
      <c r="BH544" s="221">
        <f>IF(N544="sníž. přenesená",J544,0)</f>
        <v>0</v>
      </c>
      <c r="BI544" s="221">
        <f>IF(N544="nulová",J544,0)</f>
        <v>0</v>
      </c>
      <c r="BJ544" s="22" t="s">
        <v>81</v>
      </c>
      <c r="BK544" s="221">
        <f>ROUND(I544*H544,2)</f>
        <v>0</v>
      </c>
      <c r="BL544" s="22" t="s">
        <v>183</v>
      </c>
      <c r="BM544" s="22" t="s">
        <v>2957</v>
      </c>
    </row>
    <row r="545" s="9" customFormat="1" ht="29.88" customHeight="1">
      <c r="B545" s="196"/>
      <c r="C545" s="197"/>
      <c r="D545" s="198" t="s">
        <v>72</v>
      </c>
      <c r="E545" s="233" t="s">
        <v>2878</v>
      </c>
      <c r="F545" s="233" t="s">
        <v>2958</v>
      </c>
      <c r="G545" s="197"/>
      <c r="H545" s="197"/>
      <c r="I545" s="200"/>
      <c r="J545" s="234">
        <f>BK545</f>
        <v>0</v>
      </c>
      <c r="K545" s="197"/>
      <c r="L545" s="202"/>
      <c r="M545" s="203"/>
      <c r="N545" s="204"/>
      <c r="O545" s="204"/>
      <c r="P545" s="205">
        <v>0</v>
      </c>
      <c r="Q545" s="204"/>
      <c r="R545" s="205">
        <v>0</v>
      </c>
      <c r="S545" s="204"/>
      <c r="T545" s="206">
        <v>0</v>
      </c>
      <c r="AR545" s="207" t="s">
        <v>83</v>
      </c>
      <c r="AT545" s="208" t="s">
        <v>72</v>
      </c>
      <c r="AU545" s="208" t="s">
        <v>81</v>
      </c>
      <c r="AY545" s="207" t="s">
        <v>155</v>
      </c>
      <c r="BK545" s="209">
        <v>0</v>
      </c>
    </row>
    <row r="546" s="9" customFormat="1" ht="24.96" customHeight="1">
      <c r="B546" s="196"/>
      <c r="C546" s="197"/>
      <c r="D546" s="198" t="s">
        <v>72</v>
      </c>
      <c r="E546" s="199" t="s">
        <v>2959</v>
      </c>
      <c r="F546" s="199" t="s">
        <v>2960</v>
      </c>
      <c r="G546" s="197"/>
      <c r="H546" s="197"/>
      <c r="I546" s="200"/>
      <c r="J546" s="201">
        <f>BK546</f>
        <v>0</v>
      </c>
      <c r="K546" s="197"/>
      <c r="L546" s="202"/>
      <c r="M546" s="203"/>
      <c r="N546" s="204"/>
      <c r="O546" s="204"/>
      <c r="P546" s="205">
        <f>SUM(P547:P573)</f>
        <v>0</v>
      </c>
      <c r="Q546" s="204"/>
      <c r="R546" s="205">
        <f>SUM(R547:R573)</f>
        <v>3.0034162599999998</v>
      </c>
      <c r="S546" s="204"/>
      <c r="T546" s="206">
        <f>SUM(T547:T573)</f>
        <v>0</v>
      </c>
      <c r="AR546" s="207" t="s">
        <v>83</v>
      </c>
      <c r="AT546" s="208" t="s">
        <v>72</v>
      </c>
      <c r="AU546" s="208" t="s">
        <v>73</v>
      </c>
      <c r="AY546" s="207" t="s">
        <v>155</v>
      </c>
      <c r="BK546" s="209">
        <f>SUM(BK547:BK573)</f>
        <v>0</v>
      </c>
    </row>
    <row r="547" s="1" customFormat="1" ht="16.5" customHeight="1">
      <c r="B547" s="44"/>
      <c r="C547" s="210" t="s">
        <v>756</v>
      </c>
      <c r="D547" s="210" t="s">
        <v>156</v>
      </c>
      <c r="E547" s="211" t="s">
        <v>2961</v>
      </c>
      <c r="F547" s="212" t="s">
        <v>2962</v>
      </c>
      <c r="G547" s="213" t="s">
        <v>282</v>
      </c>
      <c r="H547" s="214">
        <v>220.47999999999999</v>
      </c>
      <c r="I547" s="215"/>
      <c r="J547" s="216">
        <f>ROUND(I547*H547,2)</f>
        <v>0</v>
      </c>
      <c r="K547" s="212" t="s">
        <v>21</v>
      </c>
      <c r="L547" s="70"/>
      <c r="M547" s="217" t="s">
        <v>21</v>
      </c>
      <c r="N547" s="218" t="s">
        <v>44</v>
      </c>
      <c r="O547" s="45"/>
      <c r="P547" s="219">
        <f>O547*H547</f>
        <v>0</v>
      </c>
      <c r="Q547" s="219">
        <v>0</v>
      </c>
      <c r="R547" s="219">
        <f>Q547*H547</f>
        <v>0</v>
      </c>
      <c r="S547" s="219">
        <v>0</v>
      </c>
      <c r="T547" s="220">
        <f>S547*H547</f>
        <v>0</v>
      </c>
      <c r="AR547" s="22" t="s">
        <v>183</v>
      </c>
      <c r="AT547" s="22" t="s">
        <v>156</v>
      </c>
      <c r="AU547" s="22" t="s">
        <v>81</v>
      </c>
      <c r="AY547" s="22" t="s">
        <v>155</v>
      </c>
      <c r="BE547" s="221">
        <f>IF(N547="základní",J547,0)</f>
        <v>0</v>
      </c>
      <c r="BF547" s="221">
        <f>IF(N547="snížená",J547,0)</f>
        <v>0</v>
      </c>
      <c r="BG547" s="221">
        <f>IF(N547="zákl. přenesená",J547,0)</f>
        <v>0</v>
      </c>
      <c r="BH547" s="221">
        <f>IF(N547="sníž. přenesená",J547,0)</f>
        <v>0</v>
      </c>
      <c r="BI547" s="221">
        <f>IF(N547="nulová",J547,0)</f>
        <v>0</v>
      </c>
      <c r="BJ547" s="22" t="s">
        <v>81</v>
      </c>
      <c r="BK547" s="221">
        <f>ROUND(I547*H547,2)</f>
        <v>0</v>
      </c>
      <c r="BL547" s="22" t="s">
        <v>183</v>
      </c>
      <c r="BM547" s="22" t="s">
        <v>2963</v>
      </c>
    </row>
    <row r="548" s="1" customFormat="1" ht="16.5" customHeight="1">
      <c r="B548" s="44"/>
      <c r="C548" s="210" t="s">
        <v>73</v>
      </c>
      <c r="D548" s="210" t="s">
        <v>156</v>
      </c>
      <c r="E548" s="211" t="s">
        <v>2964</v>
      </c>
      <c r="F548" s="212" t="s">
        <v>2965</v>
      </c>
      <c r="G548" s="213" t="s">
        <v>21</v>
      </c>
      <c r="H548" s="214">
        <v>0</v>
      </c>
      <c r="I548" s="215"/>
      <c r="J548" s="216">
        <f>ROUND(I548*H548,2)</f>
        <v>0</v>
      </c>
      <c r="K548" s="212" t="s">
        <v>21</v>
      </c>
      <c r="L548" s="70"/>
      <c r="M548" s="217" t="s">
        <v>21</v>
      </c>
      <c r="N548" s="218" t="s">
        <v>44</v>
      </c>
      <c r="O548" s="45"/>
      <c r="P548" s="219">
        <f>O548*H548</f>
        <v>0</v>
      </c>
      <c r="Q548" s="219">
        <v>0</v>
      </c>
      <c r="R548" s="219">
        <f>Q548*H548</f>
        <v>0</v>
      </c>
      <c r="S548" s="219">
        <v>0</v>
      </c>
      <c r="T548" s="220">
        <f>S548*H548</f>
        <v>0</v>
      </c>
      <c r="AR548" s="22" t="s">
        <v>183</v>
      </c>
      <c r="AT548" s="22" t="s">
        <v>156</v>
      </c>
      <c r="AU548" s="22" t="s">
        <v>81</v>
      </c>
      <c r="AY548" s="22" t="s">
        <v>155</v>
      </c>
      <c r="BE548" s="221">
        <f>IF(N548="základní",J548,0)</f>
        <v>0</v>
      </c>
      <c r="BF548" s="221">
        <f>IF(N548="snížená",J548,0)</f>
        <v>0</v>
      </c>
      <c r="BG548" s="221">
        <f>IF(N548="zákl. přenesená",J548,0)</f>
        <v>0</v>
      </c>
      <c r="BH548" s="221">
        <f>IF(N548="sníž. přenesená",J548,0)</f>
        <v>0</v>
      </c>
      <c r="BI548" s="221">
        <f>IF(N548="nulová",J548,0)</f>
        <v>0</v>
      </c>
      <c r="BJ548" s="22" t="s">
        <v>81</v>
      </c>
      <c r="BK548" s="221">
        <f>ROUND(I548*H548,2)</f>
        <v>0</v>
      </c>
      <c r="BL548" s="22" t="s">
        <v>183</v>
      </c>
      <c r="BM548" s="22" t="s">
        <v>2966</v>
      </c>
    </row>
    <row r="549" s="1" customFormat="1" ht="16.5" customHeight="1">
      <c r="B549" s="44"/>
      <c r="C549" s="258" t="s">
        <v>2967</v>
      </c>
      <c r="D549" s="258" t="s">
        <v>298</v>
      </c>
      <c r="E549" s="259" t="s">
        <v>2968</v>
      </c>
      <c r="F549" s="260" t="s">
        <v>2969</v>
      </c>
      <c r="G549" s="261" t="s">
        <v>282</v>
      </c>
      <c r="H549" s="262">
        <v>231.50399999999999</v>
      </c>
      <c r="I549" s="263"/>
      <c r="J549" s="264">
        <f>ROUND(I549*H549,2)</f>
        <v>0</v>
      </c>
      <c r="K549" s="260" t="s">
        <v>21</v>
      </c>
      <c r="L549" s="265"/>
      <c r="M549" s="266" t="s">
        <v>21</v>
      </c>
      <c r="N549" s="267" t="s">
        <v>44</v>
      </c>
      <c r="O549" s="45"/>
      <c r="P549" s="219">
        <f>O549*H549</f>
        <v>0</v>
      </c>
      <c r="Q549" s="219">
        <v>0.0023999999999999998</v>
      </c>
      <c r="R549" s="219">
        <f>Q549*H549</f>
        <v>0.55560959999999993</v>
      </c>
      <c r="S549" s="219">
        <v>0</v>
      </c>
      <c r="T549" s="220">
        <f>S549*H549</f>
        <v>0</v>
      </c>
      <c r="AR549" s="22" t="s">
        <v>210</v>
      </c>
      <c r="AT549" s="22" t="s">
        <v>298</v>
      </c>
      <c r="AU549" s="22" t="s">
        <v>81</v>
      </c>
      <c r="AY549" s="22" t="s">
        <v>155</v>
      </c>
      <c r="BE549" s="221">
        <f>IF(N549="základní",J549,0)</f>
        <v>0</v>
      </c>
      <c r="BF549" s="221">
        <f>IF(N549="snížená",J549,0)</f>
        <v>0</v>
      </c>
      <c r="BG549" s="221">
        <f>IF(N549="zákl. přenesená",J549,0)</f>
        <v>0</v>
      </c>
      <c r="BH549" s="221">
        <f>IF(N549="sníž. přenesená",J549,0)</f>
        <v>0</v>
      </c>
      <c r="BI549" s="221">
        <f>IF(N549="nulová",J549,0)</f>
        <v>0</v>
      </c>
      <c r="BJ549" s="22" t="s">
        <v>81</v>
      </c>
      <c r="BK549" s="221">
        <f>ROUND(I549*H549,2)</f>
        <v>0</v>
      </c>
      <c r="BL549" s="22" t="s">
        <v>183</v>
      </c>
      <c r="BM549" s="22" t="s">
        <v>2970</v>
      </c>
    </row>
    <row r="550" s="1" customFormat="1" ht="16.5" customHeight="1">
      <c r="B550" s="44"/>
      <c r="C550" s="210" t="s">
        <v>73</v>
      </c>
      <c r="D550" s="210" t="s">
        <v>156</v>
      </c>
      <c r="E550" s="211" t="s">
        <v>2971</v>
      </c>
      <c r="F550" s="212" t="s">
        <v>2972</v>
      </c>
      <c r="G550" s="213" t="s">
        <v>21</v>
      </c>
      <c r="H550" s="214">
        <v>0</v>
      </c>
      <c r="I550" s="215"/>
      <c r="J550" s="216">
        <f>ROUND(I550*H550,2)</f>
        <v>0</v>
      </c>
      <c r="K550" s="212" t="s">
        <v>21</v>
      </c>
      <c r="L550" s="70"/>
      <c r="M550" s="217" t="s">
        <v>21</v>
      </c>
      <c r="N550" s="218" t="s">
        <v>44</v>
      </c>
      <c r="O550" s="45"/>
      <c r="P550" s="219">
        <f>O550*H550</f>
        <v>0</v>
      </c>
      <c r="Q550" s="219">
        <v>0</v>
      </c>
      <c r="R550" s="219">
        <f>Q550*H550</f>
        <v>0</v>
      </c>
      <c r="S550" s="219">
        <v>0</v>
      </c>
      <c r="T550" s="220">
        <f>S550*H550</f>
        <v>0</v>
      </c>
      <c r="AR550" s="22" t="s">
        <v>183</v>
      </c>
      <c r="AT550" s="22" t="s">
        <v>156</v>
      </c>
      <c r="AU550" s="22" t="s">
        <v>81</v>
      </c>
      <c r="AY550" s="22" t="s">
        <v>155</v>
      </c>
      <c r="BE550" s="221">
        <f>IF(N550="základní",J550,0)</f>
        <v>0</v>
      </c>
      <c r="BF550" s="221">
        <f>IF(N550="snížená",J550,0)</f>
        <v>0</v>
      </c>
      <c r="BG550" s="221">
        <f>IF(N550="zákl. přenesená",J550,0)</f>
        <v>0</v>
      </c>
      <c r="BH550" s="221">
        <f>IF(N550="sníž. přenesená",J550,0)</f>
        <v>0</v>
      </c>
      <c r="BI550" s="221">
        <f>IF(N550="nulová",J550,0)</f>
        <v>0</v>
      </c>
      <c r="BJ550" s="22" t="s">
        <v>81</v>
      </c>
      <c r="BK550" s="221">
        <f>ROUND(I550*H550,2)</f>
        <v>0</v>
      </c>
      <c r="BL550" s="22" t="s">
        <v>183</v>
      </c>
      <c r="BM550" s="22" t="s">
        <v>2973</v>
      </c>
    </row>
    <row r="551" s="1" customFormat="1" ht="16.5" customHeight="1">
      <c r="B551" s="44"/>
      <c r="C551" s="210" t="s">
        <v>759</v>
      </c>
      <c r="D551" s="210" t="s">
        <v>156</v>
      </c>
      <c r="E551" s="211" t="s">
        <v>2974</v>
      </c>
      <c r="F551" s="212" t="s">
        <v>2975</v>
      </c>
      <c r="G551" s="213" t="s">
        <v>282</v>
      </c>
      <c r="H551" s="214">
        <v>68.120000000000005</v>
      </c>
      <c r="I551" s="215"/>
      <c r="J551" s="216">
        <f>ROUND(I551*H551,2)</f>
        <v>0</v>
      </c>
      <c r="K551" s="212" t="s">
        <v>21</v>
      </c>
      <c r="L551" s="70"/>
      <c r="M551" s="217" t="s">
        <v>21</v>
      </c>
      <c r="N551" s="218" t="s">
        <v>44</v>
      </c>
      <c r="O551" s="45"/>
      <c r="P551" s="219">
        <f>O551*H551</f>
        <v>0</v>
      </c>
      <c r="Q551" s="219">
        <v>0</v>
      </c>
      <c r="R551" s="219">
        <f>Q551*H551</f>
        <v>0</v>
      </c>
      <c r="S551" s="219">
        <v>0</v>
      </c>
      <c r="T551" s="220">
        <f>S551*H551</f>
        <v>0</v>
      </c>
      <c r="AR551" s="22" t="s">
        <v>183</v>
      </c>
      <c r="AT551" s="22" t="s">
        <v>156</v>
      </c>
      <c r="AU551" s="22" t="s">
        <v>81</v>
      </c>
      <c r="AY551" s="22" t="s">
        <v>155</v>
      </c>
      <c r="BE551" s="221">
        <f>IF(N551="základní",J551,0)</f>
        <v>0</v>
      </c>
      <c r="BF551" s="221">
        <f>IF(N551="snížená",J551,0)</f>
        <v>0</v>
      </c>
      <c r="BG551" s="221">
        <f>IF(N551="zákl. přenesená",J551,0)</f>
        <v>0</v>
      </c>
      <c r="BH551" s="221">
        <f>IF(N551="sníž. přenesená",J551,0)</f>
        <v>0</v>
      </c>
      <c r="BI551" s="221">
        <f>IF(N551="nulová",J551,0)</f>
        <v>0</v>
      </c>
      <c r="BJ551" s="22" t="s">
        <v>81</v>
      </c>
      <c r="BK551" s="221">
        <f>ROUND(I551*H551,2)</f>
        <v>0</v>
      </c>
      <c r="BL551" s="22" t="s">
        <v>183</v>
      </c>
      <c r="BM551" s="22" t="s">
        <v>2976</v>
      </c>
    </row>
    <row r="552" s="1" customFormat="1" ht="16.5" customHeight="1">
      <c r="B552" s="44"/>
      <c r="C552" s="210" t="s">
        <v>73</v>
      </c>
      <c r="D552" s="210" t="s">
        <v>156</v>
      </c>
      <c r="E552" s="211" t="s">
        <v>2977</v>
      </c>
      <c r="F552" s="212" t="s">
        <v>2978</v>
      </c>
      <c r="G552" s="213" t="s">
        <v>21</v>
      </c>
      <c r="H552" s="214">
        <v>0</v>
      </c>
      <c r="I552" s="215"/>
      <c r="J552" s="216">
        <f>ROUND(I552*H552,2)</f>
        <v>0</v>
      </c>
      <c r="K552" s="212" t="s">
        <v>21</v>
      </c>
      <c r="L552" s="70"/>
      <c r="M552" s="217" t="s">
        <v>21</v>
      </c>
      <c r="N552" s="218" t="s">
        <v>44</v>
      </c>
      <c r="O552" s="45"/>
      <c r="P552" s="219">
        <f>O552*H552</f>
        <v>0</v>
      </c>
      <c r="Q552" s="219">
        <v>0</v>
      </c>
      <c r="R552" s="219">
        <f>Q552*H552</f>
        <v>0</v>
      </c>
      <c r="S552" s="219">
        <v>0</v>
      </c>
      <c r="T552" s="220">
        <f>S552*H552</f>
        <v>0</v>
      </c>
      <c r="AR552" s="22" t="s">
        <v>183</v>
      </c>
      <c r="AT552" s="22" t="s">
        <v>156</v>
      </c>
      <c r="AU552" s="22" t="s">
        <v>81</v>
      </c>
      <c r="AY552" s="22" t="s">
        <v>155</v>
      </c>
      <c r="BE552" s="221">
        <f>IF(N552="základní",J552,0)</f>
        <v>0</v>
      </c>
      <c r="BF552" s="221">
        <f>IF(N552="snížená",J552,0)</f>
        <v>0</v>
      </c>
      <c r="BG552" s="221">
        <f>IF(N552="zákl. přenesená",J552,0)</f>
        <v>0</v>
      </c>
      <c r="BH552" s="221">
        <f>IF(N552="sníž. přenesená",J552,0)</f>
        <v>0</v>
      </c>
      <c r="BI552" s="221">
        <f>IF(N552="nulová",J552,0)</f>
        <v>0</v>
      </c>
      <c r="BJ552" s="22" t="s">
        <v>81</v>
      </c>
      <c r="BK552" s="221">
        <f>ROUND(I552*H552,2)</f>
        <v>0</v>
      </c>
      <c r="BL552" s="22" t="s">
        <v>183</v>
      </c>
      <c r="BM552" s="22" t="s">
        <v>2979</v>
      </c>
    </row>
    <row r="553" s="1" customFormat="1" ht="16.5" customHeight="1">
      <c r="B553" s="44"/>
      <c r="C553" s="258" t="s">
        <v>2980</v>
      </c>
      <c r="D553" s="258" t="s">
        <v>298</v>
      </c>
      <c r="E553" s="259" t="s">
        <v>2981</v>
      </c>
      <c r="F553" s="260" t="s">
        <v>2982</v>
      </c>
      <c r="G553" s="261" t="s">
        <v>282</v>
      </c>
      <c r="H553" s="262">
        <v>71.525999999999996</v>
      </c>
      <c r="I553" s="263"/>
      <c r="J553" s="264">
        <f>ROUND(I553*H553,2)</f>
        <v>0</v>
      </c>
      <c r="K553" s="260" t="s">
        <v>21</v>
      </c>
      <c r="L553" s="265"/>
      <c r="M553" s="266" t="s">
        <v>21</v>
      </c>
      <c r="N553" s="267" t="s">
        <v>44</v>
      </c>
      <c r="O553" s="45"/>
      <c r="P553" s="219">
        <f>O553*H553</f>
        <v>0</v>
      </c>
      <c r="Q553" s="219">
        <v>0.0015</v>
      </c>
      <c r="R553" s="219">
        <f>Q553*H553</f>
        <v>0.107289</v>
      </c>
      <c r="S553" s="219">
        <v>0</v>
      </c>
      <c r="T553" s="220">
        <f>S553*H553</f>
        <v>0</v>
      </c>
      <c r="AR553" s="22" t="s">
        <v>210</v>
      </c>
      <c r="AT553" s="22" t="s">
        <v>298</v>
      </c>
      <c r="AU553" s="22" t="s">
        <v>81</v>
      </c>
      <c r="AY553" s="22" t="s">
        <v>155</v>
      </c>
      <c r="BE553" s="221">
        <f>IF(N553="základní",J553,0)</f>
        <v>0</v>
      </c>
      <c r="BF553" s="221">
        <f>IF(N553="snížená",J553,0)</f>
        <v>0</v>
      </c>
      <c r="BG553" s="221">
        <f>IF(N553="zákl. přenesená",J553,0)</f>
        <v>0</v>
      </c>
      <c r="BH553" s="221">
        <f>IF(N553="sníž. přenesená",J553,0)</f>
        <v>0</v>
      </c>
      <c r="BI553" s="221">
        <f>IF(N553="nulová",J553,0)</f>
        <v>0</v>
      </c>
      <c r="BJ553" s="22" t="s">
        <v>81</v>
      </c>
      <c r="BK553" s="221">
        <f>ROUND(I553*H553,2)</f>
        <v>0</v>
      </c>
      <c r="BL553" s="22" t="s">
        <v>183</v>
      </c>
      <c r="BM553" s="22" t="s">
        <v>2983</v>
      </c>
    </row>
    <row r="554" s="1" customFormat="1" ht="16.5" customHeight="1">
      <c r="B554" s="44"/>
      <c r="C554" s="210" t="s">
        <v>73</v>
      </c>
      <c r="D554" s="210" t="s">
        <v>156</v>
      </c>
      <c r="E554" s="211" t="s">
        <v>2984</v>
      </c>
      <c r="F554" s="212" t="s">
        <v>2985</v>
      </c>
      <c r="G554" s="213" t="s">
        <v>21</v>
      </c>
      <c r="H554" s="214">
        <v>0</v>
      </c>
      <c r="I554" s="215"/>
      <c r="J554" s="216">
        <f>ROUND(I554*H554,2)</f>
        <v>0</v>
      </c>
      <c r="K554" s="212" t="s">
        <v>21</v>
      </c>
      <c r="L554" s="70"/>
      <c r="M554" s="217" t="s">
        <v>21</v>
      </c>
      <c r="N554" s="218" t="s">
        <v>44</v>
      </c>
      <c r="O554" s="45"/>
      <c r="P554" s="219">
        <f>O554*H554</f>
        <v>0</v>
      </c>
      <c r="Q554" s="219">
        <v>0</v>
      </c>
      <c r="R554" s="219">
        <f>Q554*H554</f>
        <v>0</v>
      </c>
      <c r="S554" s="219">
        <v>0</v>
      </c>
      <c r="T554" s="220">
        <f>S554*H554</f>
        <v>0</v>
      </c>
      <c r="AR554" s="22" t="s">
        <v>183</v>
      </c>
      <c r="AT554" s="22" t="s">
        <v>156</v>
      </c>
      <c r="AU554" s="22" t="s">
        <v>81</v>
      </c>
      <c r="AY554" s="22" t="s">
        <v>155</v>
      </c>
      <c r="BE554" s="221">
        <f>IF(N554="základní",J554,0)</f>
        <v>0</v>
      </c>
      <c r="BF554" s="221">
        <f>IF(N554="snížená",J554,0)</f>
        <v>0</v>
      </c>
      <c r="BG554" s="221">
        <f>IF(N554="zákl. přenesená",J554,0)</f>
        <v>0</v>
      </c>
      <c r="BH554" s="221">
        <f>IF(N554="sníž. přenesená",J554,0)</f>
        <v>0</v>
      </c>
      <c r="BI554" s="221">
        <f>IF(N554="nulová",J554,0)</f>
        <v>0</v>
      </c>
      <c r="BJ554" s="22" t="s">
        <v>81</v>
      </c>
      <c r="BK554" s="221">
        <f>ROUND(I554*H554,2)</f>
        <v>0</v>
      </c>
      <c r="BL554" s="22" t="s">
        <v>183</v>
      </c>
      <c r="BM554" s="22" t="s">
        <v>2986</v>
      </c>
    </row>
    <row r="555" s="1" customFormat="1" ht="16.5" customHeight="1">
      <c r="B555" s="44"/>
      <c r="C555" s="210" t="s">
        <v>761</v>
      </c>
      <c r="D555" s="210" t="s">
        <v>156</v>
      </c>
      <c r="E555" s="211" t="s">
        <v>2987</v>
      </c>
      <c r="F555" s="212" t="s">
        <v>2988</v>
      </c>
      <c r="G555" s="213" t="s">
        <v>282</v>
      </c>
      <c r="H555" s="214">
        <v>84.239999999999995</v>
      </c>
      <c r="I555" s="215"/>
      <c r="J555" s="216">
        <f>ROUND(I555*H555,2)</f>
        <v>0</v>
      </c>
      <c r="K555" s="212" t="s">
        <v>21</v>
      </c>
      <c r="L555" s="70"/>
      <c r="M555" s="217" t="s">
        <v>21</v>
      </c>
      <c r="N555" s="218" t="s">
        <v>44</v>
      </c>
      <c r="O555" s="45"/>
      <c r="P555" s="219">
        <f>O555*H555</f>
        <v>0</v>
      </c>
      <c r="Q555" s="219">
        <v>0</v>
      </c>
      <c r="R555" s="219">
        <f>Q555*H555</f>
        <v>0</v>
      </c>
      <c r="S555" s="219">
        <v>0</v>
      </c>
      <c r="T555" s="220">
        <f>S555*H555</f>
        <v>0</v>
      </c>
      <c r="AR555" s="22" t="s">
        <v>183</v>
      </c>
      <c r="AT555" s="22" t="s">
        <v>156</v>
      </c>
      <c r="AU555" s="22" t="s">
        <v>81</v>
      </c>
      <c r="AY555" s="22" t="s">
        <v>155</v>
      </c>
      <c r="BE555" s="221">
        <f>IF(N555="základní",J555,0)</f>
        <v>0</v>
      </c>
      <c r="BF555" s="221">
        <f>IF(N555="snížená",J555,0)</f>
        <v>0</v>
      </c>
      <c r="BG555" s="221">
        <f>IF(N555="zákl. přenesená",J555,0)</f>
        <v>0</v>
      </c>
      <c r="BH555" s="221">
        <f>IF(N555="sníž. přenesená",J555,0)</f>
        <v>0</v>
      </c>
      <c r="BI555" s="221">
        <f>IF(N555="nulová",J555,0)</f>
        <v>0</v>
      </c>
      <c r="BJ555" s="22" t="s">
        <v>81</v>
      </c>
      <c r="BK555" s="221">
        <f>ROUND(I555*H555,2)</f>
        <v>0</v>
      </c>
      <c r="BL555" s="22" t="s">
        <v>183</v>
      </c>
      <c r="BM555" s="22" t="s">
        <v>2989</v>
      </c>
    </row>
    <row r="556" s="1" customFormat="1" ht="16.5" customHeight="1">
      <c r="B556" s="44"/>
      <c r="C556" s="210" t="s">
        <v>73</v>
      </c>
      <c r="D556" s="210" t="s">
        <v>156</v>
      </c>
      <c r="E556" s="211" t="s">
        <v>2929</v>
      </c>
      <c r="F556" s="212" t="s">
        <v>2930</v>
      </c>
      <c r="G556" s="213" t="s">
        <v>21</v>
      </c>
      <c r="H556" s="214">
        <v>0</v>
      </c>
      <c r="I556" s="215"/>
      <c r="J556" s="216">
        <f>ROUND(I556*H556,2)</f>
        <v>0</v>
      </c>
      <c r="K556" s="212" t="s">
        <v>21</v>
      </c>
      <c r="L556" s="70"/>
      <c r="M556" s="217" t="s">
        <v>21</v>
      </c>
      <c r="N556" s="218" t="s">
        <v>44</v>
      </c>
      <c r="O556" s="45"/>
      <c r="P556" s="219">
        <f>O556*H556</f>
        <v>0</v>
      </c>
      <c r="Q556" s="219">
        <v>0</v>
      </c>
      <c r="R556" s="219">
        <f>Q556*H556</f>
        <v>0</v>
      </c>
      <c r="S556" s="219">
        <v>0</v>
      </c>
      <c r="T556" s="220">
        <f>S556*H556</f>
        <v>0</v>
      </c>
      <c r="AR556" s="22" t="s">
        <v>183</v>
      </c>
      <c r="AT556" s="22" t="s">
        <v>156</v>
      </c>
      <c r="AU556" s="22" t="s">
        <v>81</v>
      </c>
      <c r="AY556" s="22" t="s">
        <v>155</v>
      </c>
      <c r="BE556" s="221">
        <f>IF(N556="základní",J556,0)</f>
        <v>0</v>
      </c>
      <c r="BF556" s="221">
        <f>IF(N556="snížená",J556,0)</f>
        <v>0</v>
      </c>
      <c r="BG556" s="221">
        <f>IF(N556="zákl. přenesená",J556,0)</f>
        <v>0</v>
      </c>
      <c r="BH556" s="221">
        <f>IF(N556="sníž. přenesená",J556,0)</f>
        <v>0</v>
      </c>
      <c r="BI556" s="221">
        <f>IF(N556="nulová",J556,0)</f>
        <v>0</v>
      </c>
      <c r="BJ556" s="22" t="s">
        <v>81</v>
      </c>
      <c r="BK556" s="221">
        <f>ROUND(I556*H556,2)</f>
        <v>0</v>
      </c>
      <c r="BL556" s="22" t="s">
        <v>183</v>
      </c>
      <c r="BM556" s="22" t="s">
        <v>2990</v>
      </c>
    </row>
    <row r="557" s="1" customFormat="1" ht="16.5" customHeight="1">
      <c r="B557" s="44"/>
      <c r="C557" s="210" t="s">
        <v>2991</v>
      </c>
      <c r="D557" s="210" t="s">
        <v>156</v>
      </c>
      <c r="E557" s="211" t="s">
        <v>2992</v>
      </c>
      <c r="F557" s="212" t="s">
        <v>2993</v>
      </c>
      <c r="G557" s="213" t="s">
        <v>282</v>
      </c>
      <c r="H557" s="214">
        <v>161.19999999999999</v>
      </c>
      <c r="I557" s="215"/>
      <c r="J557" s="216">
        <f>ROUND(I557*H557,2)</f>
        <v>0</v>
      </c>
      <c r="K557" s="212" t="s">
        <v>21</v>
      </c>
      <c r="L557" s="70"/>
      <c r="M557" s="217" t="s">
        <v>21</v>
      </c>
      <c r="N557" s="218" t="s">
        <v>44</v>
      </c>
      <c r="O557" s="45"/>
      <c r="P557" s="219">
        <f>O557*H557</f>
        <v>0</v>
      </c>
      <c r="Q557" s="219">
        <v>0</v>
      </c>
      <c r="R557" s="219">
        <f>Q557*H557</f>
        <v>0</v>
      </c>
      <c r="S557" s="219">
        <v>0</v>
      </c>
      <c r="T557" s="220">
        <f>S557*H557</f>
        <v>0</v>
      </c>
      <c r="AR557" s="22" t="s">
        <v>183</v>
      </c>
      <c r="AT557" s="22" t="s">
        <v>156</v>
      </c>
      <c r="AU557" s="22" t="s">
        <v>81</v>
      </c>
      <c r="AY557" s="22" t="s">
        <v>155</v>
      </c>
      <c r="BE557" s="221">
        <f>IF(N557="základní",J557,0)</f>
        <v>0</v>
      </c>
      <c r="BF557" s="221">
        <f>IF(N557="snížená",J557,0)</f>
        <v>0</v>
      </c>
      <c r="BG557" s="221">
        <f>IF(N557="zákl. přenesená",J557,0)</f>
        <v>0</v>
      </c>
      <c r="BH557" s="221">
        <f>IF(N557="sníž. přenesená",J557,0)</f>
        <v>0</v>
      </c>
      <c r="BI557" s="221">
        <f>IF(N557="nulová",J557,0)</f>
        <v>0</v>
      </c>
      <c r="BJ557" s="22" t="s">
        <v>81</v>
      </c>
      <c r="BK557" s="221">
        <f>ROUND(I557*H557,2)</f>
        <v>0</v>
      </c>
      <c r="BL557" s="22" t="s">
        <v>183</v>
      </c>
      <c r="BM557" s="22" t="s">
        <v>2994</v>
      </c>
    </row>
    <row r="558" s="1" customFormat="1" ht="16.5" customHeight="1">
      <c r="B558" s="44"/>
      <c r="C558" s="210" t="s">
        <v>73</v>
      </c>
      <c r="D558" s="210" t="s">
        <v>156</v>
      </c>
      <c r="E558" s="211" t="s">
        <v>2995</v>
      </c>
      <c r="F558" s="212" t="s">
        <v>2996</v>
      </c>
      <c r="G558" s="213" t="s">
        <v>21</v>
      </c>
      <c r="H558" s="214">
        <v>0</v>
      </c>
      <c r="I558" s="215"/>
      <c r="J558" s="216">
        <f>ROUND(I558*H558,2)</f>
        <v>0</v>
      </c>
      <c r="K558" s="212" t="s">
        <v>21</v>
      </c>
      <c r="L558" s="70"/>
      <c r="M558" s="217" t="s">
        <v>21</v>
      </c>
      <c r="N558" s="218" t="s">
        <v>44</v>
      </c>
      <c r="O558" s="45"/>
      <c r="P558" s="219">
        <f>O558*H558</f>
        <v>0</v>
      </c>
      <c r="Q558" s="219">
        <v>0</v>
      </c>
      <c r="R558" s="219">
        <f>Q558*H558</f>
        <v>0</v>
      </c>
      <c r="S558" s="219">
        <v>0</v>
      </c>
      <c r="T558" s="220">
        <f>S558*H558</f>
        <v>0</v>
      </c>
      <c r="AR558" s="22" t="s">
        <v>183</v>
      </c>
      <c r="AT558" s="22" t="s">
        <v>156</v>
      </c>
      <c r="AU558" s="22" t="s">
        <v>81</v>
      </c>
      <c r="AY558" s="22" t="s">
        <v>155</v>
      </c>
      <c r="BE558" s="221">
        <f>IF(N558="základní",J558,0)</f>
        <v>0</v>
      </c>
      <c r="BF558" s="221">
        <f>IF(N558="snížená",J558,0)</f>
        <v>0</v>
      </c>
      <c r="BG558" s="221">
        <f>IF(N558="zákl. přenesená",J558,0)</f>
        <v>0</v>
      </c>
      <c r="BH558" s="221">
        <f>IF(N558="sníž. přenesená",J558,0)</f>
        <v>0</v>
      </c>
      <c r="BI558" s="221">
        <f>IF(N558="nulová",J558,0)</f>
        <v>0</v>
      </c>
      <c r="BJ558" s="22" t="s">
        <v>81</v>
      </c>
      <c r="BK558" s="221">
        <f>ROUND(I558*H558,2)</f>
        <v>0</v>
      </c>
      <c r="BL558" s="22" t="s">
        <v>183</v>
      </c>
      <c r="BM558" s="22" t="s">
        <v>2997</v>
      </c>
    </row>
    <row r="559" s="1" customFormat="1" ht="16.5" customHeight="1">
      <c r="B559" s="44"/>
      <c r="C559" s="210" t="s">
        <v>764</v>
      </c>
      <c r="D559" s="210" t="s">
        <v>156</v>
      </c>
      <c r="E559" s="211" t="s">
        <v>2998</v>
      </c>
      <c r="F559" s="212" t="s">
        <v>2999</v>
      </c>
      <c r="G559" s="213" t="s">
        <v>282</v>
      </c>
      <c r="H559" s="214">
        <v>245.44</v>
      </c>
      <c r="I559" s="215"/>
      <c r="J559" s="216">
        <f>ROUND(I559*H559,2)</f>
        <v>0</v>
      </c>
      <c r="K559" s="212" t="s">
        <v>21</v>
      </c>
      <c r="L559" s="70"/>
      <c r="M559" s="217" t="s">
        <v>21</v>
      </c>
      <c r="N559" s="218" t="s">
        <v>44</v>
      </c>
      <c r="O559" s="45"/>
      <c r="P559" s="219">
        <f>O559*H559</f>
        <v>0</v>
      </c>
      <c r="Q559" s="219">
        <v>0</v>
      </c>
      <c r="R559" s="219">
        <f>Q559*H559</f>
        <v>0</v>
      </c>
      <c r="S559" s="219">
        <v>0</v>
      </c>
      <c r="T559" s="220">
        <f>S559*H559</f>
        <v>0</v>
      </c>
      <c r="AR559" s="22" t="s">
        <v>183</v>
      </c>
      <c r="AT559" s="22" t="s">
        <v>156</v>
      </c>
      <c r="AU559" s="22" t="s">
        <v>81</v>
      </c>
      <c r="AY559" s="22" t="s">
        <v>155</v>
      </c>
      <c r="BE559" s="221">
        <f>IF(N559="základní",J559,0)</f>
        <v>0</v>
      </c>
      <c r="BF559" s="221">
        <f>IF(N559="snížená",J559,0)</f>
        <v>0</v>
      </c>
      <c r="BG559" s="221">
        <f>IF(N559="zákl. přenesená",J559,0)</f>
        <v>0</v>
      </c>
      <c r="BH559" s="221">
        <f>IF(N559="sníž. přenesená",J559,0)</f>
        <v>0</v>
      </c>
      <c r="BI559" s="221">
        <f>IF(N559="nulová",J559,0)</f>
        <v>0</v>
      </c>
      <c r="BJ559" s="22" t="s">
        <v>81</v>
      </c>
      <c r="BK559" s="221">
        <f>ROUND(I559*H559,2)</f>
        <v>0</v>
      </c>
      <c r="BL559" s="22" t="s">
        <v>183</v>
      </c>
      <c r="BM559" s="22" t="s">
        <v>3000</v>
      </c>
    </row>
    <row r="560" s="1" customFormat="1" ht="16.5" customHeight="1">
      <c r="B560" s="44"/>
      <c r="C560" s="210" t="s">
        <v>73</v>
      </c>
      <c r="D560" s="210" t="s">
        <v>156</v>
      </c>
      <c r="E560" s="211" t="s">
        <v>3001</v>
      </c>
      <c r="F560" s="212" t="s">
        <v>3002</v>
      </c>
      <c r="G560" s="213" t="s">
        <v>21</v>
      </c>
      <c r="H560" s="214">
        <v>0</v>
      </c>
      <c r="I560" s="215"/>
      <c r="J560" s="216">
        <f>ROUND(I560*H560,2)</f>
        <v>0</v>
      </c>
      <c r="K560" s="212" t="s">
        <v>21</v>
      </c>
      <c r="L560" s="70"/>
      <c r="M560" s="217" t="s">
        <v>21</v>
      </c>
      <c r="N560" s="218" t="s">
        <v>44</v>
      </c>
      <c r="O560" s="45"/>
      <c r="P560" s="219">
        <f>O560*H560</f>
        <v>0</v>
      </c>
      <c r="Q560" s="219">
        <v>0</v>
      </c>
      <c r="R560" s="219">
        <f>Q560*H560</f>
        <v>0</v>
      </c>
      <c r="S560" s="219">
        <v>0</v>
      </c>
      <c r="T560" s="220">
        <f>S560*H560</f>
        <v>0</v>
      </c>
      <c r="AR560" s="22" t="s">
        <v>183</v>
      </c>
      <c r="AT560" s="22" t="s">
        <v>156</v>
      </c>
      <c r="AU560" s="22" t="s">
        <v>81</v>
      </c>
      <c r="AY560" s="22" t="s">
        <v>155</v>
      </c>
      <c r="BE560" s="221">
        <f>IF(N560="základní",J560,0)</f>
        <v>0</v>
      </c>
      <c r="BF560" s="221">
        <f>IF(N560="snížená",J560,0)</f>
        <v>0</v>
      </c>
      <c r="BG560" s="221">
        <f>IF(N560="zákl. přenesená",J560,0)</f>
        <v>0</v>
      </c>
      <c r="BH560" s="221">
        <f>IF(N560="sníž. přenesená",J560,0)</f>
        <v>0</v>
      </c>
      <c r="BI560" s="221">
        <f>IF(N560="nulová",J560,0)</f>
        <v>0</v>
      </c>
      <c r="BJ560" s="22" t="s">
        <v>81</v>
      </c>
      <c r="BK560" s="221">
        <f>ROUND(I560*H560,2)</f>
        <v>0</v>
      </c>
      <c r="BL560" s="22" t="s">
        <v>183</v>
      </c>
      <c r="BM560" s="22" t="s">
        <v>3003</v>
      </c>
    </row>
    <row r="561" s="1" customFormat="1" ht="16.5" customHeight="1">
      <c r="B561" s="44"/>
      <c r="C561" s="210" t="s">
        <v>3004</v>
      </c>
      <c r="D561" s="210" t="s">
        <v>156</v>
      </c>
      <c r="E561" s="211" t="s">
        <v>3005</v>
      </c>
      <c r="F561" s="212" t="s">
        <v>3006</v>
      </c>
      <c r="G561" s="213" t="s">
        <v>282</v>
      </c>
      <c r="H561" s="214">
        <v>59.799999999999997</v>
      </c>
      <c r="I561" s="215"/>
      <c r="J561" s="216">
        <f>ROUND(I561*H561,2)</f>
        <v>0</v>
      </c>
      <c r="K561" s="212" t="s">
        <v>21</v>
      </c>
      <c r="L561" s="70"/>
      <c r="M561" s="217" t="s">
        <v>21</v>
      </c>
      <c r="N561" s="218" t="s">
        <v>44</v>
      </c>
      <c r="O561" s="45"/>
      <c r="P561" s="219">
        <f>O561*H561</f>
        <v>0</v>
      </c>
      <c r="Q561" s="219">
        <v>0.0022300000000000002</v>
      </c>
      <c r="R561" s="219">
        <f>Q561*H561</f>
        <v>0.133354</v>
      </c>
      <c r="S561" s="219">
        <v>0</v>
      </c>
      <c r="T561" s="220">
        <f>S561*H561</f>
        <v>0</v>
      </c>
      <c r="AR561" s="22" t="s">
        <v>183</v>
      </c>
      <c r="AT561" s="22" t="s">
        <v>156</v>
      </c>
      <c r="AU561" s="22" t="s">
        <v>81</v>
      </c>
      <c r="AY561" s="22" t="s">
        <v>155</v>
      </c>
      <c r="BE561" s="221">
        <f>IF(N561="základní",J561,0)</f>
        <v>0</v>
      </c>
      <c r="BF561" s="221">
        <f>IF(N561="snížená",J561,0)</f>
        <v>0</v>
      </c>
      <c r="BG561" s="221">
        <f>IF(N561="zákl. přenesená",J561,0)</f>
        <v>0</v>
      </c>
      <c r="BH561" s="221">
        <f>IF(N561="sníž. přenesená",J561,0)</f>
        <v>0</v>
      </c>
      <c r="BI561" s="221">
        <f>IF(N561="nulová",J561,0)</f>
        <v>0</v>
      </c>
      <c r="BJ561" s="22" t="s">
        <v>81</v>
      </c>
      <c r="BK561" s="221">
        <f>ROUND(I561*H561,2)</f>
        <v>0</v>
      </c>
      <c r="BL561" s="22" t="s">
        <v>183</v>
      </c>
      <c r="BM561" s="22" t="s">
        <v>3007</v>
      </c>
    </row>
    <row r="562" s="1" customFormat="1" ht="16.5" customHeight="1">
      <c r="B562" s="44"/>
      <c r="C562" s="210" t="s">
        <v>73</v>
      </c>
      <c r="D562" s="210" t="s">
        <v>156</v>
      </c>
      <c r="E562" s="211" t="s">
        <v>3008</v>
      </c>
      <c r="F562" s="212" t="s">
        <v>3009</v>
      </c>
      <c r="G562" s="213" t="s">
        <v>21</v>
      </c>
      <c r="H562" s="214">
        <v>0</v>
      </c>
      <c r="I562" s="215"/>
      <c r="J562" s="216">
        <f>ROUND(I562*H562,2)</f>
        <v>0</v>
      </c>
      <c r="K562" s="212" t="s">
        <v>21</v>
      </c>
      <c r="L562" s="70"/>
      <c r="M562" s="217" t="s">
        <v>21</v>
      </c>
      <c r="N562" s="218" t="s">
        <v>44</v>
      </c>
      <c r="O562" s="45"/>
      <c r="P562" s="219">
        <f>O562*H562</f>
        <v>0</v>
      </c>
      <c r="Q562" s="219">
        <v>0</v>
      </c>
      <c r="R562" s="219">
        <f>Q562*H562</f>
        <v>0</v>
      </c>
      <c r="S562" s="219">
        <v>0</v>
      </c>
      <c r="T562" s="220">
        <f>S562*H562</f>
        <v>0</v>
      </c>
      <c r="AR562" s="22" t="s">
        <v>183</v>
      </c>
      <c r="AT562" s="22" t="s">
        <v>156</v>
      </c>
      <c r="AU562" s="22" t="s">
        <v>81</v>
      </c>
      <c r="AY562" s="22" t="s">
        <v>155</v>
      </c>
      <c r="BE562" s="221">
        <f>IF(N562="základní",J562,0)</f>
        <v>0</v>
      </c>
      <c r="BF562" s="221">
        <f>IF(N562="snížená",J562,0)</f>
        <v>0</v>
      </c>
      <c r="BG562" s="221">
        <f>IF(N562="zákl. přenesená",J562,0)</f>
        <v>0</v>
      </c>
      <c r="BH562" s="221">
        <f>IF(N562="sníž. přenesená",J562,0)</f>
        <v>0</v>
      </c>
      <c r="BI562" s="221">
        <f>IF(N562="nulová",J562,0)</f>
        <v>0</v>
      </c>
      <c r="BJ562" s="22" t="s">
        <v>81</v>
      </c>
      <c r="BK562" s="221">
        <f>ROUND(I562*H562,2)</f>
        <v>0</v>
      </c>
      <c r="BL562" s="22" t="s">
        <v>183</v>
      </c>
      <c r="BM562" s="22" t="s">
        <v>3010</v>
      </c>
    </row>
    <row r="563" s="1" customFormat="1" ht="16.5" customHeight="1">
      <c r="B563" s="44"/>
      <c r="C563" s="258" t="s">
        <v>766</v>
      </c>
      <c r="D563" s="258" t="s">
        <v>298</v>
      </c>
      <c r="E563" s="259" t="s">
        <v>3011</v>
      </c>
      <c r="F563" s="260" t="s">
        <v>3012</v>
      </c>
      <c r="G563" s="261" t="s">
        <v>282</v>
      </c>
      <c r="H563" s="262">
        <v>101.08799999999999</v>
      </c>
      <c r="I563" s="263"/>
      <c r="J563" s="264">
        <f>ROUND(I563*H563,2)</f>
        <v>0</v>
      </c>
      <c r="K563" s="260" t="s">
        <v>21</v>
      </c>
      <c r="L563" s="265"/>
      <c r="M563" s="266" t="s">
        <v>21</v>
      </c>
      <c r="N563" s="267" t="s">
        <v>44</v>
      </c>
      <c r="O563" s="45"/>
      <c r="P563" s="219">
        <f>O563*H563</f>
        <v>0</v>
      </c>
      <c r="Q563" s="219">
        <v>0.00122</v>
      </c>
      <c r="R563" s="219">
        <f>Q563*H563</f>
        <v>0.12332735999999998</v>
      </c>
      <c r="S563" s="219">
        <v>0</v>
      </c>
      <c r="T563" s="220">
        <f>S563*H563</f>
        <v>0</v>
      </c>
      <c r="AR563" s="22" t="s">
        <v>210</v>
      </c>
      <c r="AT563" s="22" t="s">
        <v>298</v>
      </c>
      <c r="AU563" s="22" t="s">
        <v>81</v>
      </c>
      <c r="AY563" s="22" t="s">
        <v>155</v>
      </c>
      <c r="BE563" s="221">
        <f>IF(N563="základní",J563,0)</f>
        <v>0</v>
      </c>
      <c r="BF563" s="221">
        <f>IF(N563="snížená",J563,0)</f>
        <v>0</v>
      </c>
      <c r="BG563" s="221">
        <f>IF(N563="zákl. přenesená",J563,0)</f>
        <v>0</v>
      </c>
      <c r="BH563" s="221">
        <f>IF(N563="sníž. přenesená",J563,0)</f>
        <v>0</v>
      </c>
      <c r="BI563" s="221">
        <f>IF(N563="nulová",J563,0)</f>
        <v>0</v>
      </c>
      <c r="BJ563" s="22" t="s">
        <v>81</v>
      </c>
      <c r="BK563" s="221">
        <f>ROUND(I563*H563,2)</f>
        <v>0</v>
      </c>
      <c r="BL563" s="22" t="s">
        <v>183</v>
      </c>
      <c r="BM563" s="22" t="s">
        <v>3013</v>
      </c>
    </row>
    <row r="564" s="1" customFormat="1" ht="16.5" customHeight="1">
      <c r="B564" s="44"/>
      <c r="C564" s="210" t="s">
        <v>73</v>
      </c>
      <c r="D564" s="210" t="s">
        <v>156</v>
      </c>
      <c r="E564" s="211" t="s">
        <v>3014</v>
      </c>
      <c r="F564" s="212" t="s">
        <v>3015</v>
      </c>
      <c r="G564" s="213" t="s">
        <v>21</v>
      </c>
      <c r="H564" s="214">
        <v>0</v>
      </c>
      <c r="I564" s="215"/>
      <c r="J564" s="216">
        <f>ROUND(I564*H564,2)</f>
        <v>0</v>
      </c>
      <c r="K564" s="212" t="s">
        <v>21</v>
      </c>
      <c r="L564" s="70"/>
      <c r="M564" s="217" t="s">
        <v>21</v>
      </c>
      <c r="N564" s="218" t="s">
        <v>44</v>
      </c>
      <c r="O564" s="45"/>
      <c r="P564" s="219">
        <f>O564*H564</f>
        <v>0</v>
      </c>
      <c r="Q564" s="219">
        <v>0</v>
      </c>
      <c r="R564" s="219">
        <f>Q564*H564</f>
        <v>0</v>
      </c>
      <c r="S564" s="219">
        <v>0</v>
      </c>
      <c r="T564" s="220">
        <f>S564*H564</f>
        <v>0</v>
      </c>
      <c r="AR564" s="22" t="s">
        <v>183</v>
      </c>
      <c r="AT564" s="22" t="s">
        <v>156</v>
      </c>
      <c r="AU564" s="22" t="s">
        <v>81</v>
      </c>
      <c r="AY564" s="22" t="s">
        <v>155</v>
      </c>
      <c r="BE564" s="221">
        <f>IF(N564="základní",J564,0)</f>
        <v>0</v>
      </c>
      <c r="BF564" s="221">
        <f>IF(N564="snížená",J564,0)</f>
        <v>0</v>
      </c>
      <c r="BG564" s="221">
        <f>IF(N564="zákl. přenesená",J564,0)</f>
        <v>0</v>
      </c>
      <c r="BH564" s="221">
        <f>IF(N564="sníž. přenesená",J564,0)</f>
        <v>0</v>
      </c>
      <c r="BI564" s="221">
        <f>IF(N564="nulová",J564,0)</f>
        <v>0</v>
      </c>
      <c r="BJ564" s="22" t="s">
        <v>81</v>
      </c>
      <c r="BK564" s="221">
        <f>ROUND(I564*H564,2)</f>
        <v>0</v>
      </c>
      <c r="BL564" s="22" t="s">
        <v>183</v>
      </c>
      <c r="BM564" s="22" t="s">
        <v>3016</v>
      </c>
    </row>
    <row r="565" s="1" customFormat="1" ht="16.5" customHeight="1">
      <c r="B565" s="44"/>
      <c r="C565" s="258" t="s">
        <v>3017</v>
      </c>
      <c r="D565" s="258" t="s">
        <v>298</v>
      </c>
      <c r="E565" s="259" t="s">
        <v>3018</v>
      </c>
      <c r="F565" s="260" t="s">
        <v>3019</v>
      </c>
      <c r="G565" s="261" t="s">
        <v>266</v>
      </c>
      <c r="H565" s="262">
        <v>17.199000000000002</v>
      </c>
      <c r="I565" s="263"/>
      <c r="J565" s="264">
        <f>ROUND(I565*H565,2)</f>
        <v>0</v>
      </c>
      <c r="K565" s="260" t="s">
        <v>21</v>
      </c>
      <c r="L565" s="265"/>
      <c r="M565" s="266" t="s">
        <v>21</v>
      </c>
      <c r="N565" s="267" t="s">
        <v>44</v>
      </c>
      <c r="O565" s="45"/>
      <c r="P565" s="219">
        <f>O565*H565</f>
        <v>0</v>
      </c>
      <c r="Q565" s="219">
        <v>0.029999999999999999</v>
      </c>
      <c r="R565" s="219">
        <f>Q565*H565</f>
        <v>0.51597000000000004</v>
      </c>
      <c r="S565" s="219">
        <v>0</v>
      </c>
      <c r="T565" s="220">
        <f>S565*H565</f>
        <v>0</v>
      </c>
      <c r="AR565" s="22" t="s">
        <v>210</v>
      </c>
      <c r="AT565" s="22" t="s">
        <v>298</v>
      </c>
      <c r="AU565" s="22" t="s">
        <v>81</v>
      </c>
      <c r="AY565" s="22" t="s">
        <v>155</v>
      </c>
      <c r="BE565" s="221">
        <f>IF(N565="základní",J565,0)</f>
        <v>0</v>
      </c>
      <c r="BF565" s="221">
        <f>IF(N565="snížená",J565,0)</f>
        <v>0</v>
      </c>
      <c r="BG565" s="221">
        <f>IF(N565="zákl. přenesená",J565,0)</f>
        <v>0</v>
      </c>
      <c r="BH565" s="221">
        <f>IF(N565="sníž. přenesená",J565,0)</f>
        <v>0</v>
      </c>
      <c r="BI565" s="221">
        <f>IF(N565="nulová",J565,0)</f>
        <v>0</v>
      </c>
      <c r="BJ565" s="22" t="s">
        <v>81</v>
      </c>
      <c r="BK565" s="221">
        <f>ROUND(I565*H565,2)</f>
        <v>0</v>
      </c>
      <c r="BL565" s="22" t="s">
        <v>183</v>
      </c>
      <c r="BM565" s="22" t="s">
        <v>3020</v>
      </c>
    </row>
    <row r="566" s="1" customFormat="1" ht="16.5" customHeight="1">
      <c r="B566" s="44"/>
      <c r="C566" s="210" t="s">
        <v>73</v>
      </c>
      <c r="D566" s="210" t="s">
        <v>156</v>
      </c>
      <c r="E566" s="211" t="s">
        <v>3021</v>
      </c>
      <c r="F566" s="212" t="s">
        <v>3022</v>
      </c>
      <c r="G566" s="213" t="s">
        <v>21</v>
      </c>
      <c r="H566" s="214">
        <v>0</v>
      </c>
      <c r="I566" s="215"/>
      <c r="J566" s="216">
        <f>ROUND(I566*H566,2)</f>
        <v>0</v>
      </c>
      <c r="K566" s="212" t="s">
        <v>21</v>
      </c>
      <c r="L566" s="70"/>
      <c r="M566" s="217" t="s">
        <v>21</v>
      </c>
      <c r="N566" s="218" t="s">
        <v>44</v>
      </c>
      <c r="O566" s="45"/>
      <c r="P566" s="219">
        <f>O566*H566</f>
        <v>0</v>
      </c>
      <c r="Q566" s="219">
        <v>0</v>
      </c>
      <c r="R566" s="219">
        <f>Q566*H566</f>
        <v>0</v>
      </c>
      <c r="S566" s="219">
        <v>0</v>
      </c>
      <c r="T566" s="220">
        <f>S566*H566</f>
        <v>0</v>
      </c>
      <c r="AR566" s="22" t="s">
        <v>183</v>
      </c>
      <c r="AT566" s="22" t="s">
        <v>156</v>
      </c>
      <c r="AU566" s="22" t="s">
        <v>81</v>
      </c>
      <c r="AY566" s="22" t="s">
        <v>155</v>
      </c>
      <c r="BE566" s="221">
        <f>IF(N566="základní",J566,0)</f>
        <v>0</v>
      </c>
      <c r="BF566" s="221">
        <f>IF(N566="snížená",J566,0)</f>
        <v>0</v>
      </c>
      <c r="BG566" s="221">
        <f>IF(N566="zákl. přenesená",J566,0)</f>
        <v>0</v>
      </c>
      <c r="BH566" s="221">
        <f>IF(N566="sníž. přenesená",J566,0)</f>
        <v>0</v>
      </c>
      <c r="BI566" s="221">
        <f>IF(N566="nulová",J566,0)</f>
        <v>0</v>
      </c>
      <c r="BJ566" s="22" t="s">
        <v>81</v>
      </c>
      <c r="BK566" s="221">
        <f>ROUND(I566*H566,2)</f>
        <v>0</v>
      </c>
      <c r="BL566" s="22" t="s">
        <v>183</v>
      </c>
      <c r="BM566" s="22" t="s">
        <v>3023</v>
      </c>
    </row>
    <row r="567" s="1" customFormat="1" ht="16.5" customHeight="1">
      <c r="B567" s="44"/>
      <c r="C567" s="258" t="s">
        <v>769</v>
      </c>
      <c r="D567" s="258" t="s">
        <v>298</v>
      </c>
      <c r="E567" s="259" t="s">
        <v>3024</v>
      </c>
      <c r="F567" s="260" t="s">
        <v>3025</v>
      </c>
      <c r="G567" s="261" t="s">
        <v>282</v>
      </c>
      <c r="H567" s="262">
        <v>318.86399999999998</v>
      </c>
      <c r="I567" s="263"/>
      <c r="J567" s="264">
        <f>ROUND(I567*H567,2)</f>
        <v>0</v>
      </c>
      <c r="K567" s="260" t="s">
        <v>21</v>
      </c>
      <c r="L567" s="265"/>
      <c r="M567" s="266" t="s">
        <v>21</v>
      </c>
      <c r="N567" s="267" t="s">
        <v>44</v>
      </c>
      <c r="O567" s="45"/>
      <c r="P567" s="219">
        <f>O567*H567</f>
        <v>0</v>
      </c>
      <c r="Q567" s="219">
        <v>0.0045999999999999999</v>
      </c>
      <c r="R567" s="219">
        <f>Q567*H567</f>
        <v>1.4667743999999998</v>
      </c>
      <c r="S567" s="219">
        <v>0</v>
      </c>
      <c r="T567" s="220">
        <f>S567*H567</f>
        <v>0</v>
      </c>
      <c r="AR567" s="22" t="s">
        <v>210</v>
      </c>
      <c r="AT567" s="22" t="s">
        <v>298</v>
      </c>
      <c r="AU567" s="22" t="s">
        <v>81</v>
      </c>
      <c r="AY567" s="22" t="s">
        <v>155</v>
      </c>
      <c r="BE567" s="221">
        <f>IF(N567="základní",J567,0)</f>
        <v>0</v>
      </c>
      <c r="BF567" s="221">
        <f>IF(N567="snížená",J567,0)</f>
        <v>0</v>
      </c>
      <c r="BG567" s="221">
        <f>IF(N567="zákl. přenesená",J567,0)</f>
        <v>0</v>
      </c>
      <c r="BH567" s="221">
        <f>IF(N567="sníž. přenesená",J567,0)</f>
        <v>0</v>
      </c>
      <c r="BI567" s="221">
        <f>IF(N567="nulová",J567,0)</f>
        <v>0</v>
      </c>
      <c r="BJ567" s="22" t="s">
        <v>81</v>
      </c>
      <c r="BK567" s="221">
        <f>ROUND(I567*H567,2)</f>
        <v>0</v>
      </c>
      <c r="BL567" s="22" t="s">
        <v>183</v>
      </c>
      <c r="BM567" s="22" t="s">
        <v>3026</v>
      </c>
    </row>
    <row r="568" s="1" customFormat="1" ht="16.5" customHeight="1">
      <c r="B568" s="44"/>
      <c r="C568" s="210" t="s">
        <v>73</v>
      </c>
      <c r="D568" s="210" t="s">
        <v>156</v>
      </c>
      <c r="E568" s="211" t="s">
        <v>3027</v>
      </c>
      <c r="F568" s="212" t="s">
        <v>3028</v>
      </c>
      <c r="G568" s="213" t="s">
        <v>21</v>
      </c>
      <c r="H568" s="214">
        <v>0</v>
      </c>
      <c r="I568" s="215"/>
      <c r="J568" s="216">
        <f>ROUND(I568*H568,2)</f>
        <v>0</v>
      </c>
      <c r="K568" s="212" t="s">
        <v>21</v>
      </c>
      <c r="L568" s="70"/>
      <c r="M568" s="217" t="s">
        <v>21</v>
      </c>
      <c r="N568" s="218" t="s">
        <v>44</v>
      </c>
      <c r="O568" s="45"/>
      <c r="P568" s="219">
        <f>O568*H568</f>
        <v>0</v>
      </c>
      <c r="Q568" s="219">
        <v>0</v>
      </c>
      <c r="R568" s="219">
        <f>Q568*H568</f>
        <v>0</v>
      </c>
      <c r="S568" s="219">
        <v>0</v>
      </c>
      <c r="T568" s="220">
        <f>S568*H568</f>
        <v>0</v>
      </c>
      <c r="AR568" s="22" t="s">
        <v>183</v>
      </c>
      <c r="AT568" s="22" t="s">
        <v>156</v>
      </c>
      <c r="AU568" s="22" t="s">
        <v>81</v>
      </c>
      <c r="AY568" s="22" t="s">
        <v>155</v>
      </c>
      <c r="BE568" s="221">
        <f>IF(N568="základní",J568,0)</f>
        <v>0</v>
      </c>
      <c r="BF568" s="221">
        <f>IF(N568="snížená",J568,0)</f>
        <v>0</v>
      </c>
      <c r="BG568" s="221">
        <f>IF(N568="zákl. přenesená",J568,0)</f>
        <v>0</v>
      </c>
      <c r="BH568" s="221">
        <f>IF(N568="sníž. přenesená",J568,0)</f>
        <v>0</v>
      </c>
      <c r="BI568" s="221">
        <f>IF(N568="nulová",J568,0)</f>
        <v>0</v>
      </c>
      <c r="BJ568" s="22" t="s">
        <v>81</v>
      </c>
      <c r="BK568" s="221">
        <f>ROUND(I568*H568,2)</f>
        <v>0</v>
      </c>
      <c r="BL568" s="22" t="s">
        <v>183</v>
      </c>
      <c r="BM568" s="22" t="s">
        <v>3029</v>
      </c>
    </row>
    <row r="569" s="1" customFormat="1" ht="16.5" customHeight="1">
      <c r="B569" s="44"/>
      <c r="C569" s="258" t="s">
        <v>3030</v>
      </c>
      <c r="D569" s="258" t="s">
        <v>298</v>
      </c>
      <c r="E569" s="259" t="s">
        <v>3031</v>
      </c>
      <c r="F569" s="260" t="s">
        <v>3032</v>
      </c>
      <c r="G569" s="261" t="s">
        <v>282</v>
      </c>
      <c r="H569" s="262">
        <v>62.789999999999999</v>
      </c>
      <c r="I569" s="263"/>
      <c r="J569" s="264">
        <f>ROUND(I569*H569,2)</f>
        <v>0</v>
      </c>
      <c r="K569" s="260" t="s">
        <v>21</v>
      </c>
      <c r="L569" s="265"/>
      <c r="M569" s="266" t="s">
        <v>21</v>
      </c>
      <c r="N569" s="267" t="s">
        <v>44</v>
      </c>
      <c r="O569" s="45"/>
      <c r="P569" s="219">
        <f>O569*H569</f>
        <v>0</v>
      </c>
      <c r="Q569" s="219">
        <v>0.0016100000000000001</v>
      </c>
      <c r="R569" s="219">
        <f>Q569*H569</f>
        <v>0.1010919</v>
      </c>
      <c r="S569" s="219">
        <v>0</v>
      </c>
      <c r="T569" s="220">
        <f>S569*H569</f>
        <v>0</v>
      </c>
      <c r="AR569" s="22" t="s">
        <v>210</v>
      </c>
      <c r="AT569" s="22" t="s">
        <v>298</v>
      </c>
      <c r="AU569" s="22" t="s">
        <v>81</v>
      </c>
      <c r="AY569" s="22" t="s">
        <v>155</v>
      </c>
      <c r="BE569" s="221">
        <f>IF(N569="základní",J569,0)</f>
        <v>0</v>
      </c>
      <c r="BF569" s="221">
        <f>IF(N569="snížená",J569,0)</f>
        <v>0</v>
      </c>
      <c r="BG569" s="221">
        <f>IF(N569="zákl. přenesená",J569,0)</f>
        <v>0</v>
      </c>
      <c r="BH569" s="221">
        <f>IF(N569="sníž. přenesená",J569,0)</f>
        <v>0</v>
      </c>
      <c r="BI569" s="221">
        <f>IF(N569="nulová",J569,0)</f>
        <v>0</v>
      </c>
      <c r="BJ569" s="22" t="s">
        <v>81</v>
      </c>
      <c r="BK569" s="221">
        <f>ROUND(I569*H569,2)</f>
        <v>0</v>
      </c>
      <c r="BL569" s="22" t="s">
        <v>183</v>
      </c>
      <c r="BM569" s="22" t="s">
        <v>3033</v>
      </c>
    </row>
    <row r="570" s="1" customFormat="1" ht="16.5" customHeight="1">
      <c r="B570" s="44"/>
      <c r="C570" s="210" t="s">
        <v>73</v>
      </c>
      <c r="D570" s="210" t="s">
        <v>156</v>
      </c>
      <c r="E570" s="211" t="s">
        <v>3034</v>
      </c>
      <c r="F570" s="212" t="s">
        <v>3035</v>
      </c>
      <c r="G570" s="213" t="s">
        <v>21</v>
      </c>
      <c r="H570" s="214">
        <v>0</v>
      </c>
      <c r="I570" s="215"/>
      <c r="J570" s="216">
        <f>ROUND(I570*H570,2)</f>
        <v>0</v>
      </c>
      <c r="K570" s="212" t="s">
        <v>21</v>
      </c>
      <c r="L570" s="70"/>
      <c r="M570" s="217" t="s">
        <v>21</v>
      </c>
      <c r="N570" s="218" t="s">
        <v>44</v>
      </c>
      <c r="O570" s="45"/>
      <c r="P570" s="219">
        <f>O570*H570</f>
        <v>0</v>
      </c>
      <c r="Q570" s="219">
        <v>0</v>
      </c>
      <c r="R570" s="219">
        <f>Q570*H570</f>
        <v>0</v>
      </c>
      <c r="S570" s="219">
        <v>0</v>
      </c>
      <c r="T570" s="220">
        <f>S570*H570</f>
        <v>0</v>
      </c>
      <c r="AR570" s="22" t="s">
        <v>183</v>
      </c>
      <c r="AT570" s="22" t="s">
        <v>156</v>
      </c>
      <c r="AU570" s="22" t="s">
        <v>81</v>
      </c>
      <c r="AY570" s="22" t="s">
        <v>155</v>
      </c>
      <c r="BE570" s="221">
        <f>IF(N570="základní",J570,0)</f>
        <v>0</v>
      </c>
      <c r="BF570" s="221">
        <f>IF(N570="snížená",J570,0)</f>
        <v>0</v>
      </c>
      <c r="BG570" s="221">
        <f>IF(N570="zákl. přenesená",J570,0)</f>
        <v>0</v>
      </c>
      <c r="BH570" s="221">
        <f>IF(N570="sníž. přenesená",J570,0)</f>
        <v>0</v>
      </c>
      <c r="BI570" s="221">
        <f>IF(N570="nulová",J570,0)</f>
        <v>0</v>
      </c>
      <c r="BJ570" s="22" t="s">
        <v>81</v>
      </c>
      <c r="BK570" s="221">
        <f>ROUND(I570*H570,2)</f>
        <v>0</v>
      </c>
      <c r="BL570" s="22" t="s">
        <v>183</v>
      </c>
      <c r="BM570" s="22" t="s">
        <v>3036</v>
      </c>
    </row>
    <row r="571" s="1" customFormat="1" ht="16.5" customHeight="1">
      <c r="B571" s="44"/>
      <c r="C571" s="210" t="s">
        <v>771</v>
      </c>
      <c r="D571" s="210" t="s">
        <v>156</v>
      </c>
      <c r="E571" s="211" t="s">
        <v>3037</v>
      </c>
      <c r="F571" s="212" t="s">
        <v>3038</v>
      </c>
      <c r="G571" s="213" t="s">
        <v>301</v>
      </c>
      <c r="H571" s="214">
        <v>3.0409999999999999</v>
      </c>
      <c r="I571" s="215"/>
      <c r="J571" s="216">
        <f>ROUND(I571*H571,2)</f>
        <v>0</v>
      </c>
      <c r="K571" s="212" t="s">
        <v>21</v>
      </c>
      <c r="L571" s="70"/>
      <c r="M571" s="217" t="s">
        <v>21</v>
      </c>
      <c r="N571" s="218" t="s">
        <v>44</v>
      </c>
      <c r="O571" s="45"/>
      <c r="P571" s="219">
        <f>O571*H571</f>
        <v>0</v>
      </c>
      <c r="Q571" s="219">
        <v>0</v>
      </c>
      <c r="R571" s="219">
        <f>Q571*H571</f>
        <v>0</v>
      </c>
      <c r="S571" s="219">
        <v>0</v>
      </c>
      <c r="T571" s="220">
        <f>S571*H571</f>
        <v>0</v>
      </c>
      <c r="AR571" s="22" t="s">
        <v>183</v>
      </c>
      <c r="AT571" s="22" t="s">
        <v>156</v>
      </c>
      <c r="AU571" s="22" t="s">
        <v>81</v>
      </c>
      <c r="AY571" s="22" t="s">
        <v>155</v>
      </c>
      <c r="BE571" s="221">
        <f>IF(N571="základní",J571,0)</f>
        <v>0</v>
      </c>
      <c r="BF571" s="221">
        <f>IF(N571="snížená",J571,0)</f>
        <v>0</v>
      </c>
      <c r="BG571" s="221">
        <f>IF(N571="zákl. přenesená",J571,0)</f>
        <v>0</v>
      </c>
      <c r="BH571" s="221">
        <f>IF(N571="sníž. přenesená",J571,0)</f>
        <v>0</v>
      </c>
      <c r="BI571" s="221">
        <f>IF(N571="nulová",J571,0)</f>
        <v>0</v>
      </c>
      <c r="BJ571" s="22" t="s">
        <v>81</v>
      </c>
      <c r="BK571" s="221">
        <f>ROUND(I571*H571,2)</f>
        <v>0</v>
      </c>
      <c r="BL571" s="22" t="s">
        <v>183</v>
      </c>
      <c r="BM571" s="22" t="s">
        <v>3039</v>
      </c>
    </row>
    <row r="572" s="1" customFormat="1" ht="16.5" customHeight="1">
      <c r="B572" s="44"/>
      <c r="C572" s="210" t="s">
        <v>73</v>
      </c>
      <c r="D572" s="210" t="s">
        <v>156</v>
      </c>
      <c r="E572" s="211" t="s">
        <v>3040</v>
      </c>
      <c r="F572" s="212" t="s">
        <v>3041</v>
      </c>
      <c r="G572" s="213" t="s">
        <v>21</v>
      </c>
      <c r="H572" s="214">
        <v>0</v>
      </c>
      <c r="I572" s="215"/>
      <c r="J572" s="216">
        <f>ROUND(I572*H572,2)</f>
        <v>0</v>
      </c>
      <c r="K572" s="212" t="s">
        <v>21</v>
      </c>
      <c r="L572" s="70"/>
      <c r="M572" s="217" t="s">
        <v>21</v>
      </c>
      <c r="N572" s="218" t="s">
        <v>44</v>
      </c>
      <c r="O572" s="45"/>
      <c r="P572" s="219">
        <f>O572*H572</f>
        <v>0</v>
      </c>
      <c r="Q572" s="219">
        <v>0</v>
      </c>
      <c r="R572" s="219">
        <f>Q572*H572</f>
        <v>0</v>
      </c>
      <c r="S572" s="219">
        <v>0</v>
      </c>
      <c r="T572" s="220">
        <f>S572*H572</f>
        <v>0</v>
      </c>
      <c r="AR572" s="22" t="s">
        <v>183</v>
      </c>
      <c r="AT572" s="22" t="s">
        <v>156</v>
      </c>
      <c r="AU572" s="22" t="s">
        <v>81</v>
      </c>
      <c r="AY572" s="22" t="s">
        <v>155</v>
      </c>
      <c r="BE572" s="221">
        <f>IF(N572="základní",J572,0)</f>
        <v>0</v>
      </c>
      <c r="BF572" s="221">
        <f>IF(N572="snížená",J572,0)</f>
        <v>0</v>
      </c>
      <c r="BG572" s="221">
        <f>IF(N572="zákl. přenesená",J572,0)</f>
        <v>0</v>
      </c>
      <c r="BH572" s="221">
        <f>IF(N572="sníž. přenesená",J572,0)</f>
        <v>0</v>
      </c>
      <c r="BI572" s="221">
        <f>IF(N572="nulová",J572,0)</f>
        <v>0</v>
      </c>
      <c r="BJ572" s="22" t="s">
        <v>81</v>
      </c>
      <c r="BK572" s="221">
        <f>ROUND(I572*H572,2)</f>
        <v>0</v>
      </c>
      <c r="BL572" s="22" t="s">
        <v>183</v>
      </c>
      <c r="BM572" s="22" t="s">
        <v>3042</v>
      </c>
    </row>
    <row r="573" s="9" customFormat="1" ht="29.88" customHeight="1">
      <c r="B573" s="196"/>
      <c r="C573" s="197"/>
      <c r="D573" s="198" t="s">
        <v>72</v>
      </c>
      <c r="E573" s="233" t="s">
        <v>3043</v>
      </c>
      <c r="F573" s="233" t="s">
        <v>3044</v>
      </c>
      <c r="G573" s="197"/>
      <c r="H573" s="197"/>
      <c r="I573" s="200"/>
      <c r="J573" s="234">
        <f>BK573</f>
        <v>0</v>
      </c>
      <c r="K573" s="197"/>
      <c r="L573" s="202"/>
      <c r="M573" s="203"/>
      <c r="N573" s="204"/>
      <c r="O573" s="204"/>
      <c r="P573" s="205">
        <v>0</v>
      </c>
      <c r="Q573" s="204"/>
      <c r="R573" s="205">
        <v>0</v>
      </c>
      <c r="S573" s="204"/>
      <c r="T573" s="206">
        <v>0</v>
      </c>
      <c r="AR573" s="207" t="s">
        <v>83</v>
      </c>
      <c r="AT573" s="208" t="s">
        <v>72</v>
      </c>
      <c r="AU573" s="208" t="s">
        <v>81</v>
      </c>
      <c r="AY573" s="207" t="s">
        <v>155</v>
      </c>
      <c r="BK573" s="209">
        <v>0</v>
      </c>
    </row>
    <row r="574" s="9" customFormat="1" ht="24.96" customHeight="1">
      <c r="B574" s="196"/>
      <c r="C574" s="197"/>
      <c r="D574" s="198" t="s">
        <v>72</v>
      </c>
      <c r="E574" s="199" t="s">
        <v>3045</v>
      </c>
      <c r="F574" s="199" t="s">
        <v>3046</v>
      </c>
      <c r="G574" s="197"/>
      <c r="H574" s="197"/>
      <c r="I574" s="200"/>
      <c r="J574" s="201">
        <f>BK574</f>
        <v>0</v>
      </c>
      <c r="K574" s="197"/>
      <c r="L574" s="202"/>
      <c r="M574" s="203"/>
      <c r="N574" s="204"/>
      <c r="O574" s="204"/>
      <c r="P574" s="205">
        <f>SUM(P575:P591)</f>
        <v>0</v>
      </c>
      <c r="Q574" s="204"/>
      <c r="R574" s="205">
        <f>SUM(R575:R591)</f>
        <v>3.0414170599999997</v>
      </c>
      <c r="S574" s="204"/>
      <c r="T574" s="206">
        <f>SUM(T575:T591)</f>
        <v>0</v>
      </c>
      <c r="AR574" s="207" t="s">
        <v>83</v>
      </c>
      <c r="AT574" s="208" t="s">
        <v>72</v>
      </c>
      <c r="AU574" s="208" t="s">
        <v>73</v>
      </c>
      <c r="AY574" s="207" t="s">
        <v>155</v>
      </c>
      <c r="BK574" s="209">
        <f>SUM(BK575:BK591)</f>
        <v>0</v>
      </c>
    </row>
    <row r="575" s="1" customFormat="1" ht="16.5" customHeight="1">
      <c r="B575" s="44"/>
      <c r="C575" s="210" t="s">
        <v>3047</v>
      </c>
      <c r="D575" s="210" t="s">
        <v>156</v>
      </c>
      <c r="E575" s="211" t="s">
        <v>3048</v>
      </c>
      <c r="F575" s="212" t="s">
        <v>3049</v>
      </c>
      <c r="G575" s="213" t="s">
        <v>298</v>
      </c>
      <c r="H575" s="214">
        <v>102.95999999999999</v>
      </c>
      <c r="I575" s="215"/>
      <c r="J575" s="216">
        <f>ROUND(I575*H575,2)</f>
        <v>0</v>
      </c>
      <c r="K575" s="212" t="s">
        <v>21</v>
      </c>
      <c r="L575" s="70"/>
      <c r="M575" s="217" t="s">
        <v>21</v>
      </c>
      <c r="N575" s="218" t="s">
        <v>44</v>
      </c>
      <c r="O575" s="45"/>
      <c r="P575" s="219">
        <f>O575*H575</f>
        <v>0</v>
      </c>
      <c r="Q575" s="219">
        <v>0.00098999999999999999</v>
      </c>
      <c r="R575" s="219">
        <f>Q575*H575</f>
        <v>0.10193039999999999</v>
      </c>
      <c r="S575" s="219">
        <v>0</v>
      </c>
      <c r="T575" s="220">
        <f>S575*H575</f>
        <v>0</v>
      </c>
      <c r="AR575" s="22" t="s">
        <v>183</v>
      </c>
      <c r="AT575" s="22" t="s">
        <v>156</v>
      </c>
      <c r="AU575" s="22" t="s">
        <v>81</v>
      </c>
      <c r="AY575" s="22" t="s">
        <v>155</v>
      </c>
      <c r="BE575" s="221">
        <f>IF(N575="základní",J575,0)</f>
        <v>0</v>
      </c>
      <c r="BF575" s="221">
        <f>IF(N575="snížená",J575,0)</f>
        <v>0</v>
      </c>
      <c r="BG575" s="221">
        <f>IF(N575="zákl. přenesená",J575,0)</f>
        <v>0</v>
      </c>
      <c r="BH575" s="221">
        <f>IF(N575="sníž. přenesená",J575,0)</f>
        <v>0</v>
      </c>
      <c r="BI575" s="221">
        <f>IF(N575="nulová",J575,0)</f>
        <v>0</v>
      </c>
      <c r="BJ575" s="22" t="s">
        <v>81</v>
      </c>
      <c r="BK575" s="221">
        <f>ROUND(I575*H575,2)</f>
        <v>0</v>
      </c>
      <c r="BL575" s="22" t="s">
        <v>183</v>
      </c>
      <c r="BM575" s="22" t="s">
        <v>3050</v>
      </c>
    </row>
    <row r="576" s="1" customFormat="1" ht="16.5" customHeight="1">
      <c r="B576" s="44"/>
      <c r="C576" s="210" t="s">
        <v>73</v>
      </c>
      <c r="D576" s="210" t="s">
        <v>156</v>
      </c>
      <c r="E576" s="211" t="s">
        <v>2241</v>
      </c>
      <c r="F576" s="212" t="s">
        <v>2242</v>
      </c>
      <c r="G576" s="213" t="s">
        <v>21</v>
      </c>
      <c r="H576" s="214">
        <v>0</v>
      </c>
      <c r="I576" s="215"/>
      <c r="J576" s="216">
        <f>ROUND(I576*H576,2)</f>
        <v>0</v>
      </c>
      <c r="K576" s="212" t="s">
        <v>21</v>
      </c>
      <c r="L576" s="70"/>
      <c r="M576" s="217" t="s">
        <v>21</v>
      </c>
      <c r="N576" s="218" t="s">
        <v>44</v>
      </c>
      <c r="O576" s="45"/>
      <c r="P576" s="219">
        <f>O576*H576</f>
        <v>0</v>
      </c>
      <c r="Q576" s="219">
        <v>0</v>
      </c>
      <c r="R576" s="219">
        <f>Q576*H576</f>
        <v>0</v>
      </c>
      <c r="S576" s="219">
        <v>0</v>
      </c>
      <c r="T576" s="220">
        <f>S576*H576</f>
        <v>0</v>
      </c>
      <c r="AR576" s="22" t="s">
        <v>183</v>
      </c>
      <c r="AT576" s="22" t="s">
        <v>156</v>
      </c>
      <c r="AU576" s="22" t="s">
        <v>81</v>
      </c>
      <c r="AY576" s="22" t="s">
        <v>155</v>
      </c>
      <c r="BE576" s="221">
        <f>IF(N576="základní",J576,0)</f>
        <v>0</v>
      </c>
      <c r="BF576" s="221">
        <f>IF(N576="snížená",J576,0)</f>
        <v>0</v>
      </c>
      <c r="BG576" s="221">
        <f>IF(N576="zákl. přenesená",J576,0)</f>
        <v>0</v>
      </c>
      <c r="BH576" s="221">
        <f>IF(N576="sníž. přenesená",J576,0)</f>
        <v>0</v>
      </c>
      <c r="BI576" s="221">
        <f>IF(N576="nulová",J576,0)</f>
        <v>0</v>
      </c>
      <c r="BJ576" s="22" t="s">
        <v>81</v>
      </c>
      <c r="BK576" s="221">
        <f>ROUND(I576*H576,2)</f>
        <v>0</v>
      </c>
      <c r="BL576" s="22" t="s">
        <v>183</v>
      </c>
      <c r="BM576" s="22" t="s">
        <v>3051</v>
      </c>
    </row>
    <row r="577" s="1" customFormat="1" ht="16.5" customHeight="1">
      <c r="B577" s="44"/>
      <c r="C577" s="210" t="s">
        <v>774</v>
      </c>
      <c r="D577" s="210" t="s">
        <v>156</v>
      </c>
      <c r="E577" s="211" t="s">
        <v>3052</v>
      </c>
      <c r="F577" s="212" t="s">
        <v>3053</v>
      </c>
      <c r="G577" s="213" t="s">
        <v>266</v>
      </c>
      <c r="H577" s="214">
        <v>1.514</v>
      </c>
      <c r="I577" s="215"/>
      <c r="J577" s="216">
        <f>ROUND(I577*H577,2)</f>
        <v>0</v>
      </c>
      <c r="K577" s="212" t="s">
        <v>21</v>
      </c>
      <c r="L577" s="70"/>
      <c r="M577" s="217" t="s">
        <v>21</v>
      </c>
      <c r="N577" s="218" t="s">
        <v>44</v>
      </c>
      <c r="O577" s="45"/>
      <c r="P577" s="219">
        <f>O577*H577</f>
        <v>0</v>
      </c>
      <c r="Q577" s="219">
        <v>0.46999999999999997</v>
      </c>
      <c r="R577" s="219">
        <f>Q577*H577</f>
        <v>0.71157999999999999</v>
      </c>
      <c r="S577" s="219">
        <v>0</v>
      </c>
      <c r="T577" s="220">
        <f>S577*H577</f>
        <v>0</v>
      </c>
      <c r="AR577" s="22" t="s">
        <v>183</v>
      </c>
      <c r="AT577" s="22" t="s">
        <v>156</v>
      </c>
      <c r="AU577" s="22" t="s">
        <v>81</v>
      </c>
      <c r="AY577" s="22" t="s">
        <v>155</v>
      </c>
      <c r="BE577" s="221">
        <f>IF(N577="základní",J577,0)</f>
        <v>0</v>
      </c>
      <c r="BF577" s="221">
        <f>IF(N577="snížená",J577,0)</f>
        <v>0</v>
      </c>
      <c r="BG577" s="221">
        <f>IF(N577="zákl. přenesená",J577,0)</f>
        <v>0</v>
      </c>
      <c r="BH577" s="221">
        <f>IF(N577="sníž. přenesená",J577,0)</f>
        <v>0</v>
      </c>
      <c r="BI577" s="221">
        <f>IF(N577="nulová",J577,0)</f>
        <v>0</v>
      </c>
      <c r="BJ577" s="22" t="s">
        <v>81</v>
      </c>
      <c r="BK577" s="221">
        <f>ROUND(I577*H577,2)</f>
        <v>0</v>
      </c>
      <c r="BL577" s="22" t="s">
        <v>183</v>
      </c>
      <c r="BM577" s="22" t="s">
        <v>3054</v>
      </c>
    </row>
    <row r="578" s="1" customFormat="1" ht="16.5" customHeight="1">
      <c r="B578" s="44"/>
      <c r="C578" s="210" t="s">
        <v>73</v>
      </c>
      <c r="D578" s="210" t="s">
        <v>156</v>
      </c>
      <c r="E578" s="211" t="s">
        <v>3055</v>
      </c>
      <c r="F578" s="212" t="s">
        <v>3056</v>
      </c>
      <c r="G578" s="213" t="s">
        <v>21</v>
      </c>
      <c r="H578" s="214">
        <v>0</v>
      </c>
      <c r="I578" s="215"/>
      <c r="J578" s="216">
        <f>ROUND(I578*H578,2)</f>
        <v>0</v>
      </c>
      <c r="K578" s="212" t="s">
        <v>21</v>
      </c>
      <c r="L578" s="70"/>
      <c r="M578" s="217" t="s">
        <v>21</v>
      </c>
      <c r="N578" s="218" t="s">
        <v>44</v>
      </c>
      <c r="O578" s="45"/>
      <c r="P578" s="219">
        <f>O578*H578</f>
        <v>0</v>
      </c>
      <c r="Q578" s="219">
        <v>0</v>
      </c>
      <c r="R578" s="219">
        <f>Q578*H578</f>
        <v>0</v>
      </c>
      <c r="S578" s="219">
        <v>0</v>
      </c>
      <c r="T578" s="220">
        <f>S578*H578</f>
        <v>0</v>
      </c>
      <c r="AR578" s="22" t="s">
        <v>183</v>
      </c>
      <c r="AT578" s="22" t="s">
        <v>156</v>
      </c>
      <c r="AU578" s="22" t="s">
        <v>81</v>
      </c>
      <c r="AY578" s="22" t="s">
        <v>155</v>
      </c>
      <c r="BE578" s="221">
        <f>IF(N578="základní",J578,0)</f>
        <v>0</v>
      </c>
      <c r="BF578" s="221">
        <f>IF(N578="snížená",J578,0)</f>
        <v>0</v>
      </c>
      <c r="BG578" s="221">
        <f>IF(N578="zákl. přenesená",J578,0)</f>
        <v>0</v>
      </c>
      <c r="BH578" s="221">
        <f>IF(N578="sníž. přenesená",J578,0)</f>
        <v>0</v>
      </c>
      <c r="BI578" s="221">
        <f>IF(N578="nulová",J578,0)</f>
        <v>0</v>
      </c>
      <c r="BJ578" s="22" t="s">
        <v>81</v>
      </c>
      <c r="BK578" s="221">
        <f>ROUND(I578*H578,2)</f>
        <v>0</v>
      </c>
      <c r="BL578" s="22" t="s">
        <v>183</v>
      </c>
      <c r="BM578" s="22" t="s">
        <v>3057</v>
      </c>
    </row>
    <row r="579" s="1" customFormat="1" ht="16.5" customHeight="1">
      <c r="B579" s="44"/>
      <c r="C579" s="210" t="s">
        <v>3058</v>
      </c>
      <c r="D579" s="210" t="s">
        <v>156</v>
      </c>
      <c r="E579" s="211" t="s">
        <v>3059</v>
      </c>
      <c r="F579" s="212" t="s">
        <v>3060</v>
      </c>
      <c r="G579" s="213" t="s">
        <v>266</v>
      </c>
      <c r="H579" s="214">
        <v>1.514</v>
      </c>
      <c r="I579" s="215"/>
      <c r="J579" s="216">
        <f>ROUND(I579*H579,2)</f>
        <v>0</v>
      </c>
      <c r="K579" s="212" t="s">
        <v>21</v>
      </c>
      <c r="L579" s="70"/>
      <c r="M579" s="217" t="s">
        <v>21</v>
      </c>
      <c r="N579" s="218" t="s">
        <v>44</v>
      </c>
      <c r="O579" s="45"/>
      <c r="P579" s="219">
        <f>O579*H579</f>
        <v>0</v>
      </c>
      <c r="Q579" s="219">
        <v>0.011690000000000001</v>
      </c>
      <c r="R579" s="219">
        <f>Q579*H579</f>
        <v>0.017698660000000001</v>
      </c>
      <c r="S579" s="219">
        <v>0</v>
      </c>
      <c r="T579" s="220">
        <f>S579*H579</f>
        <v>0</v>
      </c>
      <c r="AR579" s="22" t="s">
        <v>183</v>
      </c>
      <c r="AT579" s="22" t="s">
        <v>156</v>
      </c>
      <c r="AU579" s="22" t="s">
        <v>81</v>
      </c>
      <c r="AY579" s="22" t="s">
        <v>155</v>
      </c>
      <c r="BE579" s="221">
        <f>IF(N579="základní",J579,0)</f>
        <v>0</v>
      </c>
      <c r="BF579" s="221">
        <f>IF(N579="snížená",J579,0)</f>
        <v>0</v>
      </c>
      <c r="BG579" s="221">
        <f>IF(N579="zákl. přenesená",J579,0)</f>
        <v>0</v>
      </c>
      <c r="BH579" s="221">
        <f>IF(N579="sníž. přenesená",J579,0)</f>
        <v>0</v>
      </c>
      <c r="BI579" s="221">
        <f>IF(N579="nulová",J579,0)</f>
        <v>0</v>
      </c>
      <c r="BJ579" s="22" t="s">
        <v>81</v>
      </c>
      <c r="BK579" s="221">
        <f>ROUND(I579*H579,2)</f>
        <v>0</v>
      </c>
      <c r="BL579" s="22" t="s">
        <v>183</v>
      </c>
      <c r="BM579" s="22" t="s">
        <v>3061</v>
      </c>
    </row>
    <row r="580" s="1" customFormat="1" ht="16.5" customHeight="1">
      <c r="B580" s="44"/>
      <c r="C580" s="210" t="s">
        <v>73</v>
      </c>
      <c r="D580" s="210" t="s">
        <v>156</v>
      </c>
      <c r="E580" s="211" t="s">
        <v>3062</v>
      </c>
      <c r="F580" s="212" t="s">
        <v>3063</v>
      </c>
      <c r="G580" s="213" t="s">
        <v>21</v>
      </c>
      <c r="H580" s="214">
        <v>0</v>
      </c>
      <c r="I580" s="215"/>
      <c r="J580" s="216">
        <f>ROUND(I580*H580,2)</f>
        <v>0</v>
      </c>
      <c r="K580" s="212" t="s">
        <v>21</v>
      </c>
      <c r="L580" s="70"/>
      <c r="M580" s="217" t="s">
        <v>21</v>
      </c>
      <c r="N580" s="218" t="s">
        <v>44</v>
      </c>
      <c r="O580" s="45"/>
      <c r="P580" s="219">
        <f>O580*H580</f>
        <v>0</v>
      </c>
      <c r="Q580" s="219">
        <v>0</v>
      </c>
      <c r="R580" s="219">
        <f>Q580*H580</f>
        <v>0</v>
      </c>
      <c r="S580" s="219">
        <v>0</v>
      </c>
      <c r="T580" s="220">
        <f>S580*H580</f>
        <v>0</v>
      </c>
      <c r="AR580" s="22" t="s">
        <v>183</v>
      </c>
      <c r="AT580" s="22" t="s">
        <v>156</v>
      </c>
      <c r="AU580" s="22" t="s">
        <v>81</v>
      </c>
      <c r="AY580" s="22" t="s">
        <v>155</v>
      </c>
      <c r="BE580" s="221">
        <f>IF(N580="základní",J580,0)</f>
        <v>0</v>
      </c>
      <c r="BF580" s="221">
        <f>IF(N580="snížená",J580,0)</f>
        <v>0</v>
      </c>
      <c r="BG580" s="221">
        <f>IF(N580="zákl. přenesená",J580,0)</f>
        <v>0</v>
      </c>
      <c r="BH580" s="221">
        <f>IF(N580="sníž. přenesená",J580,0)</f>
        <v>0</v>
      </c>
      <c r="BI580" s="221">
        <f>IF(N580="nulová",J580,0)</f>
        <v>0</v>
      </c>
      <c r="BJ580" s="22" t="s">
        <v>81</v>
      </c>
      <c r="BK580" s="221">
        <f>ROUND(I580*H580,2)</f>
        <v>0</v>
      </c>
      <c r="BL580" s="22" t="s">
        <v>183</v>
      </c>
      <c r="BM580" s="22" t="s">
        <v>3064</v>
      </c>
    </row>
    <row r="581" s="1" customFormat="1" ht="16.5" customHeight="1">
      <c r="B581" s="44"/>
      <c r="C581" s="210" t="s">
        <v>776</v>
      </c>
      <c r="D581" s="210" t="s">
        <v>156</v>
      </c>
      <c r="E581" s="211" t="s">
        <v>3065</v>
      </c>
      <c r="F581" s="212" t="s">
        <v>3066</v>
      </c>
      <c r="G581" s="213" t="s">
        <v>282</v>
      </c>
      <c r="H581" s="214">
        <v>87.359999999999999</v>
      </c>
      <c r="I581" s="215"/>
      <c r="J581" s="216">
        <f>ROUND(I581*H581,2)</f>
        <v>0</v>
      </c>
      <c r="K581" s="212" t="s">
        <v>21</v>
      </c>
      <c r="L581" s="70"/>
      <c r="M581" s="217" t="s">
        <v>21</v>
      </c>
      <c r="N581" s="218" t="s">
        <v>44</v>
      </c>
      <c r="O581" s="45"/>
      <c r="P581" s="219">
        <f>O581*H581</f>
        <v>0</v>
      </c>
      <c r="Q581" s="219">
        <v>0.014789999999999999</v>
      </c>
      <c r="R581" s="219">
        <f>Q581*H581</f>
        <v>1.2920543999999998</v>
      </c>
      <c r="S581" s="219">
        <v>0</v>
      </c>
      <c r="T581" s="220">
        <f>S581*H581</f>
        <v>0</v>
      </c>
      <c r="AR581" s="22" t="s">
        <v>183</v>
      </c>
      <c r="AT581" s="22" t="s">
        <v>156</v>
      </c>
      <c r="AU581" s="22" t="s">
        <v>81</v>
      </c>
      <c r="AY581" s="22" t="s">
        <v>155</v>
      </c>
      <c r="BE581" s="221">
        <f>IF(N581="základní",J581,0)</f>
        <v>0</v>
      </c>
      <c r="BF581" s="221">
        <f>IF(N581="snížená",J581,0)</f>
        <v>0</v>
      </c>
      <c r="BG581" s="221">
        <f>IF(N581="zákl. přenesená",J581,0)</f>
        <v>0</v>
      </c>
      <c r="BH581" s="221">
        <f>IF(N581="sníž. přenesená",J581,0)</f>
        <v>0</v>
      </c>
      <c r="BI581" s="221">
        <f>IF(N581="nulová",J581,0)</f>
        <v>0</v>
      </c>
      <c r="BJ581" s="22" t="s">
        <v>81</v>
      </c>
      <c r="BK581" s="221">
        <f>ROUND(I581*H581,2)</f>
        <v>0</v>
      </c>
      <c r="BL581" s="22" t="s">
        <v>183</v>
      </c>
      <c r="BM581" s="22" t="s">
        <v>3067</v>
      </c>
    </row>
    <row r="582" s="1" customFormat="1" ht="16.5" customHeight="1">
      <c r="B582" s="44"/>
      <c r="C582" s="210" t="s">
        <v>73</v>
      </c>
      <c r="D582" s="210" t="s">
        <v>156</v>
      </c>
      <c r="E582" s="211" t="s">
        <v>3068</v>
      </c>
      <c r="F582" s="212" t="s">
        <v>3069</v>
      </c>
      <c r="G582" s="213" t="s">
        <v>21</v>
      </c>
      <c r="H582" s="214">
        <v>0</v>
      </c>
      <c r="I582" s="215"/>
      <c r="J582" s="216">
        <f>ROUND(I582*H582,2)</f>
        <v>0</v>
      </c>
      <c r="K582" s="212" t="s">
        <v>21</v>
      </c>
      <c r="L582" s="70"/>
      <c r="M582" s="217" t="s">
        <v>21</v>
      </c>
      <c r="N582" s="218" t="s">
        <v>44</v>
      </c>
      <c r="O582" s="45"/>
      <c r="P582" s="219">
        <f>O582*H582</f>
        <v>0</v>
      </c>
      <c r="Q582" s="219">
        <v>0</v>
      </c>
      <c r="R582" s="219">
        <f>Q582*H582</f>
        <v>0</v>
      </c>
      <c r="S582" s="219">
        <v>0</v>
      </c>
      <c r="T582" s="220">
        <f>S582*H582</f>
        <v>0</v>
      </c>
      <c r="AR582" s="22" t="s">
        <v>183</v>
      </c>
      <c r="AT582" s="22" t="s">
        <v>156</v>
      </c>
      <c r="AU582" s="22" t="s">
        <v>81</v>
      </c>
      <c r="AY582" s="22" t="s">
        <v>155</v>
      </c>
      <c r="BE582" s="221">
        <f>IF(N582="základní",J582,0)</f>
        <v>0</v>
      </c>
      <c r="BF582" s="221">
        <f>IF(N582="snížená",J582,0)</f>
        <v>0</v>
      </c>
      <c r="BG582" s="221">
        <f>IF(N582="zákl. přenesená",J582,0)</f>
        <v>0</v>
      </c>
      <c r="BH582" s="221">
        <f>IF(N582="sníž. přenesená",J582,0)</f>
        <v>0</v>
      </c>
      <c r="BI582" s="221">
        <f>IF(N582="nulová",J582,0)</f>
        <v>0</v>
      </c>
      <c r="BJ582" s="22" t="s">
        <v>81</v>
      </c>
      <c r="BK582" s="221">
        <f>ROUND(I582*H582,2)</f>
        <v>0</v>
      </c>
      <c r="BL582" s="22" t="s">
        <v>183</v>
      </c>
      <c r="BM582" s="22" t="s">
        <v>3070</v>
      </c>
    </row>
    <row r="583" s="1" customFormat="1" ht="16.5" customHeight="1">
      <c r="B583" s="44"/>
      <c r="C583" s="210" t="s">
        <v>3071</v>
      </c>
      <c r="D583" s="210" t="s">
        <v>156</v>
      </c>
      <c r="E583" s="211" t="s">
        <v>3072</v>
      </c>
      <c r="F583" s="212" t="s">
        <v>3073</v>
      </c>
      <c r="G583" s="213" t="s">
        <v>282</v>
      </c>
      <c r="H583" s="214">
        <v>87.359999999999999</v>
      </c>
      <c r="I583" s="215"/>
      <c r="J583" s="216">
        <f>ROUND(I583*H583,2)</f>
        <v>0</v>
      </c>
      <c r="K583" s="212" t="s">
        <v>21</v>
      </c>
      <c r="L583" s="70"/>
      <c r="M583" s="217" t="s">
        <v>21</v>
      </c>
      <c r="N583" s="218" t="s">
        <v>44</v>
      </c>
      <c r="O583" s="45"/>
      <c r="P583" s="219">
        <f>O583*H583</f>
        <v>0</v>
      </c>
      <c r="Q583" s="219">
        <v>0.00017000000000000001</v>
      </c>
      <c r="R583" s="219">
        <f>Q583*H583</f>
        <v>0.0148512</v>
      </c>
      <c r="S583" s="219">
        <v>0</v>
      </c>
      <c r="T583" s="220">
        <f>S583*H583</f>
        <v>0</v>
      </c>
      <c r="AR583" s="22" t="s">
        <v>183</v>
      </c>
      <c r="AT583" s="22" t="s">
        <v>156</v>
      </c>
      <c r="AU583" s="22" t="s">
        <v>81</v>
      </c>
      <c r="AY583" s="22" t="s">
        <v>155</v>
      </c>
      <c r="BE583" s="221">
        <f>IF(N583="základní",J583,0)</f>
        <v>0</v>
      </c>
      <c r="BF583" s="221">
        <f>IF(N583="snížená",J583,0)</f>
        <v>0</v>
      </c>
      <c r="BG583" s="221">
        <f>IF(N583="zákl. přenesená",J583,0)</f>
        <v>0</v>
      </c>
      <c r="BH583" s="221">
        <f>IF(N583="sníž. přenesená",J583,0)</f>
        <v>0</v>
      </c>
      <c r="BI583" s="221">
        <f>IF(N583="nulová",J583,0)</f>
        <v>0</v>
      </c>
      <c r="BJ583" s="22" t="s">
        <v>81</v>
      </c>
      <c r="BK583" s="221">
        <f>ROUND(I583*H583,2)</f>
        <v>0</v>
      </c>
      <c r="BL583" s="22" t="s">
        <v>183</v>
      </c>
      <c r="BM583" s="22" t="s">
        <v>3074</v>
      </c>
    </row>
    <row r="584" s="1" customFormat="1" ht="16.5" customHeight="1">
      <c r="B584" s="44"/>
      <c r="C584" s="210" t="s">
        <v>73</v>
      </c>
      <c r="D584" s="210" t="s">
        <v>156</v>
      </c>
      <c r="E584" s="211" t="s">
        <v>3068</v>
      </c>
      <c r="F584" s="212" t="s">
        <v>3069</v>
      </c>
      <c r="G584" s="213" t="s">
        <v>21</v>
      </c>
      <c r="H584" s="214">
        <v>0</v>
      </c>
      <c r="I584" s="215"/>
      <c r="J584" s="216">
        <f>ROUND(I584*H584,2)</f>
        <v>0</v>
      </c>
      <c r="K584" s="212" t="s">
        <v>21</v>
      </c>
      <c r="L584" s="70"/>
      <c r="M584" s="217" t="s">
        <v>21</v>
      </c>
      <c r="N584" s="218" t="s">
        <v>44</v>
      </c>
      <c r="O584" s="45"/>
      <c r="P584" s="219">
        <f>O584*H584</f>
        <v>0</v>
      </c>
      <c r="Q584" s="219">
        <v>0</v>
      </c>
      <c r="R584" s="219">
        <f>Q584*H584</f>
        <v>0</v>
      </c>
      <c r="S584" s="219">
        <v>0</v>
      </c>
      <c r="T584" s="220">
        <f>S584*H584</f>
        <v>0</v>
      </c>
      <c r="AR584" s="22" t="s">
        <v>183</v>
      </c>
      <c r="AT584" s="22" t="s">
        <v>156</v>
      </c>
      <c r="AU584" s="22" t="s">
        <v>81</v>
      </c>
      <c r="AY584" s="22" t="s">
        <v>155</v>
      </c>
      <c r="BE584" s="221">
        <f>IF(N584="základní",J584,0)</f>
        <v>0</v>
      </c>
      <c r="BF584" s="221">
        <f>IF(N584="snížená",J584,0)</f>
        <v>0</v>
      </c>
      <c r="BG584" s="221">
        <f>IF(N584="zákl. přenesená",J584,0)</f>
        <v>0</v>
      </c>
      <c r="BH584" s="221">
        <f>IF(N584="sníž. přenesená",J584,0)</f>
        <v>0</v>
      </c>
      <c r="BI584" s="221">
        <f>IF(N584="nulová",J584,0)</f>
        <v>0</v>
      </c>
      <c r="BJ584" s="22" t="s">
        <v>81</v>
      </c>
      <c r="BK584" s="221">
        <f>ROUND(I584*H584,2)</f>
        <v>0</v>
      </c>
      <c r="BL584" s="22" t="s">
        <v>183</v>
      </c>
      <c r="BM584" s="22" t="s">
        <v>3075</v>
      </c>
    </row>
    <row r="585" s="1" customFormat="1" ht="16.5" customHeight="1">
      <c r="B585" s="44"/>
      <c r="C585" s="258" t="s">
        <v>779</v>
      </c>
      <c r="D585" s="258" t="s">
        <v>298</v>
      </c>
      <c r="E585" s="259" t="s">
        <v>3076</v>
      </c>
      <c r="F585" s="260" t="s">
        <v>3077</v>
      </c>
      <c r="G585" s="261" t="s">
        <v>282</v>
      </c>
      <c r="H585" s="262">
        <v>87.359999999999999</v>
      </c>
      <c r="I585" s="263"/>
      <c r="J585" s="264">
        <f>ROUND(I585*H585,2)</f>
        <v>0</v>
      </c>
      <c r="K585" s="260" t="s">
        <v>21</v>
      </c>
      <c r="L585" s="265"/>
      <c r="M585" s="266" t="s">
        <v>21</v>
      </c>
      <c r="N585" s="267" t="s">
        <v>44</v>
      </c>
      <c r="O585" s="45"/>
      <c r="P585" s="219">
        <f>O585*H585</f>
        <v>0</v>
      </c>
      <c r="Q585" s="219">
        <v>0.01034</v>
      </c>
      <c r="R585" s="219">
        <f>Q585*H585</f>
        <v>0.90330240000000006</v>
      </c>
      <c r="S585" s="219">
        <v>0</v>
      </c>
      <c r="T585" s="220">
        <f>S585*H585</f>
        <v>0</v>
      </c>
      <c r="AR585" s="22" t="s">
        <v>210</v>
      </c>
      <c r="AT585" s="22" t="s">
        <v>298</v>
      </c>
      <c r="AU585" s="22" t="s">
        <v>81</v>
      </c>
      <c r="AY585" s="22" t="s">
        <v>155</v>
      </c>
      <c r="BE585" s="221">
        <f>IF(N585="základní",J585,0)</f>
        <v>0</v>
      </c>
      <c r="BF585" s="221">
        <f>IF(N585="snížená",J585,0)</f>
        <v>0</v>
      </c>
      <c r="BG585" s="221">
        <f>IF(N585="zákl. přenesená",J585,0)</f>
        <v>0</v>
      </c>
      <c r="BH585" s="221">
        <f>IF(N585="sníž. přenesená",J585,0)</f>
        <v>0</v>
      </c>
      <c r="BI585" s="221">
        <f>IF(N585="nulová",J585,0)</f>
        <v>0</v>
      </c>
      <c r="BJ585" s="22" t="s">
        <v>81</v>
      </c>
      <c r="BK585" s="221">
        <f>ROUND(I585*H585,2)</f>
        <v>0</v>
      </c>
      <c r="BL585" s="22" t="s">
        <v>183</v>
      </c>
      <c r="BM585" s="22" t="s">
        <v>3078</v>
      </c>
    </row>
    <row r="586" s="1" customFormat="1" ht="16.5" customHeight="1">
      <c r="B586" s="44"/>
      <c r="C586" s="210" t="s">
        <v>73</v>
      </c>
      <c r="D586" s="210" t="s">
        <v>156</v>
      </c>
      <c r="E586" s="211" t="s">
        <v>3068</v>
      </c>
      <c r="F586" s="212" t="s">
        <v>3069</v>
      </c>
      <c r="G586" s="213" t="s">
        <v>21</v>
      </c>
      <c r="H586" s="214">
        <v>0</v>
      </c>
      <c r="I586" s="215"/>
      <c r="J586" s="216">
        <f>ROUND(I586*H586,2)</f>
        <v>0</v>
      </c>
      <c r="K586" s="212" t="s">
        <v>21</v>
      </c>
      <c r="L586" s="70"/>
      <c r="M586" s="217" t="s">
        <v>21</v>
      </c>
      <c r="N586" s="218" t="s">
        <v>44</v>
      </c>
      <c r="O586" s="45"/>
      <c r="P586" s="219">
        <f>O586*H586</f>
        <v>0</v>
      </c>
      <c r="Q586" s="219">
        <v>0</v>
      </c>
      <c r="R586" s="219">
        <f>Q586*H586</f>
        <v>0</v>
      </c>
      <c r="S586" s="219">
        <v>0</v>
      </c>
      <c r="T586" s="220">
        <f>S586*H586</f>
        <v>0</v>
      </c>
      <c r="AR586" s="22" t="s">
        <v>183</v>
      </c>
      <c r="AT586" s="22" t="s">
        <v>156</v>
      </c>
      <c r="AU586" s="22" t="s">
        <v>81</v>
      </c>
      <c r="AY586" s="22" t="s">
        <v>155</v>
      </c>
      <c r="BE586" s="221">
        <f>IF(N586="základní",J586,0)</f>
        <v>0</v>
      </c>
      <c r="BF586" s="221">
        <f>IF(N586="snížená",J586,0)</f>
        <v>0</v>
      </c>
      <c r="BG586" s="221">
        <f>IF(N586="zákl. přenesená",J586,0)</f>
        <v>0</v>
      </c>
      <c r="BH586" s="221">
        <f>IF(N586="sníž. přenesená",J586,0)</f>
        <v>0</v>
      </c>
      <c r="BI586" s="221">
        <f>IF(N586="nulová",J586,0)</f>
        <v>0</v>
      </c>
      <c r="BJ586" s="22" t="s">
        <v>81</v>
      </c>
      <c r="BK586" s="221">
        <f>ROUND(I586*H586,2)</f>
        <v>0</v>
      </c>
      <c r="BL586" s="22" t="s">
        <v>183</v>
      </c>
      <c r="BM586" s="22" t="s">
        <v>3079</v>
      </c>
    </row>
    <row r="587" s="1" customFormat="1" ht="16.5" customHeight="1">
      <c r="B587" s="44"/>
      <c r="C587" s="210" t="s">
        <v>3080</v>
      </c>
      <c r="D587" s="210" t="s">
        <v>156</v>
      </c>
      <c r="E587" s="211" t="s">
        <v>3081</v>
      </c>
      <c r="F587" s="212" t="s">
        <v>3082</v>
      </c>
      <c r="G587" s="213" t="s">
        <v>422</v>
      </c>
      <c r="H587" s="214">
        <v>11</v>
      </c>
      <c r="I587" s="215"/>
      <c r="J587" s="216">
        <f>ROUND(I587*H587,2)</f>
        <v>0</v>
      </c>
      <c r="K587" s="212" t="s">
        <v>21</v>
      </c>
      <c r="L587" s="70"/>
      <c r="M587" s="217" t="s">
        <v>21</v>
      </c>
      <c r="N587" s="218" t="s">
        <v>44</v>
      </c>
      <c r="O587" s="45"/>
      <c r="P587" s="219">
        <f>O587*H587</f>
        <v>0</v>
      </c>
      <c r="Q587" s="219">
        <v>0</v>
      </c>
      <c r="R587" s="219">
        <f>Q587*H587</f>
        <v>0</v>
      </c>
      <c r="S587" s="219">
        <v>0</v>
      </c>
      <c r="T587" s="220">
        <f>S587*H587</f>
        <v>0</v>
      </c>
      <c r="AR587" s="22" t="s">
        <v>183</v>
      </c>
      <c r="AT587" s="22" t="s">
        <v>156</v>
      </c>
      <c r="AU587" s="22" t="s">
        <v>81</v>
      </c>
      <c r="AY587" s="22" t="s">
        <v>155</v>
      </c>
      <c r="BE587" s="221">
        <f>IF(N587="základní",J587,0)</f>
        <v>0</v>
      </c>
      <c r="BF587" s="221">
        <f>IF(N587="snížená",J587,0)</f>
        <v>0</v>
      </c>
      <c r="BG587" s="221">
        <f>IF(N587="zákl. přenesená",J587,0)</f>
        <v>0</v>
      </c>
      <c r="BH587" s="221">
        <f>IF(N587="sníž. přenesená",J587,0)</f>
        <v>0</v>
      </c>
      <c r="BI587" s="221">
        <f>IF(N587="nulová",J587,0)</f>
        <v>0</v>
      </c>
      <c r="BJ587" s="22" t="s">
        <v>81</v>
      </c>
      <c r="BK587" s="221">
        <f>ROUND(I587*H587,2)</f>
        <v>0</v>
      </c>
      <c r="BL587" s="22" t="s">
        <v>183</v>
      </c>
      <c r="BM587" s="22" t="s">
        <v>3083</v>
      </c>
    </row>
    <row r="588" s="1" customFormat="1" ht="16.5" customHeight="1">
      <c r="B588" s="44"/>
      <c r="C588" s="210" t="s">
        <v>73</v>
      </c>
      <c r="D588" s="210" t="s">
        <v>156</v>
      </c>
      <c r="E588" s="211" t="s">
        <v>3084</v>
      </c>
      <c r="F588" s="212" t="s">
        <v>3085</v>
      </c>
      <c r="G588" s="213" t="s">
        <v>21</v>
      </c>
      <c r="H588" s="214">
        <v>0</v>
      </c>
      <c r="I588" s="215"/>
      <c r="J588" s="216">
        <f>ROUND(I588*H588,2)</f>
        <v>0</v>
      </c>
      <c r="K588" s="212" t="s">
        <v>21</v>
      </c>
      <c r="L588" s="70"/>
      <c r="M588" s="217" t="s">
        <v>21</v>
      </c>
      <c r="N588" s="218" t="s">
        <v>44</v>
      </c>
      <c r="O588" s="45"/>
      <c r="P588" s="219">
        <f>O588*H588</f>
        <v>0</v>
      </c>
      <c r="Q588" s="219">
        <v>0</v>
      </c>
      <c r="R588" s="219">
        <f>Q588*H588</f>
        <v>0</v>
      </c>
      <c r="S588" s="219">
        <v>0</v>
      </c>
      <c r="T588" s="220">
        <f>S588*H588</f>
        <v>0</v>
      </c>
      <c r="AR588" s="22" t="s">
        <v>183</v>
      </c>
      <c r="AT588" s="22" t="s">
        <v>156</v>
      </c>
      <c r="AU588" s="22" t="s">
        <v>81</v>
      </c>
      <c r="AY588" s="22" t="s">
        <v>155</v>
      </c>
      <c r="BE588" s="221">
        <f>IF(N588="základní",J588,0)</f>
        <v>0</v>
      </c>
      <c r="BF588" s="221">
        <f>IF(N588="snížená",J588,0)</f>
        <v>0</v>
      </c>
      <c r="BG588" s="221">
        <f>IF(N588="zákl. přenesená",J588,0)</f>
        <v>0</v>
      </c>
      <c r="BH588" s="221">
        <f>IF(N588="sníž. přenesená",J588,0)</f>
        <v>0</v>
      </c>
      <c r="BI588" s="221">
        <f>IF(N588="nulová",J588,0)</f>
        <v>0</v>
      </c>
      <c r="BJ588" s="22" t="s">
        <v>81</v>
      </c>
      <c r="BK588" s="221">
        <f>ROUND(I588*H588,2)</f>
        <v>0</v>
      </c>
      <c r="BL588" s="22" t="s">
        <v>183</v>
      </c>
      <c r="BM588" s="22" t="s">
        <v>3086</v>
      </c>
    </row>
    <row r="589" s="1" customFormat="1" ht="16.5" customHeight="1">
      <c r="B589" s="44"/>
      <c r="C589" s="210" t="s">
        <v>781</v>
      </c>
      <c r="D589" s="210" t="s">
        <v>156</v>
      </c>
      <c r="E589" s="211" t="s">
        <v>3087</v>
      </c>
      <c r="F589" s="212" t="s">
        <v>3088</v>
      </c>
      <c r="G589" s="213" t="s">
        <v>301</v>
      </c>
      <c r="H589" s="214">
        <v>3.04</v>
      </c>
      <c r="I589" s="215"/>
      <c r="J589" s="216">
        <f>ROUND(I589*H589,2)</f>
        <v>0</v>
      </c>
      <c r="K589" s="212" t="s">
        <v>21</v>
      </c>
      <c r="L589" s="70"/>
      <c r="M589" s="217" t="s">
        <v>21</v>
      </c>
      <c r="N589" s="218" t="s">
        <v>44</v>
      </c>
      <c r="O589" s="45"/>
      <c r="P589" s="219">
        <f>O589*H589</f>
        <v>0</v>
      </c>
      <c r="Q589" s="219">
        <v>0</v>
      </c>
      <c r="R589" s="219">
        <f>Q589*H589</f>
        <v>0</v>
      </c>
      <c r="S589" s="219">
        <v>0</v>
      </c>
      <c r="T589" s="220">
        <f>S589*H589</f>
        <v>0</v>
      </c>
      <c r="AR589" s="22" t="s">
        <v>183</v>
      </c>
      <c r="AT589" s="22" t="s">
        <v>156</v>
      </c>
      <c r="AU589" s="22" t="s">
        <v>81</v>
      </c>
      <c r="AY589" s="22" t="s">
        <v>155</v>
      </c>
      <c r="BE589" s="221">
        <f>IF(N589="základní",J589,0)</f>
        <v>0</v>
      </c>
      <c r="BF589" s="221">
        <f>IF(N589="snížená",J589,0)</f>
        <v>0</v>
      </c>
      <c r="BG589" s="221">
        <f>IF(N589="zákl. přenesená",J589,0)</f>
        <v>0</v>
      </c>
      <c r="BH589" s="221">
        <f>IF(N589="sníž. přenesená",J589,0)</f>
        <v>0</v>
      </c>
      <c r="BI589" s="221">
        <f>IF(N589="nulová",J589,0)</f>
        <v>0</v>
      </c>
      <c r="BJ589" s="22" t="s">
        <v>81</v>
      </c>
      <c r="BK589" s="221">
        <f>ROUND(I589*H589,2)</f>
        <v>0</v>
      </c>
      <c r="BL589" s="22" t="s">
        <v>183</v>
      </c>
      <c r="BM589" s="22" t="s">
        <v>3089</v>
      </c>
    </row>
    <row r="590" s="1" customFormat="1" ht="16.5" customHeight="1">
      <c r="B590" s="44"/>
      <c r="C590" s="210" t="s">
        <v>73</v>
      </c>
      <c r="D590" s="210" t="s">
        <v>156</v>
      </c>
      <c r="E590" s="211" t="s">
        <v>3090</v>
      </c>
      <c r="F590" s="212" t="s">
        <v>3091</v>
      </c>
      <c r="G590" s="213" t="s">
        <v>21</v>
      </c>
      <c r="H590" s="214">
        <v>0</v>
      </c>
      <c r="I590" s="215"/>
      <c r="J590" s="216">
        <f>ROUND(I590*H590,2)</f>
        <v>0</v>
      </c>
      <c r="K590" s="212" t="s">
        <v>21</v>
      </c>
      <c r="L590" s="70"/>
      <c r="M590" s="217" t="s">
        <v>21</v>
      </c>
      <c r="N590" s="218" t="s">
        <v>44</v>
      </c>
      <c r="O590" s="45"/>
      <c r="P590" s="219">
        <f>O590*H590</f>
        <v>0</v>
      </c>
      <c r="Q590" s="219">
        <v>0</v>
      </c>
      <c r="R590" s="219">
        <f>Q590*H590</f>
        <v>0</v>
      </c>
      <c r="S590" s="219">
        <v>0</v>
      </c>
      <c r="T590" s="220">
        <f>S590*H590</f>
        <v>0</v>
      </c>
      <c r="AR590" s="22" t="s">
        <v>183</v>
      </c>
      <c r="AT590" s="22" t="s">
        <v>156</v>
      </c>
      <c r="AU590" s="22" t="s">
        <v>81</v>
      </c>
      <c r="AY590" s="22" t="s">
        <v>155</v>
      </c>
      <c r="BE590" s="221">
        <f>IF(N590="základní",J590,0)</f>
        <v>0</v>
      </c>
      <c r="BF590" s="221">
        <f>IF(N590="snížená",J590,0)</f>
        <v>0</v>
      </c>
      <c r="BG590" s="221">
        <f>IF(N590="zákl. přenesená",J590,0)</f>
        <v>0</v>
      </c>
      <c r="BH590" s="221">
        <f>IF(N590="sníž. přenesená",J590,0)</f>
        <v>0</v>
      </c>
      <c r="BI590" s="221">
        <f>IF(N590="nulová",J590,0)</f>
        <v>0</v>
      </c>
      <c r="BJ590" s="22" t="s">
        <v>81</v>
      </c>
      <c r="BK590" s="221">
        <f>ROUND(I590*H590,2)</f>
        <v>0</v>
      </c>
      <c r="BL590" s="22" t="s">
        <v>183</v>
      </c>
      <c r="BM590" s="22" t="s">
        <v>3092</v>
      </c>
    </row>
    <row r="591" s="9" customFormat="1" ht="29.88" customHeight="1">
      <c r="B591" s="196"/>
      <c r="C591" s="197"/>
      <c r="D591" s="198" t="s">
        <v>72</v>
      </c>
      <c r="E591" s="233" t="s">
        <v>2963</v>
      </c>
      <c r="F591" s="233" t="s">
        <v>3093</v>
      </c>
      <c r="G591" s="197"/>
      <c r="H591" s="197"/>
      <c r="I591" s="200"/>
      <c r="J591" s="234">
        <f>BK591</f>
        <v>0</v>
      </c>
      <c r="K591" s="197"/>
      <c r="L591" s="202"/>
      <c r="M591" s="203"/>
      <c r="N591" s="204"/>
      <c r="O591" s="204"/>
      <c r="P591" s="205">
        <v>0</v>
      </c>
      <c r="Q591" s="204"/>
      <c r="R591" s="205">
        <v>0</v>
      </c>
      <c r="S591" s="204"/>
      <c r="T591" s="206">
        <v>0</v>
      </c>
      <c r="AR591" s="207" t="s">
        <v>83</v>
      </c>
      <c r="AT591" s="208" t="s">
        <v>72</v>
      </c>
      <c r="AU591" s="208" t="s">
        <v>81</v>
      </c>
      <c r="AY591" s="207" t="s">
        <v>155</v>
      </c>
      <c r="BK591" s="209">
        <v>0</v>
      </c>
    </row>
    <row r="592" s="9" customFormat="1" ht="24.96" customHeight="1">
      <c r="B592" s="196"/>
      <c r="C592" s="197"/>
      <c r="D592" s="198" t="s">
        <v>72</v>
      </c>
      <c r="E592" s="199" t="s">
        <v>3094</v>
      </c>
      <c r="F592" s="199" t="s">
        <v>3095</v>
      </c>
      <c r="G592" s="197"/>
      <c r="H592" s="197"/>
      <c r="I592" s="200"/>
      <c r="J592" s="201">
        <f>BK592</f>
        <v>0</v>
      </c>
      <c r="K592" s="197"/>
      <c r="L592" s="202"/>
      <c r="M592" s="203"/>
      <c r="N592" s="204"/>
      <c r="O592" s="204"/>
      <c r="P592" s="205">
        <f>SUM(P593:P597)</f>
        <v>0</v>
      </c>
      <c r="Q592" s="204"/>
      <c r="R592" s="205">
        <f>SUM(R593:R597)</f>
        <v>0.41421022000000002</v>
      </c>
      <c r="S592" s="204"/>
      <c r="T592" s="206">
        <f>SUM(T593:T597)</f>
        <v>0</v>
      </c>
      <c r="AR592" s="207" t="s">
        <v>83</v>
      </c>
      <c r="AT592" s="208" t="s">
        <v>72</v>
      </c>
      <c r="AU592" s="208" t="s">
        <v>73</v>
      </c>
      <c r="AY592" s="207" t="s">
        <v>155</v>
      </c>
      <c r="BK592" s="209">
        <f>SUM(BK593:BK597)</f>
        <v>0</v>
      </c>
    </row>
    <row r="593" s="1" customFormat="1" ht="16.5" customHeight="1">
      <c r="B593" s="44"/>
      <c r="C593" s="210" t="s">
        <v>3096</v>
      </c>
      <c r="D593" s="210" t="s">
        <v>156</v>
      </c>
      <c r="E593" s="211" t="s">
        <v>3097</v>
      </c>
      <c r="F593" s="212" t="s">
        <v>3098</v>
      </c>
      <c r="G593" s="213" t="s">
        <v>282</v>
      </c>
      <c r="H593" s="214">
        <v>29.047000000000001</v>
      </c>
      <c r="I593" s="215"/>
      <c r="J593" s="216">
        <f>ROUND(I593*H593,2)</f>
        <v>0</v>
      </c>
      <c r="K593" s="212" t="s">
        <v>21</v>
      </c>
      <c r="L593" s="70"/>
      <c r="M593" s="217" t="s">
        <v>21</v>
      </c>
      <c r="N593" s="218" t="s">
        <v>44</v>
      </c>
      <c r="O593" s="45"/>
      <c r="P593" s="219">
        <f>O593*H593</f>
        <v>0</v>
      </c>
      <c r="Q593" s="219">
        <v>0.01426</v>
      </c>
      <c r="R593" s="219">
        <f>Q593*H593</f>
        <v>0.41421022000000002</v>
      </c>
      <c r="S593" s="219">
        <v>0</v>
      </c>
      <c r="T593" s="220">
        <f>S593*H593</f>
        <v>0</v>
      </c>
      <c r="AR593" s="22" t="s">
        <v>183</v>
      </c>
      <c r="AT593" s="22" t="s">
        <v>156</v>
      </c>
      <c r="AU593" s="22" t="s">
        <v>81</v>
      </c>
      <c r="AY593" s="22" t="s">
        <v>155</v>
      </c>
      <c r="BE593" s="221">
        <f>IF(N593="základní",J593,0)</f>
        <v>0</v>
      </c>
      <c r="BF593" s="221">
        <f>IF(N593="snížená",J593,0)</f>
        <v>0</v>
      </c>
      <c r="BG593" s="221">
        <f>IF(N593="zákl. přenesená",J593,0)</f>
        <v>0</v>
      </c>
      <c r="BH593" s="221">
        <f>IF(N593="sníž. přenesená",J593,0)</f>
        <v>0</v>
      </c>
      <c r="BI593" s="221">
        <f>IF(N593="nulová",J593,0)</f>
        <v>0</v>
      </c>
      <c r="BJ593" s="22" t="s">
        <v>81</v>
      </c>
      <c r="BK593" s="221">
        <f>ROUND(I593*H593,2)</f>
        <v>0</v>
      </c>
      <c r="BL593" s="22" t="s">
        <v>183</v>
      </c>
      <c r="BM593" s="22" t="s">
        <v>3099</v>
      </c>
    </row>
    <row r="594" s="1" customFormat="1" ht="16.5" customHeight="1">
      <c r="B594" s="44"/>
      <c r="C594" s="210" t="s">
        <v>73</v>
      </c>
      <c r="D594" s="210" t="s">
        <v>156</v>
      </c>
      <c r="E594" s="211" t="s">
        <v>3100</v>
      </c>
      <c r="F594" s="212" t="s">
        <v>3101</v>
      </c>
      <c r="G594" s="213" t="s">
        <v>21</v>
      </c>
      <c r="H594" s="214">
        <v>0</v>
      </c>
      <c r="I594" s="215"/>
      <c r="J594" s="216">
        <f>ROUND(I594*H594,2)</f>
        <v>0</v>
      </c>
      <c r="K594" s="212" t="s">
        <v>21</v>
      </c>
      <c r="L594" s="70"/>
      <c r="M594" s="217" t="s">
        <v>21</v>
      </c>
      <c r="N594" s="218" t="s">
        <v>44</v>
      </c>
      <c r="O594" s="45"/>
      <c r="P594" s="219">
        <f>O594*H594</f>
        <v>0</v>
      </c>
      <c r="Q594" s="219">
        <v>0</v>
      </c>
      <c r="R594" s="219">
        <f>Q594*H594</f>
        <v>0</v>
      </c>
      <c r="S594" s="219">
        <v>0</v>
      </c>
      <c r="T594" s="220">
        <f>S594*H594</f>
        <v>0</v>
      </c>
      <c r="AR594" s="22" t="s">
        <v>183</v>
      </c>
      <c r="AT594" s="22" t="s">
        <v>156</v>
      </c>
      <c r="AU594" s="22" t="s">
        <v>81</v>
      </c>
      <c r="AY594" s="22" t="s">
        <v>155</v>
      </c>
      <c r="BE594" s="221">
        <f>IF(N594="základní",J594,0)</f>
        <v>0</v>
      </c>
      <c r="BF594" s="221">
        <f>IF(N594="snížená",J594,0)</f>
        <v>0</v>
      </c>
      <c r="BG594" s="221">
        <f>IF(N594="zákl. přenesená",J594,0)</f>
        <v>0</v>
      </c>
      <c r="BH594" s="221">
        <f>IF(N594="sníž. přenesená",J594,0)</f>
        <v>0</v>
      </c>
      <c r="BI594" s="221">
        <f>IF(N594="nulová",J594,0)</f>
        <v>0</v>
      </c>
      <c r="BJ594" s="22" t="s">
        <v>81</v>
      </c>
      <c r="BK594" s="221">
        <f>ROUND(I594*H594,2)</f>
        <v>0</v>
      </c>
      <c r="BL594" s="22" t="s">
        <v>183</v>
      </c>
      <c r="BM594" s="22" t="s">
        <v>3102</v>
      </c>
    </row>
    <row r="595" s="1" customFormat="1" ht="16.5" customHeight="1">
      <c r="B595" s="44"/>
      <c r="C595" s="210" t="s">
        <v>784</v>
      </c>
      <c r="D595" s="210" t="s">
        <v>156</v>
      </c>
      <c r="E595" s="211" t="s">
        <v>3103</v>
      </c>
      <c r="F595" s="212" t="s">
        <v>3104</v>
      </c>
      <c r="G595" s="213" t="s">
        <v>301</v>
      </c>
      <c r="H595" s="214">
        <v>0.41399999999999998</v>
      </c>
      <c r="I595" s="215"/>
      <c r="J595" s="216">
        <f>ROUND(I595*H595,2)</f>
        <v>0</v>
      </c>
      <c r="K595" s="212" t="s">
        <v>21</v>
      </c>
      <c r="L595" s="70"/>
      <c r="M595" s="217" t="s">
        <v>21</v>
      </c>
      <c r="N595" s="218" t="s">
        <v>44</v>
      </c>
      <c r="O595" s="45"/>
      <c r="P595" s="219">
        <f>O595*H595</f>
        <v>0</v>
      </c>
      <c r="Q595" s="219">
        <v>0</v>
      </c>
      <c r="R595" s="219">
        <f>Q595*H595</f>
        <v>0</v>
      </c>
      <c r="S595" s="219">
        <v>0</v>
      </c>
      <c r="T595" s="220">
        <f>S595*H595</f>
        <v>0</v>
      </c>
      <c r="AR595" s="22" t="s">
        <v>183</v>
      </c>
      <c r="AT595" s="22" t="s">
        <v>156</v>
      </c>
      <c r="AU595" s="22" t="s">
        <v>81</v>
      </c>
      <c r="AY595" s="22" t="s">
        <v>155</v>
      </c>
      <c r="BE595" s="221">
        <f>IF(N595="základní",J595,0)</f>
        <v>0</v>
      </c>
      <c r="BF595" s="221">
        <f>IF(N595="snížená",J595,0)</f>
        <v>0</v>
      </c>
      <c r="BG595" s="221">
        <f>IF(N595="zákl. přenesená",J595,0)</f>
        <v>0</v>
      </c>
      <c r="BH595" s="221">
        <f>IF(N595="sníž. přenesená",J595,0)</f>
        <v>0</v>
      </c>
      <c r="BI595" s="221">
        <f>IF(N595="nulová",J595,0)</f>
        <v>0</v>
      </c>
      <c r="BJ595" s="22" t="s">
        <v>81</v>
      </c>
      <c r="BK595" s="221">
        <f>ROUND(I595*H595,2)</f>
        <v>0</v>
      </c>
      <c r="BL595" s="22" t="s">
        <v>183</v>
      </c>
      <c r="BM595" s="22" t="s">
        <v>3105</v>
      </c>
    </row>
    <row r="596" s="1" customFormat="1" ht="16.5" customHeight="1">
      <c r="B596" s="44"/>
      <c r="C596" s="210" t="s">
        <v>73</v>
      </c>
      <c r="D596" s="210" t="s">
        <v>156</v>
      </c>
      <c r="E596" s="211" t="s">
        <v>3106</v>
      </c>
      <c r="F596" s="212" t="s">
        <v>3107</v>
      </c>
      <c r="G596" s="213" t="s">
        <v>21</v>
      </c>
      <c r="H596" s="214">
        <v>0</v>
      </c>
      <c r="I596" s="215"/>
      <c r="J596" s="216">
        <f>ROUND(I596*H596,2)</f>
        <v>0</v>
      </c>
      <c r="K596" s="212" t="s">
        <v>21</v>
      </c>
      <c r="L596" s="70"/>
      <c r="M596" s="217" t="s">
        <v>21</v>
      </c>
      <c r="N596" s="218" t="s">
        <v>44</v>
      </c>
      <c r="O596" s="45"/>
      <c r="P596" s="219">
        <f>O596*H596</f>
        <v>0</v>
      </c>
      <c r="Q596" s="219">
        <v>0</v>
      </c>
      <c r="R596" s="219">
        <f>Q596*H596</f>
        <v>0</v>
      </c>
      <c r="S596" s="219">
        <v>0</v>
      </c>
      <c r="T596" s="220">
        <f>S596*H596</f>
        <v>0</v>
      </c>
      <c r="AR596" s="22" t="s">
        <v>183</v>
      </c>
      <c r="AT596" s="22" t="s">
        <v>156</v>
      </c>
      <c r="AU596" s="22" t="s">
        <v>81</v>
      </c>
      <c r="AY596" s="22" t="s">
        <v>155</v>
      </c>
      <c r="BE596" s="221">
        <f>IF(N596="základní",J596,0)</f>
        <v>0</v>
      </c>
      <c r="BF596" s="221">
        <f>IF(N596="snížená",J596,0)</f>
        <v>0</v>
      </c>
      <c r="BG596" s="221">
        <f>IF(N596="zákl. přenesená",J596,0)</f>
        <v>0</v>
      </c>
      <c r="BH596" s="221">
        <f>IF(N596="sníž. přenesená",J596,0)</f>
        <v>0</v>
      </c>
      <c r="BI596" s="221">
        <f>IF(N596="nulová",J596,0)</f>
        <v>0</v>
      </c>
      <c r="BJ596" s="22" t="s">
        <v>81</v>
      </c>
      <c r="BK596" s="221">
        <f>ROUND(I596*H596,2)</f>
        <v>0</v>
      </c>
      <c r="BL596" s="22" t="s">
        <v>183</v>
      </c>
      <c r="BM596" s="22" t="s">
        <v>3108</v>
      </c>
    </row>
    <row r="597" s="9" customFormat="1" ht="29.88" customHeight="1">
      <c r="B597" s="196"/>
      <c r="C597" s="197"/>
      <c r="D597" s="198" t="s">
        <v>72</v>
      </c>
      <c r="E597" s="233" t="s">
        <v>3109</v>
      </c>
      <c r="F597" s="233" t="s">
        <v>3110</v>
      </c>
      <c r="G597" s="197"/>
      <c r="H597" s="197"/>
      <c r="I597" s="200"/>
      <c r="J597" s="234">
        <f>BK597</f>
        <v>0</v>
      </c>
      <c r="K597" s="197"/>
      <c r="L597" s="202"/>
      <c r="M597" s="203"/>
      <c r="N597" s="204"/>
      <c r="O597" s="204"/>
      <c r="P597" s="205">
        <v>0</v>
      </c>
      <c r="Q597" s="204"/>
      <c r="R597" s="205">
        <v>0</v>
      </c>
      <c r="S597" s="204"/>
      <c r="T597" s="206">
        <v>0</v>
      </c>
      <c r="AR597" s="207" t="s">
        <v>83</v>
      </c>
      <c r="AT597" s="208" t="s">
        <v>72</v>
      </c>
      <c r="AU597" s="208" t="s">
        <v>81</v>
      </c>
      <c r="AY597" s="207" t="s">
        <v>155</v>
      </c>
      <c r="BK597" s="209">
        <v>0</v>
      </c>
    </row>
    <row r="598" s="9" customFormat="1" ht="24.96" customHeight="1">
      <c r="B598" s="196"/>
      <c r="C598" s="197"/>
      <c r="D598" s="198" t="s">
        <v>72</v>
      </c>
      <c r="E598" s="199" t="s">
        <v>3111</v>
      </c>
      <c r="F598" s="199" t="s">
        <v>3112</v>
      </c>
      <c r="G598" s="197"/>
      <c r="H598" s="197"/>
      <c r="I598" s="200"/>
      <c r="J598" s="201">
        <f>BK598</f>
        <v>0</v>
      </c>
      <c r="K598" s="197"/>
      <c r="L598" s="202"/>
      <c r="M598" s="203"/>
      <c r="N598" s="204"/>
      <c r="O598" s="204"/>
      <c r="P598" s="205">
        <f>SUM(P599:P624)</f>
        <v>0</v>
      </c>
      <c r="Q598" s="204"/>
      <c r="R598" s="205">
        <f>SUM(R599:R624)</f>
        <v>1.1888882000000001</v>
      </c>
      <c r="S598" s="204"/>
      <c r="T598" s="206">
        <f>SUM(T599:T624)</f>
        <v>0</v>
      </c>
      <c r="AR598" s="207" t="s">
        <v>83</v>
      </c>
      <c r="AT598" s="208" t="s">
        <v>72</v>
      </c>
      <c r="AU598" s="208" t="s">
        <v>73</v>
      </c>
      <c r="AY598" s="207" t="s">
        <v>155</v>
      </c>
      <c r="BK598" s="209">
        <f>SUM(BK599:BK624)</f>
        <v>0</v>
      </c>
    </row>
    <row r="599" s="1" customFormat="1" ht="16.5" customHeight="1">
      <c r="B599" s="44"/>
      <c r="C599" s="210" t="s">
        <v>3113</v>
      </c>
      <c r="D599" s="210" t="s">
        <v>156</v>
      </c>
      <c r="E599" s="211" t="s">
        <v>3114</v>
      </c>
      <c r="F599" s="212" t="s">
        <v>3115</v>
      </c>
      <c r="G599" s="213" t="s">
        <v>282</v>
      </c>
      <c r="H599" s="214">
        <v>12.48</v>
      </c>
      <c r="I599" s="215"/>
      <c r="J599" s="216">
        <f>ROUND(I599*H599,2)</f>
        <v>0</v>
      </c>
      <c r="K599" s="212" t="s">
        <v>21</v>
      </c>
      <c r="L599" s="70"/>
      <c r="M599" s="217" t="s">
        <v>21</v>
      </c>
      <c r="N599" s="218" t="s">
        <v>44</v>
      </c>
      <c r="O599" s="45"/>
      <c r="P599" s="219">
        <f>O599*H599</f>
        <v>0</v>
      </c>
      <c r="Q599" s="219">
        <v>0.017139999999999999</v>
      </c>
      <c r="R599" s="219">
        <f>Q599*H599</f>
        <v>0.21390719999999999</v>
      </c>
      <c r="S599" s="219">
        <v>0</v>
      </c>
      <c r="T599" s="220">
        <f>S599*H599</f>
        <v>0</v>
      </c>
      <c r="AR599" s="22" t="s">
        <v>183</v>
      </c>
      <c r="AT599" s="22" t="s">
        <v>156</v>
      </c>
      <c r="AU599" s="22" t="s">
        <v>81</v>
      </c>
      <c r="AY599" s="22" t="s">
        <v>155</v>
      </c>
      <c r="BE599" s="221">
        <f>IF(N599="základní",J599,0)</f>
        <v>0</v>
      </c>
      <c r="BF599" s="221">
        <f>IF(N599="snížená",J599,0)</f>
        <v>0</v>
      </c>
      <c r="BG599" s="221">
        <f>IF(N599="zákl. přenesená",J599,0)</f>
        <v>0</v>
      </c>
      <c r="BH599" s="221">
        <f>IF(N599="sníž. přenesená",J599,0)</f>
        <v>0</v>
      </c>
      <c r="BI599" s="221">
        <f>IF(N599="nulová",J599,0)</f>
        <v>0</v>
      </c>
      <c r="BJ599" s="22" t="s">
        <v>81</v>
      </c>
      <c r="BK599" s="221">
        <f>ROUND(I599*H599,2)</f>
        <v>0</v>
      </c>
      <c r="BL599" s="22" t="s">
        <v>183</v>
      </c>
      <c r="BM599" s="22" t="s">
        <v>3116</v>
      </c>
    </row>
    <row r="600" s="1" customFormat="1" ht="16.5" customHeight="1">
      <c r="B600" s="44"/>
      <c r="C600" s="210" t="s">
        <v>73</v>
      </c>
      <c r="D600" s="210" t="s">
        <v>156</v>
      </c>
      <c r="E600" s="211" t="s">
        <v>3117</v>
      </c>
      <c r="F600" s="212" t="s">
        <v>3118</v>
      </c>
      <c r="G600" s="213" t="s">
        <v>21</v>
      </c>
      <c r="H600" s="214">
        <v>0</v>
      </c>
      <c r="I600" s="215"/>
      <c r="J600" s="216">
        <f>ROUND(I600*H600,2)</f>
        <v>0</v>
      </c>
      <c r="K600" s="212" t="s">
        <v>21</v>
      </c>
      <c r="L600" s="70"/>
      <c r="M600" s="217" t="s">
        <v>21</v>
      </c>
      <c r="N600" s="218" t="s">
        <v>44</v>
      </c>
      <c r="O600" s="45"/>
      <c r="P600" s="219">
        <f>O600*H600</f>
        <v>0</v>
      </c>
      <c r="Q600" s="219">
        <v>0</v>
      </c>
      <c r="R600" s="219">
        <f>Q600*H600</f>
        <v>0</v>
      </c>
      <c r="S600" s="219">
        <v>0</v>
      </c>
      <c r="T600" s="220">
        <f>S600*H600</f>
        <v>0</v>
      </c>
      <c r="AR600" s="22" t="s">
        <v>183</v>
      </c>
      <c r="AT600" s="22" t="s">
        <v>156</v>
      </c>
      <c r="AU600" s="22" t="s">
        <v>81</v>
      </c>
      <c r="AY600" s="22" t="s">
        <v>155</v>
      </c>
      <c r="BE600" s="221">
        <f>IF(N600="základní",J600,0)</f>
        <v>0</v>
      </c>
      <c r="BF600" s="221">
        <f>IF(N600="snížená",J600,0)</f>
        <v>0</v>
      </c>
      <c r="BG600" s="221">
        <f>IF(N600="zákl. přenesená",J600,0)</f>
        <v>0</v>
      </c>
      <c r="BH600" s="221">
        <f>IF(N600="sníž. přenesená",J600,0)</f>
        <v>0</v>
      </c>
      <c r="BI600" s="221">
        <f>IF(N600="nulová",J600,0)</f>
        <v>0</v>
      </c>
      <c r="BJ600" s="22" t="s">
        <v>81</v>
      </c>
      <c r="BK600" s="221">
        <f>ROUND(I600*H600,2)</f>
        <v>0</v>
      </c>
      <c r="BL600" s="22" t="s">
        <v>183</v>
      </c>
      <c r="BM600" s="22" t="s">
        <v>3119</v>
      </c>
    </row>
    <row r="601" s="1" customFormat="1" ht="16.5" customHeight="1">
      <c r="B601" s="44"/>
      <c r="C601" s="210" t="s">
        <v>786</v>
      </c>
      <c r="D601" s="210" t="s">
        <v>156</v>
      </c>
      <c r="E601" s="211" t="s">
        <v>3120</v>
      </c>
      <c r="F601" s="212" t="s">
        <v>3121</v>
      </c>
      <c r="G601" s="213" t="s">
        <v>298</v>
      </c>
      <c r="H601" s="214">
        <v>13</v>
      </c>
      <c r="I601" s="215"/>
      <c r="J601" s="216">
        <f>ROUND(I601*H601,2)</f>
        <v>0</v>
      </c>
      <c r="K601" s="212" t="s">
        <v>21</v>
      </c>
      <c r="L601" s="70"/>
      <c r="M601" s="217" t="s">
        <v>21</v>
      </c>
      <c r="N601" s="218" t="s">
        <v>44</v>
      </c>
      <c r="O601" s="45"/>
      <c r="P601" s="219">
        <f>O601*H601</f>
        <v>0</v>
      </c>
      <c r="Q601" s="219">
        <v>0.0033999999999999998</v>
      </c>
      <c r="R601" s="219">
        <f>Q601*H601</f>
        <v>0.044199999999999996</v>
      </c>
      <c r="S601" s="219">
        <v>0</v>
      </c>
      <c r="T601" s="220">
        <f>S601*H601</f>
        <v>0</v>
      </c>
      <c r="AR601" s="22" t="s">
        <v>183</v>
      </c>
      <c r="AT601" s="22" t="s">
        <v>156</v>
      </c>
      <c r="AU601" s="22" t="s">
        <v>81</v>
      </c>
      <c r="AY601" s="22" t="s">
        <v>155</v>
      </c>
      <c r="BE601" s="221">
        <f>IF(N601="základní",J601,0)</f>
        <v>0</v>
      </c>
      <c r="BF601" s="221">
        <f>IF(N601="snížená",J601,0)</f>
        <v>0</v>
      </c>
      <c r="BG601" s="221">
        <f>IF(N601="zákl. přenesená",J601,0)</f>
        <v>0</v>
      </c>
      <c r="BH601" s="221">
        <f>IF(N601="sníž. přenesená",J601,0)</f>
        <v>0</v>
      </c>
      <c r="BI601" s="221">
        <f>IF(N601="nulová",J601,0)</f>
        <v>0</v>
      </c>
      <c r="BJ601" s="22" t="s">
        <v>81</v>
      </c>
      <c r="BK601" s="221">
        <f>ROUND(I601*H601,2)</f>
        <v>0</v>
      </c>
      <c r="BL601" s="22" t="s">
        <v>183</v>
      </c>
      <c r="BM601" s="22" t="s">
        <v>3122</v>
      </c>
    </row>
    <row r="602" s="1" customFormat="1" ht="16.5" customHeight="1">
      <c r="B602" s="44"/>
      <c r="C602" s="210" t="s">
        <v>3123</v>
      </c>
      <c r="D602" s="210" t="s">
        <v>156</v>
      </c>
      <c r="E602" s="211" t="s">
        <v>3124</v>
      </c>
      <c r="F602" s="212" t="s">
        <v>3125</v>
      </c>
      <c r="G602" s="213" t="s">
        <v>298</v>
      </c>
      <c r="H602" s="214">
        <v>10.4</v>
      </c>
      <c r="I602" s="215"/>
      <c r="J602" s="216">
        <f>ROUND(I602*H602,2)</f>
        <v>0</v>
      </c>
      <c r="K602" s="212" t="s">
        <v>21</v>
      </c>
      <c r="L602" s="70"/>
      <c r="M602" s="217" t="s">
        <v>21</v>
      </c>
      <c r="N602" s="218" t="s">
        <v>44</v>
      </c>
      <c r="O602" s="45"/>
      <c r="P602" s="219">
        <f>O602*H602</f>
        <v>0</v>
      </c>
      <c r="Q602" s="219">
        <v>0.0048500000000000001</v>
      </c>
      <c r="R602" s="219">
        <f>Q602*H602</f>
        <v>0.050440000000000006</v>
      </c>
      <c r="S602" s="219">
        <v>0</v>
      </c>
      <c r="T602" s="220">
        <f>S602*H602</f>
        <v>0</v>
      </c>
      <c r="AR602" s="22" t="s">
        <v>183</v>
      </c>
      <c r="AT602" s="22" t="s">
        <v>156</v>
      </c>
      <c r="AU602" s="22" t="s">
        <v>81</v>
      </c>
      <c r="AY602" s="22" t="s">
        <v>155</v>
      </c>
      <c r="BE602" s="221">
        <f>IF(N602="základní",J602,0)</f>
        <v>0</v>
      </c>
      <c r="BF602" s="221">
        <f>IF(N602="snížená",J602,0)</f>
        <v>0</v>
      </c>
      <c r="BG602" s="221">
        <f>IF(N602="zákl. přenesená",J602,0)</f>
        <v>0</v>
      </c>
      <c r="BH602" s="221">
        <f>IF(N602="sníž. přenesená",J602,0)</f>
        <v>0</v>
      </c>
      <c r="BI602" s="221">
        <f>IF(N602="nulová",J602,0)</f>
        <v>0</v>
      </c>
      <c r="BJ602" s="22" t="s">
        <v>81</v>
      </c>
      <c r="BK602" s="221">
        <f>ROUND(I602*H602,2)</f>
        <v>0</v>
      </c>
      <c r="BL602" s="22" t="s">
        <v>183</v>
      </c>
      <c r="BM602" s="22" t="s">
        <v>3126</v>
      </c>
    </row>
    <row r="603" s="1" customFormat="1" ht="16.5" customHeight="1">
      <c r="B603" s="44"/>
      <c r="C603" s="210" t="s">
        <v>73</v>
      </c>
      <c r="D603" s="210" t="s">
        <v>156</v>
      </c>
      <c r="E603" s="211" t="s">
        <v>2227</v>
      </c>
      <c r="F603" s="212" t="s">
        <v>315</v>
      </c>
      <c r="G603" s="213" t="s">
        <v>21</v>
      </c>
      <c r="H603" s="214">
        <v>0</v>
      </c>
      <c r="I603" s="215"/>
      <c r="J603" s="216">
        <f>ROUND(I603*H603,2)</f>
        <v>0</v>
      </c>
      <c r="K603" s="212" t="s">
        <v>21</v>
      </c>
      <c r="L603" s="70"/>
      <c r="M603" s="217" t="s">
        <v>21</v>
      </c>
      <c r="N603" s="218" t="s">
        <v>44</v>
      </c>
      <c r="O603" s="45"/>
      <c r="P603" s="219">
        <f>O603*H603</f>
        <v>0</v>
      </c>
      <c r="Q603" s="219">
        <v>0</v>
      </c>
      <c r="R603" s="219">
        <f>Q603*H603</f>
        <v>0</v>
      </c>
      <c r="S603" s="219">
        <v>0</v>
      </c>
      <c r="T603" s="220">
        <f>S603*H603</f>
        <v>0</v>
      </c>
      <c r="AR603" s="22" t="s">
        <v>183</v>
      </c>
      <c r="AT603" s="22" t="s">
        <v>156</v>
      </c>
      <c r="AU603" s="22" t="s">
        <v>81</v>
      </c>
      <c r="AY603" s="22" t="s">
        <v>155</v>
      </c>
      <c r="BE603" s="221">
        <f>IF(N603="základní",J603,0)</f>
        <v>0</v>
      </c>
      <c r="BF603" s="221">
        <f>IF(N603="snížená",J603,0)</f>
        <v>0</v>
      </c>
      <c r="BG603" s="221">
        <f>IF(N603="zákl. přenesená",J603,0)</f>
        <v>0</v>
      </c>
      <c r="BH603" s="221">
        <f>IF(N603="sníž. přenesená",J603,0)</f>
        <v>0</v>
      </c>
      <c r="BI603" s="221">
        <f>IF(N603="nulová",J603,0)</f>
        <v>0</v>
      </c>
      <c r="BJ603" s="22" t="s">
        <v>81</v>
      </c>
      <c r="BK603" s="221">
        <f>ROUND(I603*H603,2)</f>
        <v>0</v>
      </c>
      <c r="BL603" s="22" t="s">
        <v>183</v>
      </c>
      <c r="BM603" s="22" t="s">
        <v>3127</v>
      </c>
    </row>
    <row r="604" s="1" customFormat="1" ht="16.5" customHeight="1">
      <c r="B604" s="44"/>
      <c r="C604" s="210" t="s">
        <v>789</v>
      </c>
      <c r="D604" s="210" t="s">
        <v>156</v>
      </c>
      <c r="E604" s="211" t="s">
        <v>3128</v>
      </c>
      <c r="F604" s="212" t="s">
        <v>3129</v>
      </c>
      <c r="G604" s="213" t="s">
        <v>282</v>
      </c>
      <c r="H604" s="214">
        <v>0.78000000000000003</v>
      </c>
      <c r="I604" s="215"/>
      <c r="J604" s="216">
        <f>ROUND(I604*H604,2)</f>
        <v>0</v>
      </c>
      <c r="K604" s="212" t="s">
        <v>21</v>
      </c>
      <c r="L604" s="70"/>
      <c r="M604" s="217" t="s">
        <v>21</v>
      </c>
      <c r="N604" s="218" t="s">
        <v>44</v>
      </c>
      <c r="O604" s="45"/>
      <c r="P604" s="219">
        <f>O604*H604</f>
        <v>0</v>
      </c>
      <c r="Q604" s="219">
        <v>0.0089499999999999996</v>
      </c>
      <c r="R604" s="219">
        <f>Q604*H604</f>
        <v>0.0069810000000000002</v>
      </c>
      <c r="S604" s="219">
        <v>0</v>
      </c>
      <c r="T604" s="220">
        <f>S604*H604</f>
        <v>0</v>
      </c>
      <c r="AR604" s="22" t="s">
        <v>183</v>
      </c>
      <c r="AT604" s="22" t="s">
        <v>156</v>
      </c>
      <c r="AU604" s="22" t="s">
        <v>81</v>
      </c>
      <c r="AY604" s="22" t="s">
        <v>155</v>
      </c>
      <c r="BE604" s="221">
        <f>IF(N604="základní",J604,0)</f>
        <v>0</v>
      </c>
      <c r="BF604" s="221">
        <f>IF(N604="snížená",J604,0)</f>
        <v>0</v>
      </c>
      <c r="BG604" s="221">
        <f>IF(N604="zákl. přenesená",J604,0)</f>
        <v>0</v>
      </c>
      <c r="BH604" s="221">
        <f>IF(N604="sníž. přenesená",J604,0)</f>
        <v>0</v>
      </c>
      <c r="BI604" s="221">
        <f>IF(N604="nulová",J604,0)</f>
        <v>0</v>
      </c>
      <c r="BJ604" s="22" t="s">
        <v>81</v>
      </c>
      <c r="BK604" s="221">
        <f>ROUND(I604*H604,2)</f>
        <v>0</v>
      </c>
      <c r="BL604" s="22" t="s">
        <v>183</v>
      </c>
      <c r="BM604" s="22" t="s">
        <v>3130</v>
      </c>
    </row>
    <row r="605" s="1" customFormat="1" ht="16.5" customHeight="1">
      <c r="B605" s="44"/>
      <c r="C605" s="210" t="s">
        <v>73</v>
      </c>
      <c r="D605" s="210" t="s">
        <v>156</v>
      </c>
      <c r="E605" s="211" t="s">
        <v>3131</v>
      </c>
      <c r="F605" s="212" t="s">
        <v>3132</v>
      </c>
      <c r="G605" s="213" t="s">
        <v>21</v>
      </c>
      <c r="H605" s="214">
        <v>0</v>
      </c>
      <c r="I605" s="215"/>
      <c r="J605" s="216">
        <f>ROUND(I605*H605,2)</f>
        <v>0</v>
      </c>
      <c r="K605" s="212" t="s">
        <v>21</v>
      </c>
      <c r="L605" s="70"/>
      <c r="M605" s="217" t="s">
        <v>21</v>
      </c>
      <c r="N605" s="218" t="s">
        <v>44</v>
      </c>
      <c r="O605" s="45"/>
      <c r="P605" s="219">
        <f>O605*H605</f>
        <v>0</v>
      </c>
      <c r="Q605" s="219">
        <v>0</v>
      </c>
      <c r="R605" s="219">
        <f>Q605*H605</f>
        <v>0</v>
      </c>
      <c r="S605" s="219">
        <v>0</v>
      </c>
      <c r="T605" s="220">
        <f>S605*H605</f>
        <v>0</v>
      </c>
      <c r="AR605" s="22" t="s">
        <v>183</v>
      </c>
      <c r="AT605" s="22" t="s">
        <v>156</v>
      </c>
      <c r="AU605" s="22" t="s">
        <v>81</v>
      </c>
      <c r="AY605" s="22" t="s">
        <v>155</v>
      </c>
      <c r="BE605" s="221">
        <f>IF(N605="základní",J605,0)</f>
        <v>0</v>
      </c>
      <c r="BF605" s="221">
        <f>IF(N605="snížená",J605,0)</f>
        <v>0</v>
      </c>
      <c r="BG605" s="221">
        <f>IF(N605="zákl. přenesená",J605,0)</f>
        <v>0</v>
      </c>
      <c r="BH605" s="221">
        <f>IF(N605="sníž. přenesená",J605,0)</f>
        <v>0</v>
      </c>
      <c r="BI605" s="221">
        <f>IF(N605="nulová",J605,0)</f>
        <v>0</v>
      </c>
      <c r="BJ605" s="22" t="s">
        <v>81</v>
      </c>
      <c r="BK605" s="221">
        <f>ROUND(I605*H605,2)</f>
        <v>0</v>
      </c>
      <c r="BL605" s="22" t="s">
        <v>183</v>
      </c>
      <c r="BM605" s="22" t="s">
        <v>3133</v>
      </c>
    </row>
    <row r="606" s="1" customFormat="1" ht="25.5" customHeight="1">
      <c r="B606" s="44"/>
      <c r="C606" s="210" t="s">
        <v>3134</v>
      </c>
      <c r="D606" s="210" t="s">
        <v>156</v>
      </c>
      <c r="E606" s="211" t="s">
        <v>3135</v>
      </c>
      <c r="F606" s="212" t="s">
        <v>3136</v>
      </c>
      <c r="G606" s="213" t="s">
        <v>422</v>
      </c>
      <c r="H606" s="214">
        <v>6</v>
      </c>
      <c r="I606" s="215"/>
      <c r="J606" s="216">
        <f>ROUND(I606*H606,2)</f>
        <v>0</v>
      </c>
      <c r="K606" s="212" t="s">
        <v>21</v>
      </c>
      <c r="L606" s="70"/>
      <c r="M606" s="217" t="s">
        <v>21</v>
      </c>
      <c r="N606" s="218" t="s">
        <v>44</v>
      </c>
      <c r="O606" s="45"/>
      <c r="P606" s="219">
        <f>O606*H606</f>
        <v>0</v>
      </c>
      <c r="Q606" s="219">
        <v>0.0060800000000000003</v>
      </c>
      <c r="R606" s="219">
        <f>Q606*H606</f>
        <v>0.036479999999999999</v>
      </c>
      <c r="S606" s="219">
        <v>0</v>
      </c>
      <c r="T606" s="220">
        <f>S606*H606</f>
        <v>0</v>
      </c>
      <c r="AR606" s="22" t="s">
        <v>183</v>
      </c>
      <c r="AT606" s="22" t="s">
        <v>156</v>
      </c>
      <c r="AU606" s="22" t="s">
        <v>81</v>
      </c>
      <c r="AY606" s="22" t="s">
        <v>155</v>
      </c>
      <c r="BE606" s="221">
        <f>IF(N606="základní",J606,0)</f>
        <v>0</v>
      </c>
      <c r="BF606" s="221">
        <f>IF(N606="snížená",J606,0)</f>
        <v>0</v>
      </c>
      <c r="BG606" s="221">
        <f>IF(N606="zákl. přenesená",J606,0)</f>
        <v>0</v>
      </c>
      <c r="BH606" s="221">
        <f>IF(N606="sníž. přenesená",J606,0)</f>
        <v>0</v>
      </c>
      <c r="BI606" s="221">
        <f>IF(N606="nulová",J606,0)</f>
        <v>0</v>
      </c>
      <c r="BJ606" s="22" t="s">
        <v>81</v>
      </c>
      <c r="BK606" s="221">
        <f>ROUND(I606*H606,2)</f>
        <v>0</v>
      </c>
      <c r="BL606" s="22" t="s">
        <v>183</v>
      </c>
      <c r="BM606" s="22" t="s">
        <v>3137</v>
      </c>
    </row>
    <row r="607" s="1" customFormat="1" ht="16.5" customHeight="1">
      <c r="B607" s="44"/>
      <c r="C607" s="210" t="s">
        <v>73</v>
      </c>
      <c r="D607" s="210" t="s">
        <v>156</v>
      </c>
      <c r="E607" s="211" t="s">
        <v>2343</v>
      </c>
      <c r="F607" s="212" t="s">
        <v>2344</v>
      </c>
      <c r="G607" s="213" t="s">
        <v>21</v>
      </c>
      <c r="H607" s="214">
        <v>0</v>
      </c>
      <c r="I607" s="215"/>
      <c r="J607" s="216">
        <f>ROUND(I607*H607,2)</f>
        <v>0</v>
      </c>
      <c r="K607" s="212" t="s">
        <v>21</v>
      </c>
      <c r="L607" s="70"/>
      <c r="M607" s="217" t="s">
        <v>21</v>
      </c>
      <c r="N607" s="218" t="s">
        <v>44</v>
      </c>
      <c r="O607" s="45"/>
      <c r="P607" s="219">
        <f>O607*H607</f>
        <v>0</v>
      </c>
      <c r="Q607" s="219">
        <v>0</v>
      </c>
      <c r="R607" s="219">
        <f>Q607*H607</f>
        <v>0</v>
      </c>
      <c r="S607" s="219">
        <v>0</v>
      </c>
      <c r="T607" s="220">
        <f>S607*H607</f>
        <v>0</v>
      </c>
      <c r="AR607" s="22" t="s">
        <v>183</v>
      </c>
      <c r="AT607" s="22" t="s">
        <v>156</v>
      </c>
      <c r="AU607" s="22" t="s">
        <v>81</v>
      </c>
      <c r="AY607" s="22" t="s">
        <v>155</v>
      </c>
      <c r="BE607" s="221">
        <f>IF(N607="základní",J607,0)</f>
        <v>0</v>
      </c>
      <c r="BF607" s="221">
        <f>IF(N607="snížená",J607,0)</f>
        <v>0</v>
      </c>
      <c r="BG607" s="221">
        <f>IF(N607="zákl. přenesená",J607,0)</f>
        <v>0</v>
      </c>
      <c r="BH607" s="221">
        <f>IF(N607="sníž. přenesená",J607,0)</f>
        <v>0</v>
      </c>
      <c r="BI607" s="221">
        <f>IF(N607="nulová",J607,0)</f>
        <v>0</v>
      </c>
      <c r="BJ607" s="22" t="s">
        <v>81</v>
      </c>
      <c r="BK607" s="221">
        <f>ROUND(I607*H607,2)</f>
        <v>0</v>
      </c>
      <c r="BL607" s="22" t="s">
        <v>183</v>
      </c>
      <c r="BM607" s="22" t="s">
        <v>3138</v>
      </c>
    </row>
    <row r="608" s="1" customFormat="1" ht="16.5" customHeight="1">
      <c r="B608" s="44"/>
      <c r="C608" s="210" t="s">
        <v>791</v>
      </c>
      <c r="D608" s="210" t="s">
        <v>156</v>
      </c>
      <c r="E608" s="211" t="s">
        <v>3139</v>
      </c>
      <c r="F608" s="212" t="s">
        <v>3140</v>
      </c>
      <c r="G608" s="213" t="s">
        <v>298</v>
      </c>
      <c r="H608" s="214">
        <v>4.6799999999999997</v>
      </c>
      <c r="I608" s="215"/>
      <c r="J608" s="216">
        <f>ROUND(I608*H608,2)</f>
        <v>0</v>
      </c>
      <c r="K608" s="212" t="s">
        <v>21</v>
      </c>
      <c r="L608" s="70"/>
      <c r="M608" s="217" t="s">
        <v>21</v>
      </c>
      <c r="N608" s="218" t="s">
        <v>44</v>
      </c>
      <c r="O608" s="45"/>
      <c r="P608" s="219">
        <f>O608*H608</f>
        <v>0</v>
      </c>
      <c r="Q608" s="219">
        <v>0.0023800000000000002</v>
      </c>
      <c r="R608" s="219">
        <f>Q608*H608</f>
        <v>0.0111384</v>
      </c>
      <c r="S608" s="219">
        <v>0</v>
      </c>
      <c r="T608" s="220">
        <f>S608*H608</f>
        <v>0</v>
      </c>
      <c r="AR608" s="22" t="s">
        <v>183</v>
      </c>
      <c r="AT608" s="22" t="s">
        <v>156</v>
      </c>
      <c r="AU608" s="22" t="s">
        <v>81</v>
      </c>
      <c r="AY608" s="22" t="s">
        <v>155</v>
      </c>
      <c r="BE608" s="221">
        <f>IF(N608="základní",J608,0)</f>
        <v>0</v>
      </c>
      <c r="BF608" s="221">
        <f>IF(N608="snížená",J608,0)</f>
        <v>0</v>
      </c>
      <c r="BG608" s="221">
        <f>IF(N608="zákl. přenesená",J608,0)</f>
        <v>0</v>
      </c>
      <c r="BH608" s="221">
        <f>IF(N608="sníž. přenesená",J608,0)</f>
        <v>0</v>
      </c>
      <c r="BI608" s="221">
        <f>IF(N608="nulová",J608,0)</f>
        <v>0</v>
      </c>
      <c r="BJ608" s="22" t="s">
        <v>81</v>
      </c>
      <c r="BK608" s="221">
        <f>ROUND(I608*H608,2)</f>
        <v>0</v>
      </c>
      <c r="BL608" s="22" t="s">
        <v>183</v>
      </c>
      <c r="BM608" s="22" t="s">
        <v>3141</v>
      </c>
    </row>
    <row r="609" s="1" customFormat="1" ht="16.5" customHeight="1">
      <c r="B609" s="44"/>
      <c r="C609" s="210" t="s">
        <v>73</v>
      </c>
      <c r="D609" s="210" t="s">
        <v>156</v>
      </c>
      <c r="E609" s="211" t="s">
        <v>2720</v>
      </c>
      <c r="F609" s="212" t="s">
        <v>2721</v>
      </c>
      <c r="G609" s="213" t="s">
        <v>21</v>
      </c>
      <c r="H609" s="214">
        <v>0</v>
      </c>
      <c r="I609" s="215"/>
      <c r="J609" s="216">
        <f>ROUND(I609*H609,2)</f>
        <v>0</v>
      </c>
      <c r="K609" s="212" t="s">
        <v>21</v>
      </c>
      <c r="L609" s="70"/>
      <c r="M609" s="217" t="s">
        <v>21</v>
      </c>
      <c r="N609" s="218" t="s">
        <v>44</v>
      </c>
      <c r="O609" s="45"/>
      <c r="P609" s="219">
        <f>O609*H609</f>
        <v>0</v>
      </c>
      <c r="Q609" s="219">
        <v>0</v>
      </c>
      <c r="R609" s="219">
        <f>Q609*H609</f>
        <v>0</v>
      </c>
      <c r="S609" s="219">
        <v>0</v>
      </c>
      <c r="T609" s="220">
        <f>S609*H609</f>
        <v>0</v>
      </c>
      <c r="AR609" s="22" t="s">
        <v>183</v>
      </c>
      <c r="AT609" s="22" t="s">
        <v>156</v>
      </c>
      <c r="AU609" s="22" t="s">
        <v>81</v>
      </c>
      <c r="AY609" s="22" t="s">
        <v>155</v>
      </c>
      <c r="BE609" s="221">
        <f>IF(N609="základní",J609,0)</f>
        <v>0</v>
      </c>
      <c r="BF609" s="221">
        <f>IF(N609="snížená",J609,0)</f>
        <v>0</v>
      </c>
      <c r="BG609" s="221">
        <f>IF(N609="zákl. přenesená",J609,0)</f>
        <v>0</v>
      </c>
      <c r="BH609" s="221">
        <f>IF(N609="sníž. přenesená",J609,0)</f>
        <v>0</v>
      </c>
      <c r="BI609" s="221">
        <f>IF(N609="nulová",J609,0)</f>
        <v>0</v>
      </c>
      <c r="BJ609" s="22" t="s">
        <v>81</v>
      </c>
      <c r="BK609" s="221">
        <f>ROUND(I609*H609,2)</f>
        <v>0</v>
      </c>
      <c r="BL609" s="22" t="s">
        <v>183</v>
      </c>
      <c r="BM609" s="22" t="s">
        <v>3142</v>
      </c>
    </row>
    <row r="610" s="1" customFormat="1" ht="16.5" customHeight="1">
      <c r="B610" s="44"/>
      <c r="C610" s="210" t="s">
        <v>3143</v>
      </c>
      <c r="D610" s="210" t="s">
        <v>156</v>
      </c>
      <c r="E610" s="211" t="s">
        <v>3144</v>
      </c>
      <c r="F610" s="212" t="s">
        <v>3145</v>
      </c>
      <c r="G610" s="213" t="s">
        <v>422</v>
      </c>
      <c r="H610" s="214">
        <v>5</v>
      </c>
      <c r="I610" s="215"/>
      <c r="J610" s="216">
        <f>ROUND(I610*H610,2)</f>
        <v>0</v>
      </c>
      <c r="K610" s="212" t="s">
        <v>21</v>
      </c>
      <c r="L610" s="70"/>
      <c r="M610" s="217" t="s">
        <v>21</v>
      </c>
      <c r="N610" s="218" t="s">
        <v>44</v>
      </c>
      <c r="O610" s="45"/>
      <c r="P610" s="219">
        <f>O610*H610</f>
        <v>0</v>
      </c>
      <c r="Q610" s="219">
        <v>0.00329</v>
      </c>
      <c r="R610" s="219">
        <f>Q610*H610</f>
        <v>0.016449999999999999</v>
      </c>
      <c r="S610" s="219">
        <v>0</v>
      </c>
      <c r="T610" s="220">
        <f>S610*H610</f>
        <v>0</v>
      </c>
      <c r="AR610" s="22" t="s">
        <v>183</v>
      </c>
      <c r="AT610" s="22" t="s">
        <v>156</v>
      </c>
      <c r="AU610" s="22" t="s">
        <v>81</v>
      </c>
      <c r="AY610" s="22" t="s">
        <v>155</v>
      </c>
      <c r="BE610" s="221">
        <f>IF(N610="základní",J610,0)</f>
        <v>0</v>
      </c>
      <c r="BF610" s="221">
        <f>IF(N610="snížená",J610,0)</f>
        <v>0</v>
      </c>
      <c r="BG610" s="221">
        <f>IF(N610="zákl. přenesená",J610,0)</f>
        <v>0</v>
      </c>
      <c r="BH610" s="221">
        <f>IF(N610="sníž. přenesená",J610,0)</f>
        <v>0</v>
      </c>
      <c r="BI610" s="221">
        <f>IF(N610="nulová",J610,0)</f>
        <v>0</v>
      </c>
      <c r="BJ610" s="22" t="s">
        <v>81</v>
      </c>
      <c r="BK610" s="221">
        <f>ROUND(I610*H610,2)</f>
        <v>0</v>
      </c>
      <c r="BL610" s="22" t="s">
        <v>183</v>
      </c>
      <c r="BM610" s="22" t="s">
        <v>3146</v>
      </c>
    </row>
    <row r="611" s="1" customFormat="1" ht="16.5" customHeight="1">
      <c r="B611" s="44"/>
      <c r="C611" s="210" t="s">
        <v>73</v>
      </c>
      <c r="D611" s="210" t="s">
        <v>156</v>
      </c>
      <c r="E611" s="211" t="s">
        <v>2325</v>
      </c>
      <c r="F611" s="212" t="s">
        <v>2326</v>
      </c>
      <c r="G611" s="213" t="s">
        <v>21</v>
      </c>
      <c r="H611" s="214">
        <v>0</v>
      </c>
      <c r="I611" s="215"/>
      <c r="J611" s="216">
        <f>ROUND(I611*H611,2)</f>
        <v>0</v>
      </c>
      <c r="K611" s="212" t="s">
        <v>21</v>
      </c>
      <c r="L611" s="70"/>
      <c r="M611" s="217" t="s">
        <v>21</v>
      </c>
      <c r="N611" s="218" t="s">
        <v>44</v>
      </c>
      <c r="O611" s="45"/>
      <c r="P611" s="219">
        <f>O611*H611</f>
        <v>0</v>
      </c>
      <c r="Q611" s="219">
        <v>0</v>
      </c>
      <c r="R611" s="219">
        <f>Q611*H611</f>
        <v>0</v>
      </c>
      <c r="S611" s="219">
        <v>0</v>
      </c>
      <c r="T611" s="220">
        <f>S611*H611</f>
        <v>0</v>
      </c>
      <c r="AR611" s="22" t="s">
        <v>183</v>
      </c>
      <c r="AT611" s="22" t="s">
        <v>156</v>
      </c>
      <c r="AU611" s="22" t="s">
        <v>81</v>
      </c>
      <c r="AY611" s="22" t="s">
        <v>155</v>
      </c>
      <c r="BE611" s="221">
        <f>IF(N611="základní",J611,0)</f>
        <v>0</v>
      </c>
      <c r="BF611" s="221">
        <f>IF(N611="snížená",J611,0)</f>
        <v>0</v>
      </c>
      <c r="BG611" s="221">
        <f>IF(N611="zákl. přenesená",J611,0)</f>
        <v>0</v>
      </c>
      <c r="BH611" s="221">
        <f>IF(N611="sníž. přenesená",J611,0)</f>
        <v>0</v>
      </c>
      <c r="BI611" s="221">
        <f>IF(N611="nulová",J611,0)</f>
        <v>0</v>
      </c>
      <c r="BJ611" s="22" t="s">
        <v>81</v>
      </c>
      <c r="BK611" s="221">
        <f>ROUND(I611*H611,2)</f>
        <v>0</v>
      </c>
      <c r="BL611" s="22" t="s">
        <v>183</v>
      </c>
      <c r="BM611" s="22" t="s">
        <v>3147</v>
      </c>
    </row>
    <row r="612" s="1" customFormat="1" ht="16.5" customHeight="1">
      <c r="B612" s="44"/>
      <c r="C612" s="210" t="s">
        <v>794</v>
      </c>
      <c r="D612" s="210" t="s">
        <v>156</v>
      </c>
      <c r="E612" s="211" t="s">
        <v>3148</v>
      </c>
      <c r="F612" s="212" t="s">
        <v>3149</v>
      </c>
      <c r="G612" s="213" t="s">
        <v>298</v>
      </c>
      <c r="H612" s="214">
        <v>6.2400000000000002</v>
      </c>
      <c r="I612" s="215"/>
      <c r="J612" s="216">
        <f>ROUND(I612*H612,2)</f>
        <v>0</v>
      </c>
      <c r="K612" s="212" t="s">
        <v>21</v>
      </c>
      <c r="L612" s="70"/>
      <c r="M612" s="217" t="s">
        <v>21</v>
      </c>
      <c r="N612" s="218" t="s">
        <v>44</v>
      </c>
      <c r="O612" s="45"/>
      <c r="P612" s="219">
        <f>O612*H612</f>
        <v>0</v>
      </c>
      <c r="Q612" s="219">
        <v>0.0046600000000000001</v>
      </c>
      <c r="R612" s="219">
        <f>Q612*H612</f>
        <v>0.029078400000000001</v>
      </c>
      <c r="S612" s="219">
        <v>0</v>
      </c>
      <c r="T612" s="220">
        <f>S612*H612</f>
        <v>0</v>
      </c>
      <c r="AR612" s="22" t="s">
        <v>183</v>
      </c>
      <c r="AT612" s="22" t="s">
        <v>156</v>
      </c>
      <c r="AU612" s="22" t="s">
        <v>81</v>
      </c>
      <c r="AY612" s="22" t="s">
        <v>155</v>
      </c>
      <c r="BE612" s="221">
        <f>IF(N612="základní",J612,0)</f>
        <v>0</v>
      </c>
      <c r="BF612" s="221">
        <f>IF(N612="snížená",J612,0)</f>
        <v>0</v>
      </c>
      <c r="BG612" s="221">
        <f>IF(N612="zákl. přenesená",J612,0)</f>
        <v>0</v>
      </c>
      <c r="BH612" s="221">
        <f>IF(N612="sníž. přenesená",J612,0)</f>
        <v>0</v>
      </c>
      <c r="BI612" s="221">
        <f>IF(N612="nulová",J612,0)</f>
        <v>0</v>
      </c>
      <c r="BJ612" s="22" t="s">
        <v>81</v>
      </c>
      <c r="BK612" s="221">
        <f>ROUND(I612*H612,2)</f>
        <v>0</v>
      </c>
      <c r="BL612" s="22" t="s">
        <v>183</v>
      </c>
      <c r="BM612" s="22" t="s">
        <v>3150</v>
      </c>
    </row>
    <row r="613" s="1" customFormat="1" ht="16.5" customHeight="1">
      <c r="B613" s="44"/>
      <c r="C613" s="210" t="s">
        <v>73</v>
      </c>
      <c r="D613" s="210" t="s">
        <v>156</v>
      </c>
      <c r="E613" s="211" t="s">
        <v>2343</v>
      </c>
      <c r="F613" s="212" t="s">
        <v>2344</v>
      </c>
      <c r="G613" s="213" t="s">
        <v>21</v>
      </c>
      <c r="H613" s="214">
        <v>0</v>
      </c>
      <c r="I613" s="215"/>
      <c r="J613" s="216">
        <f>ROUND(I613*H613,2)</f>
        <v>0</v>
      </c>
      <c r="K613" s="212" t="s">
        <v>21</v>
      </c>
      <c r="L613" s="70"/>
      <c r="M613" s="217" t="s">
        <v>21</v>
      </c>
      <c r="N613" s="218" t="s">
        <v>44</v>
      </c>
      <c r="O613" s="45"/>
      <c r="P613" s="219">
        <f>O613*H613</f>
        <v>0</v>
      </c>
      <c r="Q613" s="219">
        <v>0</v>
      </c>
      <c r="R613" s="219">
        <f>Q613*H613</f>
        <v>0</v>
      </c>
      <c r="S613" s="219">
        <v>0</v>
      </c>
      <c r="T613" s="220">
        <f>S613*H613</f>
        <v>0</v>
      </c>
      <c r="AR613" s="22" t="s">
        <v>183</v>
      </c>
      <c r="AT613" s="22" t="s">
        <v>156</v>
      </c>
      <c r="AU613" s="22" t="s">
        <v>81</v>
      </c>
      <c r="AY613" s="22" t="s">
        <v>155</v>
      </c>
      <c r="BE613" s="221">
        <f>IF(N613="základní",J613,0)</f>
        <v>0</v>
      </c>
      <c r="BF613" s="221">
        <f>IF(N613="snížená",J613,0)</f>
        <v>0</v>
      </c>
      <c r="BG613" s="221">
        <f>IF(N613="zákl. přenesená",J613,0)</f>
        <v>0</v>
      </c>
      <c r="BH613" s="221">
        <f>IF(N613="sníž. přenesená",J613,0)</f>
        <v>0</v>
      </c>
      <c r="BI613" s="221">
        <f>IF(N613="nulová",J613,0)</f>
        <v>0</v>
      </c>
      <c r="BJ613" s="22" t="s">
        <v>81</v>
      </c>
      <c r="BK613" s="221">
        <f>ROUND(I613*H613,2)</f>
        <v>0</v>
      </c>
      <c r="BL613" s="22" t="s">
        <v>183</v>
      </c>
      <c r="BM613" s="22" t="s">
        <v>3151</v>
      </c>
    </row>
    <row r="614" s="1" customFormat="1" ht="16.5" customHeight="1">
      <c r="B614" s="44"/>
      <c r="C614" s="210" t="s">
        <v>3152</v>
      </c>
      <c r="D614" s="210" t="s">
        <v>156</v>
      </c>
      <c r="E614" s="211" t="s">
        <v>3153</v>
      </c>
      <c r="F614" s="212" t="s">
        <v>3154</v>
      </c>
      <c r="G614" s="213" t="s">
        <v>298</v>
      </c>
      <c r="H614" s="214">
        <v>44.200000000000003</v>
      </c>
      <c r="I614" s="215"/>
      <c r="J614" s="216">
        <f>ROUND(I614*H614,2)</f>
        <v>0</v>
      </c>
      <c r="K614" s="212" t="s">
        <v>21</v>
      </c>
      <c r="L614" s="70"/>
      <c r="M614" s="217" t="s">
        <v>21</v>
      </c>
      <c r="N614" s="218" t="s">
        <v>44</v>
      </c>
      <c r="O614" s="45"/>
      <c r="P614" s="219">
        <f>O614*H614</f>
        <v>0</v>
      </c>
      <c r="Q614" s="219">
        <v>0.0042399999999999998</v>
      </c>
      <c r="R614" s="219">
        <f>Q614*H614</f>
        <v>0.18740800000000002</v>
      </c>
      <c r="S614" s="219">
        <v>0</v>
      </c>
      <c r="T614" s="220">
        <f>S614*H614</f>
        <v>0</v>
      </c>
      <c r="AR614" s="22" t="s">
        <v>183</v>
      </c>
      <c r="AT614" s="22" t="s">
        <v>156</v>
      </c>
      <c r="AU614" s="22" t="s">
        <v>81</v>
      </c>
      <c r="AY614" s="22" t="s">
        <v>155</v>
      </c>
      <c r="BE614" s="221">
        <f>IF(N614="základní",J614,0)</f>
        <v>0</v>
      </c>
      <c r="BF614" s="221">
        <f>IF(N614="snížená",J614,0)</f>
        <v>0</v>
      </c>
      <c r="BG614" s="221">
        <f>IF(N614="zákl. přenesená",J614,0)</f>
        <v>0</v>
      </c>
      <c r="BH614" s="221">
        <f>IF(N614="sníž. přenesená",J614,0)</f>
        <v>0</v>
      </c>
      <c r="BI614" s="221">
        <f>IF(N614="nulová",J614,0)</f>
        <v>0</v>
      </c>
      <c r="BJ614" s="22" t="s">
        <v>81</v>
      </c>
      <c r="BK614" s="221">
        <f>ROUND(I614*H614,2)</f>
        <v>0</v>
      </c>
      <c r="BL614" s="22" t="s">
        <v>183</v>
      </c>
      <c r="BM614" s="22" t="s">
        <v>3155</v>
      </c>
    </row>
    <row r="615" s="1" customFormat="1" ht="16.5" customHeight="1">
      <c r="B615" s="44"/>
      <c r="C615" s="210" t="s">
        <v>73</v>
      </c>
      <c r="D615" s="210" t="s">
        <v>156</v>
      </c>
      <c r="E615" s="211" t="s">
        <v>2284</v>
      </c>
      <c r="F615" s="212" t="s">
        <v>318</v>
      </c>
      <c r="G615" s="213" t="s">
        <v>21</v>
      </c>
      <c r="H615" s="214">
        <v>0</v>
      </c>
      <c r="I615" s="215"/>
      <c r="J615" s="216">
        <f>ROUND(I615*H615,2)</f>
        <v>0</v>
      </c>
      <c r="K615" s="212" t="s">
        <v>21</v>
      </c>
      <c r="L615" s="70"/>
      <c r="M615" s="217" t="s">
        <v>21</v>
      </c>
      <c r="N615" s="218" t="s">
        <v>44</v>
      </c>
      <c r="O615" s="45"/>
      <c r="P615" s="219">
        <f>O615*H615</f>
        <v>0</v>
      </c>
      <c r="Q615" s="219">
        <v>0</v>
      </c>
      <c r="R615" s="219">
        <f>Q615*H615</f>
        <v>0</v>
      </c>
      <c r="S615" s="219">
        <v>0</v>
      </c>
      <c r="T615" s="220">
        <f>S615*H615</f>
        <v>0</v>
      </c>
      <c r="AR615" s="22" t="s">
        <v>183</v>
      </c>
      <c r="AT615" s="22" t="s">
        <v>156</v>
      </c>
      <c r="AU615" s="22" t="s">
        <v>81</v>
      </c>
      <c r="AY615" s="22" t="s">
        <v>155</v>
      </c>
      <c r="BE615" s="221">
        <f>IF(N615="základní",J615,0)</f>
        <v>0</v>
      </c>
      <c r="BF615" s="221">
        <f>IF(N615="snížená",J615,0)</f>
        <v>0</v>
      </c>
      <c r="BG615" s="221">
        <f>IF(N615="zákl. přenesená",J615,0)</f>
        <v>0</v>
      </c>
      <c r="BH615" s="221">
        <f>IF(N615="sníž. přenesená",J615,0)</f>
        <v>0</v>
      </c>
      <c r="BI615" s="221">
        <f>IF(N615="nulová",J615,0)</f>
        <v>0</v>
      </c>
      <c r="BJ615" s="22" t="s">
        <v>81</v>
      </c>
      <c r="BK615" s="221">
        <f>ROUND(I615*H615,2)</f>
        <v>0</v>
      </c>
      <c r="BL615" s="22" t="s">
        <v>183</v>
      </c>
      <c r="BM615" s="22" t="s">
        <v>3156</v>
      </c>
    </row>
    <row r="616" s="1" customFormat="1" ht="16.5" customHeight="1">
      <c r="B616" s="44"/>
      <c r="C616" s="210" t="s">
        <v>796</v>
      </c>
      <c r="D616" s="210" t="s">
        <v>156</v>
      </c>
      <c r="E616" s="211" t="s">
        <v>3157</v>
      </c>
      <c r="F616" s="212" t="s">
        <v>3158</v>
      </c>
      <c r="G616" s="213" t="s">
        <v>298</v>
      </c>
      <c r="H616" s="214">
        <v>86.319999999999993</v>
      </c>
      <c r="I616" s="215"/>
      <c r="J616" s="216">
        <f>ROUND(I616*H616,2)</f>
        <v>0</v>
      </c>
      <c r="K616" s="212" t="s">
        <v>21</v>
      </c>
      <c r="L616" s="70"/>
      <c r="M616" s="217" t="s">
        <v>21</v>
      </c>
      <c r="N616" s="218" t="s">
        <v>44</v>
      </c>
      <c r="O616" s="45"/>
      <c r="P616" s="219">
        <f>O616*H616</f>
        <v>0</v>
      </c>
      <c r="Q616" s="219">
        <v>0.0046299999999999996</v>
      </c>
      <c r="R616" s="219">
        <f>Q616*H616</f>
        <v>0.39966159999999995</v>
      </c>
      <c r="S616" s="219">
        <v>0</v>
      </c>
      <c r="T616" s="220">
        <f>S616*H616</f>
        <v>0</v>
      </c>
      <c r="AR616" s="22" t="s">
        <v>183</v>
      </c>
      <c r="AT616" s="22" t="s">
        <v>156</v>
      </c>
      <c r="AU616" s="22" t="s">
        <v>81</v>
      </c>
      <c r="AY616" s="22" t="s">
        <v>155</v>
      </c>
      <c r="BE616" s="221">
        <f>IF(N616="základní",J616,0)</f>
        <v>0</v>
      </c>
      <c r="BF616" s="221">
        <f>IF(N616="snížená",J616,0)</f>
        <v>0</v>
      </c>
      <c r="BG616" s="221">
        <f>IF(N616="zákl. přenesená",J616,0)</f>
        <v>0</v>
      </c>
      <c r="BH616" s="221">
        <f>IF(N616="sníž. přenesená",J616,0)</f>
        <v>0</v>
      </c>
      <c r="BI616" s="221">
        <f>IF(N616="nulová",J616,0)</f>
        <v>0</v>
      </c>
      <c r="BJ616" s="22" t="s">
        <v>81</v>
      </c>
      <c r="BK616" s="221">
        <f>ROUND(I616*H616,2)</f>
        <v>0</v>
      </c>
      <c r="BL616" s="22" t="s">
        <v>183</v>
      </c>
      <c r="BM616" s="22" t="s">
        <v>3159</v>
      </c>
    </row>
    <row r="617" s="1" customFormat="1" ht="16.5" customHeight="1">
      <c r="B617" s="44"/>
      <c r="C617" s="210" t="s">
        <v>73</v>
      </c>
      <c r="D617" s="210" t="s">
        <v>156</v>
      </c>
      <c r="E617" s="211" t="s">
        <v>3160</v>
      </c>
      <c r="F617" s="212" t="s">
        <v>3161</v>
      </c>
      <c r="G617" s="213" t="s">
        <v>21</v>
      </c>
      <c r="H617" s="214">
        <v>0</v>
      </c>
      <c r="I617" s="215"/>
      <c r="J617" s="216">
        <f>ROUND(I617*H617,2)</f>
        <v>0</v>
      </c>
      <c r="K617" s="212" t="s">
        <v>21</v>
      </c>
      <c r="L617" s="70"/>
      <c r="M617" s="217" t="s">
        <v>21</v>
      </c>
      <c r="N617" s="218" t="s">
        <v>44</v>
      </c>
      <c r="O617" s="45"/>
      <c r="P617" s="219">
        <f>O617*H617</f>
        <v>0</v>
      </c>
      <c r="Q617" s="219">
        <v>0</v>
      </c>
      <c r="R617" s="219">
        <f>Q617*H617</f>
        <v>0</v>
      </c>
      <c r="S617" s="219">
        <v>0</v>
      </c>
      <c r="T617" s="220">
        <f>S617*H617</f>
        <v>0</v>
      </c>
      <c r="AR617" s="22" t="s">
        <v>183</v>
      </c>
      <c r="AT617" s="22" t="s">
        <v>156</v>
      </c>
      <c r="AU617" s="22" t="s">
        <v>81</v>
      </c>
      <c r="AY617" s="22" t="s">
        <v>155</v>
      </c>
      <c r="BE617" s="221">
        <f>IF(N617="základní",J617,0)</f>
        <v>0</v>
      </c>
      <c r="BF617" s="221">
        <f>IF(N617="snížená",J617,0)</f>
        <v>0</v>
      </c>
      <c r="BG617" s="221">
        <f>IF(N617="zákl. přenesená",J617,0)</f>
        <v>0</v>
      </c>
      <c r="BH617" s="221">
        <f>IF(N617="sníž. přenesená",J617,0)</f>
        <v>0</v>
      </c>
      <c r="BI617" s="221">
        <f>IF(N617="nulová",J617,0)</f>
        <v>0</v>
      </c>
      <c r="BJ617" s="22" t="s">
        <v>81</v>
      </c>
      <c r="BK617" s="221">
        <f>ROUND(I617*H617,2)</f>
        <v>0</v>
      </c>
      <c r="BL617" s="22" t="s">
        <v>183</v>
      </c>
      <c r="BM617" s="22" t="s">
        <v>3162</v>
      </c>
    </row>
    <row r="618" s="1" customFormat="1" ht="16.5" customHeight="1">
      <c r="B618" s="44"/>
      <c r="C618" s="210" t="s">
        <v>3163</v>
      </c>
      <c r="D618" s="210" t="s">
        <v>156</v>
      </c>
      <c r="E618" s="211" t="s">
        <v>3164</v>
      </c>
      <c r="F618" s="212" t="s">
        <v>3165</v>
      </c>
      <c r="G618" s="213" t="s">
        <v>298</v>
      </c>
      <c r="H618" s="214">
        <v>40.039999999999999</v>
      </c>
      <c r="I618" s="215"/>
      <c r="J618" s="216">
        <f>ROUND(I618*H618,2)</f>
        <v>0</v>
      </c>
      <c r="K618" s="212" t="s">
        <v>21</v>
      </c>
      <c r="L618" s="70"/>
      <c r="M618" s="217" t="s">
        <v>21</v>
      </c>
      <c r="N618" s="218" t="s">
        <v>44</v>
      </c>
      <c r="O618" s="45"/>
      <c r="P618" s="219">
        <f>O618*H618</f>
        <v>0</v>
      </c>
      <c r="Q618" s="219">
        <v>0.0042900000000000004</v>
      </c>
      <c r="R618" s="219">
        <f>Q618*H618</f>
        <v>0.17177160000000002</v>
      </c>
      <c r="S618" s="219">
        <v>0</v>
      </c>
      <c r="T618" s="220">
        <f>S618*H618</f>
        <v>0</v>
      </c>
      <c r="AR618" s="22" t="s">
        <v>183</v>
      </c>
      <c r="AT618" s="22" t="s">
        <v>156</v>
      </c>
      <c r="AU618" s="22" t="s">
        <v>81</v>
      </c>
      <c r="AY618" s="22" t="s">
        <v>155</v>
      </c>
      <c r="BE618" s="221">
        <f>IF(N618="základní",J618,0)</f>
        <v>0</v>
      </c>
      <c r="BF618" s="221">
        <f>IF(N618="snížená",J618,0)</f>
        <v>0</v>
      </c>
      <c r="BG618" s="221">
        <f>IF(N618="zákl. přenesená",J618,0)</f>
        <v>0</v>
      </c>
      <c r="BH618" s="221">
        <f>IF(N618="sníž. přenesená",J618,0)</f>
        <v>0</v>
      </c>
      <c r="BI618" s="221">
        <f>IF(N618="nulová",J618,0)</f>
        <v>0</v>
      </c>
      <c r="BJ618" s="22" t="s">
        <v>81</v>
      </c>
      <c r="BK618" s="221">
        <f>ROUND(I618*H618,2)</f>
        <v>0</v>
      </c>
      <c r="BL618" s="22" t="s">
        <v>183</v>
      </c>
      <c r="BM618" s="22" t="s">
        <v>3166</v>
      </c>
    </row>
    <row r="619" s="1" customFormat="1" ht="16.5" customHeight="1">
      <c r="B619" s="44"/>
      <c r="C619" s="210" t="s">
        <v>73</v>
      </c>
      <c r="D619" s="210" t="s">
        <v>156</v>
      </c>
      <c r="E619" s="211" t="s">
        <v>3167</v>
      </c>
      <c r="F619" s="212" t="s">
        <v>3168</v>
      </c>
      <c r="G619" s="213" t="s">
        <v>21</v>
      </c>
      <c r="H619" s="214">
        <v>0</v>
      </c>
      <c r="I619" s="215"/>
      <c r="J619" s="216">
        <f>ROUND(I619*H619,2)</f>
        <v>0</v>
      </c>
      <c r="K619" s="212" t="s">
        <v>21</v>
      </c>
      <c r="L619" s="70"/>
      <c r="M619" s="217" t="s">
        <v>21</v>
      </c>
      <c r="N619" s="218" t="s">
        <v>44</v>
      </c>
      <c r="O619" s="45"/>
      <c r="P619" s="219">
        <f>O619*H619</f>
        <v>0</v>
      </c>
      <c r="Q619" s="219">
        <v>0</v>
      </c>
      <c r="R619" s="219">
        <f>Q619*H619</f>
        <v>0</v>
      </c>
      <c r="S619" s="219">
        <v>0</v>
      </c>
      <c r="T619" s="220">
        <f>S619*H619</f>
        <v>0</v>
      </c>
      <c r="AR619" s="22" t="s">
        <v>183</v>
      </c>
      <c r="AT619" s="22" t="s">
        <v>156</v>
      </c>
      <c r="AU619" s="22" t="s">
        <v>81</v>
      </c>
      <c r="AY619" s="22" t="s">
        <v>155</v>
      </c>
      <c r="BE619" s="221">
        <f>IF(N619="základní",J619,0)</f>
        <v>0</v>
      </c>
      <c r="BF619" s="221">
        <f>IF(N619="snížená",J619,0)</f>
        <v>0</v>
      </c>
      <c r="BG619" s="221">
        <f>IF(N619="zákl. přenesená",J619,0)</f>
        <v>0</v>
      </c>
      <c r="BH619" s="221">
        <f>IF(N619="sníž. přenesená",J619,0)</f>
        <v>0</v>
      </c>
      <c r="BI619" s="221">
        <f>IF(N619="nulová",J619,0)</f>
        <v>0</v>
      </c>
      <c r="BJ619" s="22" t="s">
        <v>81</v>
      </c>
      <c r="BK619" s="221">
        <f>ROUND(I619*H619,2)</f>
        <v>0</v>
      </c>
      <c r="BL619" s="22" t="s">
        <v>183</v>
      </c>
      <c r="BM619" s="22" t="s">
        <v>3169</v>
      </c>
    </row>
    <row r="620" s="1" customFormat="1" ht="16.5" customHeight="1">
      <c r="B620" s="44"/>
      <c r="C620" s="210" t="s">
        <v>799</v>
      </c>
      <c r="D620" s="210" t="s">
        <v>156</v>
      </c>
      <c r="E620" s="211" t="s">
        <v>3170</v>
      </c>
      <c r="F620" s="212" t="s">
        <v>3171</v>
      </c>
      <c r="G620" s="213" t="s">
        <v>298</v>
      </c>
      <c r="H620" s="214">
        <v>5.2000000000000002</v>
      </c>
      <c r="I620" s="215"/>
      <c r="J620" s="216">
        <f>ROUND(I620*H620,2)</f>
        <v>0</v>
      </c>
      <c r="K620" s="212" t="s">
        <v>21</v>
      </c>
      <c r="L620" s="70"/>
      <c r="M620" s="217" t="s">
        <v>21</v>
      </c>
      <c r="N620" s="218" t="s">
        <v>44</v>
      </c>
      <c r="O620" s="45"/>
      <c r="P620" s="219">
        <f>O620*H620</f>
        <v>0</v>
      </c>
      <c r="Q620" s="219">
        <v>0.0041099999999999999</v>
      </c>
      <c r="R620" s="219">
        <f>Q620*H620</f>
        <v>0.021372000000000002</v>
      </c>
      <c r="S620" s="219">
        <v>0</v>
      </c>
      <c r="T620" s="220">
        <f>S620*H620</f>
        <v>0</v>
      </c>
      <c r="AR620" s="22" t="s">
        <v>183</v>
      </c>
      <c r="AT620" s="22" t="s">
        <v>156</v>
      </c>
      <c r="AU620" s="22" t="s">
        <v>81</v>
      </c>
      <c r="AY620" s="22" t="s">
        <v>155</v>
      </c>
      <c r="BE620" s="221">
        <f>IF(N620="základní",J620,0)</f>
        <v>0</v>
      </c>
      <c r="BF620" s="221">
        <f>IF(N620="snížená",J620,0)</f>
        <v>0</v>
      </c>
      <c r="BG620" s="221">
        <f>IF(N620="zákl. přenesená",J620,0)</f>
        <v>0</v>
      </c>
      <c r="BH620" s="221">
        <f>IF(N620="sníž. přenesená",J620,0)</f>
        <v>0</v>
      </c>
      <c r="BI620" s="221">
        <f>IF(N620="nulová",J620,0)</f>
        <v>0</v>
      </c>
      <c r="BJ620" s="22" t="s">
        <v>81</v>
      </c>
      <c r="BK620" s="221">
        <f>ROUND(I620*H620,2)</f>
        <v>0</v>
      </c>
      <c r="BL620" s="22" t="s">
        <v>183</v>
      </c>
      <c r="BM620" s="22" t="s">
        <v>3172</v>
      </c>
    </row>
    <row r="621" s="1" customFormat="1" ht="16.5" customHeight="1">
      <c r="B621" s="44"/>
      <c r="C621" s="210" t="s">
        <v>73</v>
      </c>
      <c r="D621" s="210" t="s">
        <v>156</v>
      </c>
      <c r="E621" s="211" t="s">
        <v>2325</v>
      </c>
      <c r="F621" s="212" t="s">
        <v>2326</v>
      </c>
      <c r="G621" s="213" t="s">
        <v>21</v>
      </c>
      <c r="H621" s="214">
        <v>0</v>
      </c>
      <c r="I621" s="215"/>
      <c r="J621" s="216">
        <f>ROUND(I621*H621,2)</f>
        <v>0</v>
      </c>
      <c r="K621" s="212" t="s">
        <v>21</v>
      </c>
      <c r="L621" s="70"/>
      <c r="M621" s="217" t="s">
        <v>21</v>
      </c>
      <c r="N621" s="218" t="s">
        <v>44</v>
      </c>
      <c r="O621" s="45"/>
      <c r="P621" s="219">
        <f>O621*H621</f>
        <v>0</v>
      </c>
      <c r="Q621" s="219">
        <v>0</v>
      </c>
      <c r="R621" s="219">
        <f>Q621*H621</f>
        <v>0</v>
      </c>
      <c r="S621" s="219">
        <v>0</v>
      </c>
      <c r="T621" s="220">
        <f>S621*H621</f>
        <v>0</v>
      </c>
      <c r="AR621" s="22" t="s">
        <v>183</v>
      </c>
      <c r="AT621" s="22" t="s">
        <v>156</v>
      </c>
      <c r="AU621" s="22" t="s">
        <v>81</v>
      </c>
      <c r="AY621" s="22" t="s">
        <v>155</v>
      </c>
      <c r="BE621" s="221">
        <f>IF(N621="základní",J621,0)</f>
        <v>0</v>
      </c>
      <c r="BF621" s="221">
        <f>IF(N621="snížená",J621,0)</f>
        <v>0</v>
      </c>
      <c r="BG621" s="221">
        <f>IF(N621="zákl. přenesená",J621,0)</f>
        <v>0</v>
      </c>
      <c r="BH621" s="221">
        <f>IF(N621="sníž. přenesená",J621,0)</f>
        <v>0</v>
      </c>
      <c r="BI621" s="221">
        <f>IF(N621="nulová",J621,0)</f>
        <v>0</v>
      </c>
      <c r="BJ621" s="22" t="s">
        <v>81</v>
      </c>
      <c r="BK621" s="221">
        <f>ROUND(I621*H621,2)</f>
        <v>0</v>
      </c>
      <c r="BL621" s="22" t="s">
        <v>183</v>
      </c>
      <c r="BM621" s="22" t="s">
        <v>3173</v>
      </c>
    </row>
    <row r="622" s="1" customFormat="1" ht="16.5" customHeight="1">
      <c r="B622" s="44"/>
      <c r="C622" s="210" t="s">
        <v>3174</v>
      </c>
      <c r="D622" s="210" t="s">
        <v>156</v>
      </c>
      <c r="E622" s="211" t="s">
        <v>3175</v>
      </c>
      <c r="F622" s="212" t="s">
        <v>3176</v>
      </c>
      <c r="G622" s="213" t="s">
        <v>301</v>
      </c>
      <c r="H622" s="214">
        <v>1.1910000000000001</v>
      </c>
      <c r="I622" s="215"/>
      <c r="J622" s="216">
        <f>ROUND(I622*H622,2)</f>
        <v>0</v>
      </c>
      <c r="K622" s="212" t="s">
        <v>21</v>
      </c>
      <c r="L622" s="70"/>
      <c r="M622" s="217" t="s">
        <v>21</v>
      </c>
      <c r="N622" s="218" t="s">
        <v>44</v>
      </c>
      <c r="O622" s="45"/>
      <c r="P622" s="219">
        <f>O622*H622</f>
        <v>0</v>
      </c>
      <c r="Q622" s="219">
        <v>0</v>
      </c>
      <c r="R622" s="219">
        <f>Q622*H622</f>
        <v>0</v>
      </c>
      <c r="S622" s="219">
        <v>0</v>
      </c>
      <c r="T622" s="220">
        <f>S622*H622</f>
        <v>0</v>
      </c>
      <c r="AR622" s="22" t="s">
        <v>183</v>
      </c>
      <c r="AT622" s="22" t="s">
        <v>156</v>
      </c>
      <c r="AU622" s="22" t="s">
        <v>81</v>
      </c>
      <c r="AY622" s="22" t="s">
        <v>155</v>
      </c>
      <c r="BE622" s="221">
        <f>IF(N622="základní",J622,0)</f>
        <v>0</v>
      </c>
      <c r="BF622" s="221">
        <f>IF(N622="snížená",J622,0)</f>
        <v>0</v>
      </c>
      <c r="BG622" s="221">
        <f>IF(N622="zákl. přenesená",J622,0)</f>
        <v>0</v>
      </c>
      <c r="BH622" s="221">
        <f>IF(N622="sníž. přenesená",J622,0)</f>
        <v>0</v>
      </c>
      <c r="BI622" s="221">
        <f>IF(N622="nulová",J622,0)</f>
        <v>0</v>
      </c>
      <c r="BJ622" s="22" t="s">
        <v>81</v>
      </c>
      <c r="BK622" s="221">
        <f>ROUND(I622*H622,2)</f>
        <v>0</v>
      </c>
      <c r="BL622" s="22" t="s">
        <v>183</v>
      </c>
      <c r="BM622" s="22" t="s">
        <v>3177</v>
      </c>
    </row>
    <row r="623" s="1" customFormat="1" ht="16.5" customHeight="1">
      <c r="B623" s="44"/>
      <c r="C623" s="210" t="s">
        <v>73</v>
      </c>
      <c r="D623" s="210" t="s">
        <v>156</v>
      </c>
      <c r="E623" s="211" t="s">
        <v>3178</v>
      </c>
      <c r="F623" s="212" t="s">
        <v>3179</v>
      </c>
      <c r="G623" s="213" t="s">
        <v>21</v>
      </c>
      <c r="H623" s="214">
        <v>0</v>
      </c>
      <c r="I623" s="215"/>
      <c r="J623" s="216">
        <f>ROUND(I623*H623,2)</f>
        <v>0</v>
      </c>
      <c r="K623" s="212" t="s">
        <v>21</v>
      </c>
      <c r="L623" s="70"/>
      <c r="M623" s="217" t="s">
        <v>21</v>
      </c>
      <c r="N623" s="218" t="s">
        <v>44</v>
      </c>
      <c r="O623" s="45"/>
      <c r="P623" s="219">
        <f>O623*H623</f>
        <v>0</v>
      </c>
      <c r="Q623" s="219">
        <v>0</v>
      </c>
      <c r="R623" s="219">
        <f>Q623*H623</f>
        <v>0</v>
      </c>
      <c r="S623" s="219">
        <v>0</v>
      </c>
      <c r="T623" s="220">
        <f>S623*H623</f>
        <v>0</v>
      </c>
      <c r="AR623" s="22" t="s">
        <v>183</v>
      </c>
      <c r="AT623" s="22" t="s">
        <v>156</v>
      </c>
      <c r="AU623" s="22" t="s">
        <v>81</v>
      </c>
      <c r="AY623" s="22" t="s">
        <v>155</v>
      </c>
      <c r="BE623" s="221">
        <f>IF(N623="základní",J623,0)</f>
        <v>0</v>
      </c>
      <c r="BF623" s="221">
        <f>IF(N623="snížená",J623,0)</f>
        <v>0</v>
      </c>
      <c r="BG623" s="221">
        <f>IF(N623="zákl. přenesená",J623,0)</f>
        <v>0</v>
      </c>
      <c r="BH623" s="221">
        <f>IF(N623="sníž. přenesená",J623,0)</f>
        <v>0</v>
      </c>
      <c r="BI623" s="221">
        <f>IF(N623="nulová",J623,0)</f>
        <v>0</v>
      </c>
      <c r="BJ623" s="22" t="s">
        <v>81</v>
      </c>
      <c r="BK623" s="221">
        <f>ROUND(I623*H623,2)</f>
        <v>0</v>
      </c>
      <c r="BL623" s="22" t="s">
        <v>183</v>
      </c>
      <c r="BM623" s="22" t="s">
        <v>3180</v>
      </c>
    </row>
    <row r="624" s="9" customFormat="1" ht="29.88" customHeight="1">
      <c r="B624" s="196"/>
      <c r="C624" s="197"/>
      <c r="D624" s="198" t="s">
        <v>72</v>
      </c>
      <c r="E624" s="233" t="s">
        <v>2966</v>
      </c>
      <c r="F624" s="233" t="s">
        <v>3181</v>
      </c>
      <c r="G624" s="197"/>
      <c r="H624" s="197"/>
      <c r="I624" s="200"/>
      <c r="J624" s="234">
        <f>BK624</f>
        <v>0</v>
      </c>
      <c r="K624" s="197"/>
      <c r="L624" s="202"/>
      <c r="M624" s="203"/>
      <c r="N624" s="204"/>
      <c r="O624" s="204"/>
      <c r="P624" s="205">
        <v>0</v>
      </c>
      <c r="Q624" s="204"/>
      <c r="R624" s="205">
        <v>0</v>
      </c>
      <c r="S624" s="204"/>
      <c r="T624" s="206">
        <v>0</v>
      </c>
      <c r="AR624" s="207" t="s">
        <v>83</v>
      </c>
      <c r="AT624" s="208" t="s">
        <v>72</v>
      </c>
      <c r="AU624" s="208" t="s">
        <v>81</v>
      </c>
      <c r="AY624" s="207" t="s">
        <v>155</v>
      </c>
      <c r="BK624" s="209">
        <v>0</v>
      </c>
    </row>
    <row r="625" s="9" customFormat="1" ht="24.96" customHeight="1">
      <c r="B625" s="196"/>
      <c r="C625" s="197"/>
      <c r="D625" s="198" t="s">
        <v>72</v>
      </c>
      <c r="E625" s="199" t="s">
        <v>3182</v>
      </c>
      <c r="F625" s="199" t="s">
        <v>3183</v>
      </c>
      <c r="G625" s="197"/>
      <c r="H625" s="197"/>
      <c r="I625" s="200"/>
      <c r="J625" s="201">
        <f>BK625</f>
        <v>0</v>
      </c>
      <c r="K625" s="197"/>
      <c r="L625" s="202"/>
      <c r="M625" s="203"/>
      <c r="N625" s="204"/>
      <c r="O625" s="204"/>
      <c r="P625" s="205">
        <f>SUM(P626:P702)</f>
        <v>0</v>
      </c>
      <c r="Q625" s="204"/>
      <c r="R625" s="205">
        <f>SUM(R626:R702)</f>
        <v>0</v>
      </c>
      <c r="S625" s="204"/>
      <c r="T625" s="206">
        <f>SUM(T626:T702)</f>
        <v>0</v>
      </c>
      <c r="AR625" s="207" t="s">
        <v>83</v>
      </c>
      <c r="AT625" s="208" t="s">
        <v>72</v>
      </c>
      <c r="AU625" s="208" t="s">
        <v>73</v>
      </c>
      <c r="AY625" s="207" t="s">
        <v>155</v>
      </c>
      <c r="BK625" s="209">
        <f>SUM(BK626:BK702)</f>
        <v>0</v>
      </c>
    </row>
    <row r="626" s="1" customFormat="1" ht="16.5" customHeight="1">
      <c r="B626" s="44"/>
      <c r="C626" s="210" t="s">
        <v>801</v>
      </c>
      <c r="D626" s="210" t="s">
        <v>156</v>
      </c>
      <c r="E626" s="211" t="s">
        <v>3184</v>
      </c>
      <c r="F626" s="212" t="s">
        <v>3185</v>
      </c>
      <c r="G626" s="213" t="s">
        <v>422</v>
      </c>
      <c r="H626" s="214">
        <v>8</v>
      </c>
      <c r="I626" s="215"/>
      <c r="J626" s="216">
        <f>ROUND(I626*H626,2)</f>
        <v>0</v>
      </c>
      <c r="K626" s="212" t="s">
        <v>21</v>
      </c>
      <c r="L626" s="70"/>
      <c r="M626" s="217" t="s">
        <v>21</v>
      </c>
      <c r="N626" s="218" t="s">
        <v>44</v>
      </c>
      <c r="O626" s="45"/>
      <c r="P626" s="219">
        <f>O626*H626</f>
        <v>0</v>
      </c>
      <c r="Q626" s="219">
        <v>0</v>
      </c>
      <c r="R626" s="219">
        <f>Q626*H626</f>
        <v>0</v>
      </c>
      <c r="S626" s="219">
        <v>0</v>
      </c>
      <c r="T626" s="220">
        <f>S626*H626</f>
        <v>0</v>
      </c>
      <c r="AR626" s="22" t="s">
        <v>183</v>
      </c>
      <c r="AT626" s="22" t="s">
        <v>156</v>
      </c>
      <c r="AU626" s="22" t="s">
        <v>81</v>
      </c>
      <c r="AY626" s="22" t="s">
        <v>155</v>
      </c>
      <c r="BE626" s="221">
        <f>IF(N626="základní",J626,0)</f>
        <v>0</v>
      </c>
      <c r="BF626" s="221">
        <f>IF(N626="snížená",J626,0)</f>
        <v>0</v>
      </c>
      <c r="BG626" s="221">
        <f>IF(N626="zákl. přenesená",J626,0)</f>
        <v>0</v>
      </c>
      <c r="BH626" s="221">
        <f>IF(N626="sníž. přenesená",J626,0)</f>
        <v>0</v>
      </c>
      <c r="BI626" s="221">
        <f>IF(N626="nulová",J626,0)</f>
        <v>0</v>
      </c>
      <c r="BJ626" s="22" t="s">
        <v>81</v>
      </c>
      <c r="BK626" s="221">
        <f>ROUND(I626*H626,2)</f>
        <v>0</v>
      </c>
      <c r="BL626" s="22" t="s">
        <v>183</v>
      </c>
      <c r="BM626" s="22" t="s">
        <v>3186</v>
      </c>
    </row>
    <row r="627" s="1" customFormat="1" ht="16.5" customHeight="1">
      <c r="B627" s="44"/>
      <c r="C627" s="210" t="s">
        <v>73</v>
      </c>
      <c r="D627" s="210" t="s">
        <v>156</v>
      </c>
      <c r="E627" s="211" t="s">
        <v>2720</v>
      </c>
      <c r="F627" s="212" t="s">
        <v>2721</v>
      </c>
      <c r="G627" s="213" t="s">
        <v>21</v>
      </c>
      <c r="H627" s="214">
        <v>0</v>
      </c>
      <c r="I627" s="215"/>
      <c r="J627" s="216">
        <f>ROUND(I627*H627,2)</f>
        <v>0</v>
      </c>
      <c r="K627" s="212" t="s">
        <v>21</v>
      </c>
      <c r="L627" s="70"/>
      <c r="M627" s="217" t="s">
        <v>21</v>
      </c>
      <c r="N627" s="218" t="s">
        <v>44</v>
      </c>
      <c r="O627" s="45"/>
      <c r="P627" s="219">
        <f>O627*H627</f>
        <v>0</v>
      </c>
      <c r="Q627" s="219">
        <v>0</v>
      </c>
      <c r="R627" s="219">
        <f>Q627*H627</f>
        <v>0</v>
      </c>
      <c r="S627" s="219">
        <v>0</v>
      </c>
      <c r="T627" s="220">
        <f>S627*H627</f>
        <v>0</v>
      </c>
      <c r="AR627" s="22" t="s">
        <v>183</v>
      </c>
      <c r="AT627" s="22" t="s">
        <v>156</v>
      </c>
      <c r="AU627" s="22" t="s">
        <v>81</v>
      </c>
      <c r="AY627" s="22" t="s">
        <v>155</v>
      </c>
      <c r="BE627" s="221">
        <f>IF(N627="základní",J627,0)</f>
        <v>0</v>
      </c>
      <c r="BF627" s="221">
        <f>IF(N627="snížená",J627,0)</f>
        <v>0</v>
      </c>
      <c r="BG627" s="221">
        <f>IF(N627="zákl. přenesená",J627,0)</f>
        <v>0</v>
      </c>
      <c r="BH627" s="221">
        <f>IF(N627="sníž. přenesená",J627,0)</f>
        <v>0</v>
      </c>
      <c r="BI627" s="221">
        <f>IF(N627="nulová",J627,0)</f>
        <v>0</v>
      </c>
      <c r="BJ627" s="22" t="s">
        <v>81</v>
      </c>
      <c r="BK627" s="221">
        <f>ROUND(I627*H627,2)</f>
        <v>0</v>
      </c>
      <c r="BL627" s="22" t="s">
        <v>183</v>
      </c>
      <c r="BM627" s="22" t="s">
        <v>3187</v>
      </c>
    </row>
    <row r="628" s="1" customFormat="1" ht="16.5" customHeight="1">
      <c r="B628" s="44"/>
      <c r="C628" s="210" t="s">
        <v>3188</v>
      </c>
      <c r="D628" s="210" t="s">
        <v>156</v>
      </c>
      <c r="E628" s="211" t="s">
        <v>3189</v>
      </c>
      <c r="F628" s="212" t="s">
        <v>3190</v>
      </c>
      <c r="G628" s="213" t="s">
        <v>422</v>
      </c>
      <c r="H628" s="214">
        <v>6</v>
      </c>
      <c r="I628" s="215"/>
      <c r="J628" s="216">
        <f>ROUND(I628*H628,2)</f>
        <v>0</v>
      </c>
      <c r="K628" s="212" t="s">
        <v>21</v>
      </c>
      <c r="L628" s="70"/>
      <c r="M628" s="217" t="s">
        <v>21</v>
      </c>
      <c r="N628" s="218" t="s">
        <v>44</v>
      </c>
      <c r="O628" s="45"/>
      <c r="P628" s="219">
        <f>O628*H628</f>
        <v>0</v>
      </c>
      <c r="Q628" s="219">
        <v>0</v>
      </c>
      <c r="R628" s="219">
        <f>Q628*H628</f>
        <v>0</v>
      </c>
      <c r="S628" s="219">
        <v>0</v>
      </c>
      <c r="T628" s="220">
        <f>S628*H628</f>
        <v>0</v>
      </c>
      <c r="AR628" s="22" t="s">
        <v>183</v>
      </c>
      <c r="AT628" s="22" t="s">
        <v>156</v>
      </c>
      <c r="AU628" s="22" t="s">
        <v>81</v>
      </c>
      <c r="AY628" s="22" t="s">
        <v>155</v>
      </c>
      <c r="BE628" s="221">
        <f>IF(N628="základní",J628,0)</f>
        <v>0</v>
      </c>
      <c r="BF628" s="221">
        <f>IF(N628="snížená",J628,0)</f>
        <v>0</v>
      </c>
      <c r="BG628" s="221">
        <f>IF(N628="zákl. přenesená",J628,0)</f>
        <v>0</v>
      </c>
      <c r="BH628" s="221">
        <f>IF(N628="sníž. přenesená",J628,0)</f>
        <v>0</v>
      </c>
      <c r="BI628" s="221">
        <f>IF(N628="nulová",J628,0)</f>
        <v>0</v>
      </c>
      <c r="BJ628" s="22" t="s">
        <v>81</v>
      </c>
      <c r="BK628" s="221">
        <f>ROUND(I628*H628,2)</f>
        <v>0</v>
      </c>
      <c r="BL628" s="22" t="s">
        <v>183</v>
      </c>
      <c r="BM628" s="22" t="s">
        <v>3191</v>
      </c>
    </row>
    <row r="629" s="1" customFormat="1" ht="16.5" customHeight="1">
      <c r="B629" s="44"/>
      <c r="C629" s="210" t="s">
        <v>73</v>
      </c>
      <c r="D629" s="210" t="s">
        <v>156</v>
      </c>
      <c r="E629" s="211" t="s">
        <v>2697</v>
      </c>
      <c r="F629" s="212" t="s">
        <v>2698</v>
      </c>
      <c r="G629" s="213" t="s">
        <v>21</v>
      </c>
      <c r="H629" s="214">
        <v>0</v>
      </c>
      <c r="I629" s="215"/>
      <c r="J629" s="216">
        <f>ROUND(I629*H629,2)</f>
        <v>0</v>
      </c>
      <c r="K629" s="212" t="s">
        <v>21</v>
      </c>
      <c r="L629" s="70"/>
      <c r="M629" s="217" t="s">
        <v>21</v>
      </c>
      <c r="N629" s="218" t="s">
        <v>44</v>
      </c>
      <c r="O629" s="45"/>
      <c r="P629" s="219">
        <f>O629*H629</f>
        <v>0</v>
      </c>
      <c r="Q629" s="219">
        <v>0</v>
      </c>
      <c r="R629" s="219">
        <f>Q629*H629</f>
        <v>0</v>
      </c>
      <c r="S629" s="219">
        <v>0</v>
      </c>
      <c r="T629" s="220">
        <f>S629*H629</f>
        <v>0</v>
      </c>
      <c r="AR629" s="22" t="s">
        <v>183</v>
      </c>
      <c r="AT629" s="22" t="s">
        <v>156</v>
      </c>
      <c r="AU629" s="22" t="s">
        <v>81</v>
      </c>
      <c r="AY629" s="22" t="s">
        <v>155</v>
      </c>
      <c r="BE629" s="221">
        <f>IF(N629="základní",J629,0)</f>
        <v>0</v>
      </c>
      <c r="BF629" s="221">
        <f>IF(N629="snížená",J629,0)</f>
        <v>0</v>
      </c>
      <c r="BG629" s="221">
        <f>IF(N629="zákl. přenesená",J629,0)</f>
        <v>0</v>
      </c>
      <c r="BH629" s="221">
        <f>IF(N629="sníž. přenesená",J629,0)</f>
        <v>0</v>
      </c>
      <c r="BI629" s="221">
        <f>IF(N629="nulová",J629,0)</f>
        <v>0</v>
      </c>
      <c r="BJ629" s="22" t="s">
        <v>81</v>
      </c>
      <c r="BK629" s="221">
        <f>ROUND(I629*H629,2)</f>
        <v>0</v>
      </c>
      <c r="BL629" s="22" t="s">
        <v>183</v>
      </c>
      <c r="BM629" s="22" t="s">
        <v>3192</v>
      </c>
    </row>
    <row r="630" s="1" customFormat="1" ht="16.5" customHeight="1">
      <c r="B630" s="44"/>
      <c r="C630" s="210" t="s">
        <v>804</v>
      </c>
      <c r="D630" s="210" t="s">
        <v>156</v>
      </c>
      <c r="E630" s="211" t="s">
        <v>3193</v>
      </c>
      <c r="F630" s="212" t="s">
        <v>3194</v>
      </c>
      <c r="G630" s="213" t="s">
        <v>422</v>
      </c>
      <c r="H630" s="214">
        <v>1</v>
      </c>
      <c r="I630" s="215"/>
      <c r="J630" s="216">
        <f>ROUND(I630*H630,2)</f>
        <v>0</v>
      </c>
      <c r="K630" s="212" t="s">
        <v>21</v>
      </c>
      <c r="L630" s="70"/>
      <c r="M630" s="217" t="s">
        <v>21</v>
      </c>
      <c r="N630" s="218" t="s">
        <v>44</v>
      </c>
      <c r="O630" s="45"/>
      <c r="P630" s="219">
        <f>O630*H630</f>
        <v>0</v>
      </c>
      <c r="Q630" s="219">
        <v>0</v>
      </c>
      <c r="R630" s="219">
        <f>Q630*H630</f>
        <v>0</v>
      </c>
      <c r="S630" s="219">
        <v>0</v>
      </c>
      <c r="T630" s="220">
        <f>S630*H630</f>
        <v>0</v>
      </c>
      <c r="AR630" s="22" t="s">
        <v>183</v>
      </c>
      <c r="AT630" s="22" t="s">
        <v>156</v>
      </c>
      <c r="AU630" s="22" t="s">
        <v>81</v>
      </c>
      <c r="AY630" s="22" t="s">
        <v>155</v>
      </c>
      <c r="BE630" s="221">
        <f>IF(N630="základní",J630,0)</f>
        <v>0</v>
      </c>
      <c r="BF630" s="221">
        <f>IF(N630="snížená",J630,0)</f>
        <v>0</v>
      </c>
      <c r="BG630" s="221">
        <f>IF(N630="zákl. přenesená",J630,0)</f>
        <v>0</v>
      </c>
      <c r="BH630" s="221">
        <f>IF(N630="sníž. přenesená",J630,0)</f>
        <v>0</v>
      </c>
      <c r="BI630" s="221">
        <f>IF(N630="nulová",J630,0)</f>
        <v>0</v>
      </c>
      <c r="BJ630" s="22" t="s">
        <v>81</v>
      </c>
      <c r="BK630" s="221">
        <f>ROUND(I630*H630,2)</f>
        <v>0</v>
      </c>
      <c r="BL630" s="22" t="s">
        <v>183</v>
      </c>
      <c r="BM630" s="22" t="s">
        <v>3195</v>
      </c>
    </row>
    <row r="631" s="1" customFormat="1" ht="16.5" customHeight="1">
      <c r="B631" s="44"/>
      <c r="C631" s="210" t="s">
        <v>73</v>
      </c>
      <c r="D631" s="210" t="s">
        <v>156</v>
      </c>
      <c r="E631" s="211" t="s">
        <v>2443</v>
      </c>
      <c r="F631" s="212" t="s">
        <v>435</v>
      </c>
      <c r="G631" s="213" t="s">
        <v>21</v>
      </c>
      <c r="H631" s="214">
        <v>0</v>
      </c>
      <c r="I631" s="215"/>
      <c r="J631" s="216">
        <f>ROUND(I631*H631,2)</f>
        <v>0</v>
      </c>
      <c r="K631" s="212" t="s">
        <v>21</v>
      </c>
      <c r="L631" s="70"/>
      <c r="M631" s="217" t="s">
        <v>21</v>
      </c>
      <c r="N631" s="218" t="s">
        <v>44</v>
      </c>
      <c r="O631" s="45"/>
      <c r="P631" s="219">
        <f>O631*H631</f>
        <v>0</v>
      </c>
      <c r="Q631" s="219">
        <v>0</v>
      </c>
      <c r="R631" s="219">
        <f>Q631*H631</f>
        <v>0</v>
      </c>
      <c r="S631" s="219">
        <v>0</v>
      </c>
      <c r="T631" s="220">
        <f>S631*H631</f>
        <v>0</v>
      </c>
      <c r="AR631" s="22" t="s">
        <v>183</v>
      </c>
      <c r="AT631" s="22" t="s">
        <v>156</v>
      </c>
      <c r="AU631" s="22" t="s">
        <v>81</v>
      </c>
      <c r="AY631" s="22" t="s">
        <v>155</v>
      </c>
      <c r="BE631" s="221">
        <f>IF(N631="základní",J631,0)</f>
        <v>0</v>
      </c>
      <c r="BF631" s="221">
        <f>IF(N631="snížená",J631,0)</f>
        <v>0</v>
      </c>
      <c r="BG631" s="221">
        <f>IF(N631="zákl. přenesená",J631,0)</f>
        <v>0</v>
      </c>
      <c r="BH631" s="221">
        <f>IF(N631="sníž. přenesená",J631,0)</f>
        <v>0</v>
      </c>
      <c r="BI631" s="221">
        <f>IF(N631="nulová",J631,0)</f>
        <v>0</v>
      </c>
      <c r="BJ631" s="22" t="s">
        <v>81</v>
      </c>
      <c r="BK631" s="221">
        <f>ROUND(I631*H631,2)</f>
        <v>0</v>
      </c>
      <c r="BL631" s="22" t="s">
        <v>183</v>
      </c>
      <c r="BM631" s="22" t="s">
        <v>3196</v>
      </c>
    </row>
    <row r="632" s="1" customFormat="1" ht="16.5" customHeight="1">
      <c r="B632" s="44"/>
      <c r="C632" s="210" t="s">
        <v>3197</v>
      </c>
      <c r="D632" s="210" t="s">
        <v>156</v>
      </c>
      <c r="E632" s="211" t="s">
        <v>3198</v>
      </c>
      <c r="F632" s="212" t="s">
        <v>3199</v>
      </c>
      <c r="G632" s="213" t="s">
        <v>422</v>
      </c>
      <c r="H632" s="214">
        <v>1</v>
      </c>
      <c r="I632" s="215"/>
      <c r="J632" s="216">
        <f>ROUND(I632*H632,2)</f>
        <v>0</v>
      </c>
      <c r="K632" s="212" t="s">
        <v>21</v>
      </c>
      <c r="L632" s="70"/>
      <c r="M632" s="217" t="s">
        <v>21</v>
      </c>
      <c r="N632" s="218" t="s">
        <v>44</v>
      </c>
      <c r="O632" s="45"/>
      <c r="P632" s="219">
        <f>O632*H632</f>
        <v>0</v>
      </c>
      <c r="Q632" s="219">
        <v>0</v>
      </c>
      <c r="R632" s="219">
        <f>Q632*H632</f>
        <v>0</v>
      </c>
      <c r="S632" s="219">
        <v>0</v>
      </c>
      <c r="T632" s="220">
        <f>S632*H632</f>
        <v>0</v>
      </c>
      <c r="AR632" s="22" t="s">
        <v>183</v>
      </c>
      <c r="AT632" s="22" t="s">
        <v>156</v>
      </c>
      <c r="AU632" s="22" t="s">
        <v>81</v>
      </c>
      <c r="AY632" s="22" t="s">
        <v>155</v>
      </c>
      <c r="BE632" s="221">
        <f>IF(N632="základní",J632,0)</f>
        <v>0</v>
      </c>
      <c r="BF632" s="221">
        <f>IF(N632="snížená",J632,0)</f>
        <v>0</v>
      </c>
      <c r="BG632" s="221">
        <f>IF(N632="zákl. přenesená",J632,0)</f>
        <v>0</v>
      </c>
      <c r="BH632" s="221">
        <f>IF(N632="sníž. přenesená",J632,0)</f>
        <v>0</v>
      </c>
      <c r="BI632" s="221">
        <f>IF(N632="nulová",J632,0)</f>
        <v>0</v>
      </c>
      <c r="BJ632" s="22" t="s">
        <v>81</v>
      </c>
      <c r="BK632" s="221">
        <f>ROUND(I632*H632,2)</f>
        <v>0</v>
      </c>
      <c r="BL632" s="22" t="s">
        <v>183</v>
      </c>
      <c r="BM632" s="22" t="s">
        <v>3200</v>
      </c>
    </row>
    <row r="633" s="1" customFormat="1" ht="16.5" customHeight="1">
      <c r="B633" s="44"/>
      <c r="C633" s="210" t="s">
        <v>73</v>
      </c>
      <c r="D633" s="210" t="s">
        <v>156</v>
      </c>
      <c r="E633" s="211" t="s">
        <v>2443</v>
      </c>
      <c r="F633" s="212" t="s">
        <v>435</v>
      </c>
      <c r="G633" s="213" t="s">
        <v>21</v>
      </c>
      <c r="H633" s="214">
        <v>0</v>
      </c>
      <c r="I633" s="215"/>
      <c r="J633" s="216">
        <f>ROUND(I633*H633,2)</f>
        <v>0</v>
      </c>
      <c r="K633" s="212" t="s">
        <v>21</v>
      </c>
      <c r="L633" s="70"/>
      <c r="M633" s="217" t="s">
        <v>21</v>
      </c>
      <c r="N633" s="218" t="s">
        <v>44</v>
      </c>
      <c r="O633" s="45"/>
      <c r="P633" s="219">
        <f>O633*H633</f>
        <v>0</v>
      </c>
      <c r="Q633" s="219">
        <v>0</v>
      </c>
      <c r="R633" s="219">
        <f>Q633*H633</f>
        <v>0</v>
      </c>
      <c r="S633" s="219">
        <v>0</v>
      </c>
      <c r="T633" s="220">
        <f>S633*H633</f>
        <v>0</v>
      </c>
      <c r="AR633" s="22" t="s">
        <v>183</v>
      </c>
      <c r="AT633" s="22" t="s">
        <v>156</v>
      </c>
      <c r="AU633" s="22" t="s">
        <v>81</v>
      </c>
      <c r="AY633" s="22" t="s">
        <v>155</v>
      </c>
      <c r="BE633" s="221">
        <f>IF(N633="základní",J633,0)</f>
        <v>0</v>
      </c>
      <c r="BF633" s="221">
        <f>IF(N633="snížená",J633,0)</f>
        <v>0</v>
      </c>
      <c r="BG633" s="221">
        <f>IF(N633="zákl. přenesená",J633,0)</f>
        <v>0</v>
      </c>
      <c r="BH633" s="221">
        <f>IF(N633="sníž. přenesená",J633,0)</f>
        <v>0</v>
      </c>
      <c r="BI633" s="221">
        <f>IF(N633="nulová",J633,0)</f>
        <v>0</v>
      </c>
      <c r="BJ633" s="22" t="s">
        <v>81</v>
      </c>
      <c r="BK633" s="221">
        <f>ROUND(I633*H633,2)</f>
        <v>0</v>
      </c>
      <c r="BL633" s="22" t="s">
        <v>183</v>
      </c>
      <c r="BM633" s="22" t="s">
        <v>3201</v>
      </c>
    </row>
    <row r="634" s="1" customFormat="1" ht="25.5" customHeight="1">
      <c r="B634" s="44"/>
      <c r="C634" s="210" t="s">
        <v>806</v>
      </c>
      <c r="D634" s="210" t="s">
        <v>156</v>
      </c>
      <c r="E634" s="211" t="s">
        <v>3202</v>
      </c>
      <c r="F634" s="212" t="s">
        <v>3203</v>
      </c>
      <c r="G634" s="213" t="s">
        <v>422</v>
      </c>
      <c r="H634" s="214">
        <v>6</v>
      </c>
      <c r="I634" s="215"/>
      <c r="J634" s="216">
        <f>ROUND(I634*H634,2)</f>
        <v>0</v>
      </c>
      <c r="K634" s="212" t="s">
        <v>21</v>
      </c>
      <c r="L634" s="70"/>
      <c r="M634" s="217" t="s">
        <v>21</v>
      </c>
      <c r="N634" s="218" t="s">
        <v>44</v>
      </c>
      <c r="O634" s="45"/>
      <c r="P634" s="219">
        <f>O634*H634</f>
        <v>0</v>
      </c>
      <c r="Q634" s="219">
        <v>0</v>
      </c>
      <c r="R634" s="219">
        <f>Q634*H634</f>
        <v>0</v>
      </c>
      <c r="S634" s="219">
        <v>0</v>
      </c>
      <c r="T634" s="220">
        <f>S634*H634</f>
        <v>0</v>
      </c>
      <c r="AR634" s="22" t="s">
        <v>183</v>
      </c>
      <c r="AT634" s="22" t="s">
        <v>156</v>
      </c>
      <c r="AU634" s="22" t="s">
        <v>81</v>
      </c>
      <c r="AY634" s="22" t="s">
        <v>155</v>
      </c>
      <c r="BE634" s="221">
        <f>IF(N634="základní",J634,0)</f>
        <v>0</v>
      </c>
      <c r="BF634" s="221">
        <f>IF(N634="snížená",J634,0)</f>
        <v>0</v>
      </c>
      <c r="BG634" s="221">
        <f>IF(N634="zákl. přenesená",J634,0)</f>
        <v>0</v>
      </c>
      <c r="BH634" s="221">
        <f>IF(N634="sníž. přenesená",J634,0)</f>
        <v>0</v>
      </c>
      <c r="BI634" s="221">
        <f>IF(N634="nulová",J634,0)</f>
        <v>0</v>
      </c>
      <c r="BJ634" s="22" t="s">
        <v>81</v>
      </c>
      <c r="BK634" s="221">
        <f>ROUND(I634*H634,2)</f>
        <v>0</v>
      </c>
      <c r="BL634" s="22" t="s">
        <v>183</v>
      </c>
      <c r="BM634" s="22" t="s">
        <v>3204</v>
      </c>
    </row>
    <row r="635" s="1" customFormat="1" ht="16.5" customHeight="1">
      <c r="B635" s="44"/>
      <c r="C635" s="210" t="s">
        <v>73</v>
      </c>
      <c r="D635" s="210" t="s">
        <v>156</v>
      </c>
      <c r="E635" s="211" t="s">
        <v>2464</v>
      </c>
      <c r="F635" s="212" t="s">
        <v>2465</v>
      </c>
      <c r="G635" s="213" t="s">
        <v>21</v>
      </c>
      <c r="H635" s="214">
        <v>0</v>
      </c>
      <c r="I635" s="215"/>
      <c r="J635" s="216">
        <f>ROUND(I635*H635,2)</f>
        <v>0</v>
      </c>
      <c r="K635" s="212" t="s">
        <v>21</v>
      </c>
      <c r="L635" s="70"/>
      <c r="M635" s="217" t="s">
        <v>21</v>
      </c>
      <c r="N635" s="218" t="s">
        <v>44</v>
      </c>
      <c r="O635" s="45"/>
      <c r="P635" s="219">
        <f>O635*H635</f>
        <v>0</v>
      </c>
      <c r="Q635" s="219">
        <v>0</v>
      </c>
      <c r="R635" s="219">
        <f>Q635*H635</f>
        <v>0</v>
      </c>
      <c r="S635" s="219">
        <v>0</v>
      </c>
      <c r="T635" s="220">
        <f>S635*H635</f>
        <v>0</v>
      </c>
      <c r="AR635" s="22" t="s">
        <v>183</v>
      </c>
      <c r="AT635" s="22" t="s">
        <v>156</v>
      </c>
      <c r="AU635" s="22" t="s">
        <v>81</v>
      </c>
      <c r="AY635" s="22" t="s">
        <v>155</v>
      </c>
      <c r="BE635" s="221">
        <f>IF(N635="základní",J635,0)</f>
        <v>0</v>
      </c>
      <c r="BF635" s="221">
        <f>IF(N635="snížená",J635,0)</f>
        <v>0</v>
      </c>
      <c r="BG635" s="221">
        <f>IF(N635="zákl. přenesená",J635,0)</f>
        <v>0</v>
      </c>
      <c r="BH635" s="221">
        <f>IF(N635="sníž. přenesená",J635,0)</f>
        <v>0</v>
      </c>
      <c r="BI635" s="221">
        <f>IF(N635="nulová",J635,0)</f>
        <v>0</v>
      </c>
      <c r="BJ635" s="22" t="s">
        <v>81</v>
      </c>
      <c r="BK635" s="221">
        <f>ROUND(I635*H635,2)</f>
        <v>0</v>
      </c>
      <c r="BL635" s="22" t="s">
        <v>183</v>
      </c>
      <c r="BM635" s="22" t="s">
        <v>3205</v>
      </c>
    </row>
    <row r="636" s="1" customFormat="1" ht="16.5" customHeight="1">
      <c r="B636" s="44"/>
      <c r="C636" s="210" t="s">
        <v>3206</v>
      </c>
      <c r="D636" s="210" t="s">
        <v>156</v>
      </c>
      <c r="E636" s="211" t="s">
        <v>3207</v>
      </c>
      <c r="F636" s="212" t="s">
        <v>3208</v>
      </c>
      <c r="G636" s="213" t="s">
        <v>422</v>
      </c>
      <c r="H636" s="214">
        <v>1</v>
      </c>
      <c r="I636" s="215"/>
      <c r="J636" s="216">
        <f>ROUND(I636*H636,2)</f>
        <v>0</v>
      </c>
      <c r="K636" s="212" t="s">
        <v>21</v>
      </c>
      <c r="L636" s="70"/>
      <c r="M636" s="217" t="s">
        <v>21</v>
      </c>
      <c r="N636" s="218" t="s">
        <v>44</v>
      </c>
      <c r="O636" s="45"/>
      <c r="P636" s="219">
        <f>O636*H636</f>
        <v>0</v>
      </c>
      <c r="Q636" s="219">
        <v>0</v>
      </c>
      <c r="R636" s="219">
        <f>Q636*H636</f>
        <v>0</v>
      </c>
      <c r="S636" s="219">
        <v>0</v>
      </c>
      <c r="T636" s="220">
        <f>S636*H636</f>
        <v>0</v>
      </c>
      <c r="AR636" s="22" t="s">
        <v>183</v>
      </c>
      <c r="AT636" s="22" t="s">
        <v>156</v>
      </c>
      <c r="AU636" s="22" t="s">
        <v>81</v>
      </c>
      <c r="AY636" s="22" t="s">
        <v>155</v>
      </c>
      <c r="BE636" s="221">
        <f>IF(N636="základní",J636,0)</f>
        <v>0</v>
      </c>
      <c r="BF636" s="221">
        <f>IF(N636="snížená",J636,0)</f>
        <v>0</v>
      </c>
      <c r="BG636" s="221">
        <f>IF(N636="zákl. přenesená",J636,0)</f>
        <v>0</v>
      </c>
      <c r="BH636" s="221">
        <f>IF(N636="sníž. přenesená",J636,0)</f>
        <v>0</v>
      </c>
      <c r="BI636" s="221">
        <f>IF(N636="nulová",J636,0)</f>
        <v>0</v>
      </c>
      <c r="BJ636" s="22" t="s">
        <v>81</v>
      </c>
      <c r="BK636" s="221">
        <f>ROUND(I636*H636,2)</f>
        <v>0</v>
      </c>
      <c r="BL636" s="22" t="s">
        <v>183</v>
      </c>
      <c r="BM636" s="22" t="s">
        <v>3209</v>
      </c>
    </row>
    <row r="637" s="1" customFormat="1" ht="16.5" customHeight="1">
      <c r="B637" s="44"/>
      <c r="C637" s="210" t="s">
        <v>73</v>
      </c>
      <c r="D637" s="210" t="s">
        <v>156</v>
      </c>
      <c r="E637" s="211" t="s">
        <v>2443</v>
      </c>
      <c r="F637" s="212" t="s">
        <v>435</v>
      </c>
      <c r="G637" s="213" t="s">
        <v>21</v>
      </c>
      <c r="H637" s="214">
        <v>0</v>
      </c>
      <c r="I637" s="215"/>
      <c r="J637" s="216">
        <f>ROUND(I637*H637,2)</f>
        <v>0</v>
      </c>
      <c r="K637" s="212" t="s">
        <v>21</v>
      </c>
      <c r="L637" s="70"/>
      <c r="M637" s="217" t="s">
        <v>21</v>
      </c>
      <c r="N637" s="218" t="s">
        <v>44</v>
      </c>
      <c r="O637" s="45"/>
      <c r="P637" s="219">
        <f>O637*H637</f>
        <v>0</v>
      </c>
      <c r="Q637" s="219">
        <v>0</v>
      </c>
      <c r="R637" s="219">
        <f>Q637*H637</f>
        <v>0</v>
      </c>
      <c r="S637" s="219">
        <v>0</v>
      </c>
      <c r="T637" s="220">
        <f>S637*H637</f>
        <v>0</v>
      </c>
      <c r="AR637" s="22" t="s">
        <v>183</v>
      </c>
      <c r="AT637" s="22" t="s">
        <v>156</v>
      </c>
      <c r="AU637" s="22" t="s">
        <v>81</v>
      </c>
      <c r="AY637" s="22" t="s">
        <v>155</v>
      </c>
      <c r="BE637" s="221">
        <f>IF(N637="základní",J637,0)</f>
        <v>0</v>
      </c>
      <c r="BF637" s="221">
        <f>IF(N637="snížená",J637,0)</f>
        <v>0</v>
      </c>
      <c r="BG637" s="221">
        <f>IF(N637="zákl. přenesená",J637,0)</f>
        <v>0</v>
      </c>
      <c r="BH637" s="221">
        <f>IF(N637="sníž. přenesená",J637,0)</f>
        <v>0</v>
      </c>
      <c r="BI637" s="221">
        <f>IF(N637="nulová",J637,0)</f>
        <v>0</v>
      </c>
      <c r="BJ637" s="22" t="s">
        <v>81</v>
      </c>
      <c r="BK637" s="221">
        <f>ROUND(I637*H637,2)</f>
        <v>0</v>
      </c>
      <c r="BL637" s="22" t="s">
        <v>183</v>
      </c>
      <c r="BM637" s="22" t="s">
        <v>3210</v>
      </c>
    </row>
    <row r="638" s="1" customFormat="1" ht="16.5" customHeight="1">
      <c r="B638" s="44"/>
      <c r="C638" s="210" t="s">
        <v>809</v>
      </c>
      <c r="D638" s="210" t="s">
        <v>156</v>
      </c>
      <c r="E638" s="211" t="s">
        <v>3211</v>
      </c>
      <c r="F638" s="212" t="s">
        <v>3212</v>
      </c>
      <c r="G638" s="213" t="s">
        <v>422</v>
      </c>
      <c r="H638" s="214">
        <v>3</v>
      </c>
      <c r="I638" s="215"/>
      <c r="J638" s="216">
        <f>ROUND(I638*H638,2)</f>
        <v>0</v>
      </c>
      <c r="K638" s="212" t="s">
        <v>21</v>
      </c>
      <c r="L638" s="70"/>
      <c r="M638" s="217" t="s">
        <v>21</v>
      </c>
      <c r="N638" s="218" t="s">
        <v>44</v>
      </c>
      <c r="O638" s="45"/>
      <c r="P638" s="219">
        <f>O638*H638</f>
        <v>0</v>
      </c>
      <c r="Q638" s="219">
        <v>0</v>
      </c>
      <c r="R638" s="219">
        <f>Q638*H638</f>
        <v>0</v>
      </c>
      <c r="S638" s="219">
        <v>0</v>
      </c>
      <c r="T638" s="220">
        <f>S638*H638</f>
        <v>0</v>
      </c>
      <c r="AR638" s="22" t="s">
        <v>183</v>
      </c>
      <c r="AT638" s="22" t="s">
        <v>156</v>
      </c>
      <c r="AU638" s="22" t="s">
        <v>81</v>
      </c>
      <c r="AY638" s="22" t="s">
        <v>155</v>
      </c>
      <c r="BE638" s="221">
        <f>IF(N638="základní",J638,0)</f>
        <v>0</v>
      </c>
      <c r="BF638" s="221">
        <f>IF(N638="snížená",J638,0)</f>
        <v>0</v>
      </c>
      <c r="BG638" s="221">
        <f>IF(N638="zákl. přenesená",J638,0)</f>
        <v>0</v>
      </c>
      <c r="BH638" s="221">
        <f>IF(N638="sníž. přenesená",J638,0)</f>
        <v>0</v>
      </c>
      <c r="BI638" s="221">
        <f>IF(N638="nulová",J638,0)</f>
        <v>0</v>
      </c>
      <c r="BJ638" s="22" t="s">
        <v>81</v>
      </c>
      <c r="BK638" s="221">
        <f>ROUND(I638*H638,2)</f>
        <v>0</v>
      </c>
      <c r="BL638" s="22" t="s">
        <v>183</v>
      </c>
      <c r="BM638" s="22" t="s">
        <v>3213</v>
      </c>
    </row>
    <row r="639" s="1" customFormat="1" ht="16.5" customHeight="1">
      <c r="B639" s="44"/>
      <c r="C639" s="210" t="s">
        <v>73</v>
      </c>
      <c r="D639" s="210" t="s">
        <v>156</v>
      </c>
      <c r="E639" s="211" t="s">
        <v>2443</v>
      </c>
      <c r="F639" s="212" t="s">
        <v>435</v>
      </c>
      <c r="G639" s="213" t="s">
        <v>21</v>
      </c>
      <c r="H639" s="214">
        <v>0</v>
      </c>
      <c r="I639" s="215"/>
      <c r="J639" s="216">
        <f>ROUND(I639*H639,2)</f>
        <v>0</v>
      </c>
      <c r="K639" s="212" t="s">
        <v>21</v>
      </c>
      <c r="L639" s="70"/>
      <c r="M639" s="217" t="s">
        <v>21</v>
      </c>
      <c r="N639" s="218" t="s">
        <v>44</v>
      </c>
      <c r="O639" s="45"/>
      <c r="P639" s="219">
        <f>O639*H639</f>
        <v>0</v>
      </c>
      <c r="Q639" s="219">
        <v>0</v>
      </c>
      <c r="R639" s="219">
        <f>Q639*H639</f>
        <v>0</v>
      </c>
      <c r="S639" s="219">
        <v>0</v>
      </c>
      <c r="T639" s="220">
        <f>S639*H639</f>
        <v>0</v>
      </c>
      <c r="AR639" s="22" t="s">
        <v>183</v>
      </c>
      <c r="AT639" s="22" t="s">
        <v>156</v>
      </c>
      <c r="AU639" s="22" t="s">
        <v>81</v>
      </c>
      <c r="AY639" s="22" t="s">
        <v>155</v>
      </c>
      <c r="BE639" s="221">
        <f>IF(N639="základní",J639,0)</f>
        <v>0</v>
      </c>
      <c r="BF639" s="221">
        <f>IF(N639="snížená",J639,0)</f>
        <v>0</v>
      </c>
      <c r="BG639" s="221">
        <f>IF(N639="zákl. přenesená",J639,0)</f>
        <v>0</v>
      </c>
      <c r="BH639" s="221">
        <f>IF(N639="sníž. přenesená",J639,0)</f>
        <v>0</v>
      </c>
      <c r="BI639" s="221">
        <f>IF(N639="nulová",J639,0)</f>
        <v>0</v>
      </c>
      <c r="BJ639" s="22" t="s">
        <v>81</v>
      </c>
      <c r="BK639" s="221">
        <f>ROUND(I639*H639,2)</f>
        <v>0</v>
      </c>
      <c r="BL639" s="22" t="s">
        <v>183</v>
      </c>
      <c r="BM639" s="22" t="s">
        <v>3214</v>
      </c>
    </row>
    <row r="640" s="1" customFormat="1" ht="16.5" customHeight="1">
      <c r="B640" s="44"/>
      <c r="C640" s="210" t="s">
        <v>3215</v>
      </c>
      <c r="D640" s="210" t="s">
        <v>156</v>
      </c>
      <c r="E640" s="211" t="s">
        <v>3216</v>
      </c>
      <c r="F640" s="212" t="s">
        <v>3217</v>
      </c>
      <c r="G640" s="213" t="s">
        <v>422</v>
      </c>
      <c r="H640" s="214">
        <v>11</v>
      </c>
      <c r="I640" s="215"/>
      <c r="J640" s="216">
        <f>ROUND(I640*H640,2)</f>
        <v>0</v>
      </c>
      <c r="K640" s="212" t="s">
        <v>21</v>
      </c>
      <c r="L640" s="70"/>
      <c r="M640" s="217" t="s">
        <v>21</v>
      </c>
      <c r="N640" s="218" t="s">
        <v>44</v>
      </c>
      <c r="O640" s="45"/>
      <c r="P640" s="219">
        <f>O640*H640</f>
        <v>0</v>
      </c>
      <c r="Q640" s="219">
        <v>0</v>
      </c>
      <c r="R640" s="219">
        <f>Q640*H640</f>
        <v>0</v>
      </c>
      <c r="S640" s="219">
        <v>0</v>
      </c>
      <c r="T640" s="220">
        <f>S640*H640</f>
        <v>0</v>
      </c>
      <c r="AR640" s="22" t="s">
        <v>183</v>
      </c>
      <c r="AT640" s="22" t="s">
        <v>156</v>
      </c>
      <c r="AU640" s="22" t="s">
        <v>81</v>
      </c>
      <c r="AY640" s="22" t="s">
        <v>155</v>
      </c>
      <c r="BE640" s="221">
        <f>IF(N640="základní",J640,0)</f>
        <v>0</v>
      </c>
      <c r="BF640" s="221">
        <f>IF(N640="snížená",J640,0)</f>
        <v>0</v>
      </c>
      <c r="BG640" s="221">
        <f>IF(N640="zákl. přenesená",J640,0)</f>
        <v>0</v>
      </c>
      <c r="BH640" s="221">
        <f>IF(N640="sníž. přenesená",J640,0)</f>
        <v>0</v>
      </c>
      <c r="BI640" s="221">
        <f>IF(N640="nulová",J640,0)</f>
        <v>0</v>
      </c>
      <c r="BJ640" s="22" t="s">
        <v>81</v>
      </c>
      <c r="BK640" s="221">
        <f>ROUND(I640*H640,2)</f>
        <v>0</v>
      </c>
      <c r="BL640" s="22" t="s">
        <v>183</v>
      </c>
      <c r="BM640" s="22" t="s">
        <v>3218</v>
      </c>
    </row>
    <row r="641" s="1" customFormat="1" ht="16.5" customHeight="1">
      <c r="B641" s="44"/>
      <c r="C641" s="210" t="s">
        <v>73</v>
      </c>
      <c r="D641" s="210" t="s">
        <v>156</v>
      </c>
      <c r="E641" s="211" t="s">
        <v>2454</v>
      </c>
      <c r="F641" s="212" t="s">
        <v>2455</v>
      </c>
      <c r="G641" s="213" t="s">
        <v>21</v>
      </c>
      <c r="H641" s="214">
        <v>0</v>
      </c>
      <c r="I641" s="215"/>
      <c r="J641" s="216">
        <f>ROUND(I641*H641,2)</f>
        <v>0</v>
      </c>
      <c r="K641" s="212" t="s">
        <v>21</v>
      </c>
      <c r="L641" s="70"/>
      <c r="M641" s="217" t="s">
        <v>21</v>
      </c>
      <c r="N641" s="218" t="s">
        <v>44</v>
      </c>
      <c r="O641" s="45"/>
      <c r="P641" s="219">
        <f>O641*H641</f>
        <v>0</v>
      </c>
      <c r="Q641" s="219">
        <v>0</v>
      </c>
      <c r="R641" s="219">
        <f>Q641*H641</f>
        <v>0</v>
      </c>
      <c r="S641" s="219">
        <v>0</v>
      </c>
      <c r="T641" s="220">
        <f>S641*H641</f>
        <v>0</v>
      </c>
      <c r="AR641" s="22" t="s">
        <v>183</v>
      </c>
      <c r="AT641" s="22" t="s">
        <v>156</v>
      </c>
      <c r="AU641" s="22" t="s">
        <v>81</v>
      </c>
      <c r="AY641" s="22" t="s">
        <v>155</v>
      </c>
      <c r="BE641" s="221">
        <f>IF(N641="základní",J641,0)</f>
        <v>0</v>
      </c>
      <c r="BF641" s="221">
        <f>IF(N641="snížená",J641,0)</f>
        <v>0</v>
      </c>
      <c r="BG641" s="221">
        <f>IF(N641="zákl. přenesená",J641,0)</f>
        <v>0</v>
      </c>
      <c r="BH641" s="221">
        <f>IF(N641="sníž. přenesená",J641,0)</f>
        <v>0</v>
      </c>
      <c r="BI641" s="221">
        <f>IF(N641="nulová",J641,0)</f>
        <v>0</v>
      </c>
      <c r="BJ641" s="22" t="s">
        <v>81</v>
      </c>
      <c r="BK641" s="221">
        <f>ROUND(I641*H641,2)</f>
        <v>0</v>
      </c>
      <c r="BL641" s="22" t="s">
        <v>183</v>
      </c>
      <c r="BM641" s="22" t="s">
        <v>3219</v>
      </c>
    </row>
    <row r="642" s="1" customFormat="1" ht="25.5" customHeight="1">
      <c r="B642" s="44"/>
      <c r="C642" s="210" t="s">
        <v>811</v>
      </c>
      <c r="D642" s="210" t="s">
        <v>156</v>
      </c>
      <c r="E642" s="211" t="s">
        <v>3220</v>
      </c>
      <c r="F642" s="212" t="s">
        <v>3221</v>
      </c>
      <c r="G642" s="213" t="s">
        <v>422</v>
      </c>
      <c r="H642" s="214">
        <v>1</v>
      </c>
      <c r="I642" s="215"/>
      <c r="J642" s="216">
        <f>ROUND(I642*H642,2)</f>
        <v>0</v>
      </c>
      <c r="K642" s="212" t="s">
        <v>21</v>
      </c>
      <c r="L642" s="70"/>
      <c r="M642" s="217" t="s">
        <v>21</v>
      </c>
      <c r="N642" s="218" t="s">
        <v>44</v>
      </c>
      <c r="O642" s="45"/>
      <c r="P642" s="219">
        <f>O642*H642</f>
        <v>0</v>
      </c>
      <c r="Q642" s="219">
        <v>0</v>
      </c>
      <c r="R642" s="219">
        <f>Q642*H642</f>
        <v>0</v>
      </c>
      <c r="S642" s="219">
        <v>0</v>
      </c>
      <c r="T642" s="220">
        <f>S642*H642</f>
        <v>0</v>
      </c>
      <c r="AR642" s="22" t="s">
        <v>183</v>
      </c>
      <c r="AT642" s="22" t="s">
        <v>156</v>
      </c>
      <c r="AU642" s="22" t="s">
        <v>81</v>
      </c>
      <c r="AY642" s="22" t="s">
        <v>155</v>
      </c>
      <c r="BE642" s="221">
        <f>IF(N642="základní",J642,0)</f>
        <v>0</v>
      </c>
      <c r="BF642" s="221">
        <f>IF(N642="snížená",J642,0)</f>
        <v>0</v>
      </c>
      <c r="BG642" s="221">
        <f>IF(N642="zákl. přenesená",J642,0)</f>
        <v>0</v>
      </c>
      <c r="BH642" s="221">
        <f>IF(N642="sníž. přenesená",J642,0)</f>
        <v>0</v>
      </c>
      <c r="BI642" s="221">
        <f>IF(N642="nulová",J642,0)</f>
        <v>0</v>
      </c>
      <c r="BJ642" s="22" t="s">
        <v>81</v>
      </c>
      <c r="BK642" s="221">
        <f>ROUND(I642*H642,2)</f>
        <v>0</v>
      </c>
      <c r="BL642" s="22" t="s">
        <v>183</v>
      </c>
      <c r="BM642" s="22" t="s">
        <v>3222</v>
      </c>
    </row>
    <row r="643" s="1" customFormat="1" ht="16.5" customHeight="1">
      <c r="B643" s="44"/>
      <c r="C643" s="210" t="s">
        <v>73</v>
      </c>
      <c r="D643" s="210" t="s">
        <v>156</v>
      </c>
      <c r="E643" s="211" t="s">
        <v>2443</v>
      </c>
      <c r="F643" s="212" t="s">
        <v>435</v>
      </c>
      <c r="G643" s="213" t="s">
        <v>21</v>
      </c>
      <c r="H643" s="214">
        <v>0</v>
      </c>
      <c r="I643" s="215"/>
      <c r="J643" s="216">
        <f>ROUND(I643*H643,2)</f>
        <v>0</v>
      </c>
      <c r="K643" s="212" t="s">
        <v>21</v>
      </c>
      <c r="L643" s="70"/>
      <c r="M643" s="217" t="s">
        <v>21</v>
      </c>
      <c r="N643" s="218" t="s">
        <v>44</v>
      </c>
      <c r="O643" s="45"/>
      <c r="P643" s="219">
        <f>O643*H643</f>
        <v>0</v>
      </c>
      <c r="Q643" s="219">
        <v>0</v>
      </c>
      <c r="R643" s="219">
        <f>Q643*H643</f>
        <v>0</v>
      </c>
      <c r="S643" s="219">
        <v>0</v>
      </c>
      <c r="T643" s="220">
        <f>S643*H643</f>
        <v>0</v>
      </c>
      <c r="AR643" s="22" t="s">
        <v>183</v>
      </c>
      <c r="AT643" s="22" t="s">
        <v>156</v>
      </c>
      <c r="AU643" s="22" t="s">
        <v>81</v>
      </c>
      <c r="AY643" s="22" t="s">
        <v>155</v>
      </c>
      <c r="BE643" s="221">
        <f>IF(N643="základní",J643,0)</f>
        <v>0</v>
      </c>
      <c r="BF643" s="221">
        <f>IF(N643="snížená",J643,0)</f>
        <v>0</v>
      </c>
      <c r="BG643" s="221">
        <f>IF(N643="zákl. přenesená",J643,0)</f>
        <v>0</v>
      </c>
      <c r="BH643" s="221">
        <f>IF(N643="sníž. přenesená",J643,0)</f>
        <v>0</v>
      </c>
      <c r="BI643" s="221">
        <f>IF(N643="nulová",J643,0)</f>
        <v>0</v>
      </c>
      <c r="BJ643" s="22" t="s">
        <v>81</v>
      </c>
      <c r="BK643" s="221">
        <f>ROUND(I643*H643,2)</f>
        <v>0</v>
      </c>
      <c r="BL643" s="22" t="s">
        <v>183</v>
      </c>
      <c r="BM643" s="22" t="s">
        <v>3223</v>
      </c>
    </row>
    <row r="644" s="1" customFormat="1" ht="16.5" customHeight="1">
      <c r="B644" s="44"/>
      <c r="C644" s="210" t="s">
        <v>3224</v>
      </c>
      <c r="D644" s="210" t="s">
        <v>156</v>
      </c>
      <c r="E644" s="211" t="s">
        <v>3225</v>
      </c>
      <c r="F644" s="212" t="s">
        <v>3226</v>
      </c>
      <c r="G644" s="213" t="s">
        <v>422</v>
      </c>
      <c r="H644" s="214">
        <v>4</v>
      </c>
      <c r="I644" s="215"/>
      <c r="J644" s="216">
        <f>ROUND(I644*H644,2)</f>
        <v>0</v>
      </c>
      <c r="K644" s="212" t="s">
        <v>21</v>
      </c>
      <c r="L644" s="70"/>
      <c r="M644" s="217" t="s">
        <v>21</v>
      </c>
      <c r="N644" s="218" t="s">
        <v>44</v>
      </c>
      <c r="O644" s="45"/>
      <c r="P644" s="219">
        <f>O644*H644</f>
        <v>0</v>
      </c>
      <c r="Q644" s="219">
        <v>0</v>
      </c>
      <c r="R644" s="219">
        <f>Q644*H644</f>
        <v>0</v>
      </c>
      <c r="S644" s="219">
        <v>0</v>
      </c>
      <c r="T644" s="220">
        <f>S644*H644</f>
        <v>0</v>
      </c>
      <c r="AR644" s="22" t="s">
        <v>183</v>
      </c>
      <c r="AT644" s="22" t="s">
        <v>156</v>
      </c>
      <c r="AU644" s="22" t="s">
        <v>81</v>
      </c>
      <c r="AY644" s="22" t="s">
        <v>155</v>
      </c>
      <c r="BE644" s="221">
        <f>IF(N644="základní",J644,0)</f>
        <v>0</v>
      </c>
      <c r="BF644" s="221">
        <f>IF(N644="snížená",J644,0)</f>
        <v>0</v>
      </c>
      <c r="BG644" s="221">
        <f>IF(N644="zákl. přenesená",J644,0)</f>
        <v>0</v>
      </c>
      <c r="BH644" s="221">
        <f>IF(N644="sníž. přenesená",J644,0)</f>
        <v>0</v>
      </c>
      <c r="BI644" s="221">
        <f>IF(N644="nulová",J644,0)</f>
        <v>0</v>
      </c>
      <c r="BJ644" s="22" t="s">
        <v>81</v>
      </c>
      <c r="BK644" s="221">
        <f>ROUND(I644*H644,2)</f>
        <v>0</v>
      </c>
      <c r="BL644" s="22" t="s">
        <v>183</v>
      </c>
      <c r="BM644" s="22" t="s">
        <v>3227</v>
      </c>
    </row>
    <row r="645" s="1" customFormat="1" ht="16.5" customHeight="1">
      <c r="B645" s="44"/>
      <c r="C645" s="210" t="s">
        <v>73</v>
      </c>
      <c r="D645" s="210" t="s">
        <v>156</v>
      </c>
      <c r="E645" s="211" t="s">
        <v>470</v>
      </c>
      <c r="F645" s="212" t="s">
        <v>425</v>
      </c>
      <c r="G645" s="213" t="s">
        <v>21</v>
      </c>
      <c r="H645" s="214">
        <v>0</v>
      </c>
      <c r="I645" s="215"/>
      <c r="J645" s="216">
        <f>ROUND(I645*H645,2)</f>
        <v>0</v>
      </c>
      <c r="K645" s="212" t="s">
        <v>21</v>
      </c>
      <c r="L645" s="70"/>
      <c r="M645" s="217" t="s">
        <v>21</v>
      </c>
      <c r="N645" s="218" t="s">
        <v>44</v>
      </c>
      <c r="O645" s="45"/>
      <c r="P645" s="219">
        <f>O645*H645</f>
        <v>0</v>
      </c>
      <c r="Q645" s="219">
        <v>0</v>
      </c>
      <c r="R645" s="219">
        <f>Q645*H645</f>
        <v>0</v>
      </c>
      <c r="S645" s="219">
        <v>0</v>
      </c>
      <c r="T645" s="220">
        <f>S645*H645</f>
        <v>0</v>
      </c>
      <c r="AR645" s="22" t="s">
        <v>183</v>
      </c>
      <c r="AT645" s="22" t="s">
        <v>156</v>
      </c>
      <c r="AU645" s="22" t="s">
        <v>81</v>
      </c>
      <c r="AY645" s="22" t="s">
        <v>155</v>
      </c>
      <c r="BE645" s="221">
        <f>IF(N645="základní",J645,0)</f>
        <v>0</v>
      </c>
      <c r="BF645" s="221">
        <f>IF(N645="snížená",J645,0)</f>
        <v>0</v>
      </c>
      <c r="BG645" s="221">
        <f>IF(N645="zákl. přenesená",J645,0)</f>
        <v>0</v>
      </c>
      <c r="BH645" s="221">
        <f>IF(N645="sníž. přenesená",J645,0)</f>
        <v>0</v>
      </c>
      <c r="BI645" s="221">
        <f>IF(N645="nulová",J645,0)</f>
        <v>0</v>
      </c>
      <c r="BJ645" s="22" t="s">
        <v>81</v>
      </c>
      <c r="BK645" s="221">
        <f>ROUND(I645*H645,2)</f>
        <v>0</v>
      </c>
      <c r="BL645" s="22" t="s">
        <v>183</v>
      </c>
      <c r="BM645" s="22" t="s">
        <v>3228</v>
      </c>
    </row>
    <row r="646" s="1" customFormat="1" ht="16.5" customHeight="1">
      <c r="B646" s="44"/>
      <c r="C646" s="210" t="s">
        <v>814</v>
      </c>
      <c r="D646" s="210" t="s">
        <v>156</v>
      </c>
      <c r="E646" s="211" t="s">
        <v>3229</v>
      </c>
      <c r="F646" s="212" t="s">
        <v>3230</v>
      </c>
      <c r="G646" s="213" t="s">
        <v>422</v>
      </c>
      <c r="H646" s="214">
        <v>1</v>
      </c>
      <c r="I646" s="215"/>
      <c r="J646" s="216">
        <f>ROUND(I646*H646,2)</f>
        <v>0</v>
      </c>
      <c r="K646" s="212" t="s">
        <v>21</v>
      </c>
      <c r="L646" s="70"/>
      <c r="M646" s="217" t="s">
        <v>21</v>
      </c>
      <c r="N646" s="218" t="s">
        <v>44</v>
      </c>
      <c r="O646" s="45"/>
      <c r="P646" s="219">
        <f>O646*H646</f>
        <v>0</v>
      </c>
      <c r="Q646" s="219">
        <v>0</v>
      </c>
      <c r="R646" s="219">
        <f>Q646*H646</f>
        <v>0</v>
      </c>
      <c r="S646" s="219">
        <v>0</v>
      </c>
      <c r="T646" s="220">
        <f>S646*H646</f>
        <v>0</v>
      </c>
      <c r="AR646" s="22" t="s">
        <v>183</v>
      </c>
      <c r="AT646" s="22" t="s">
        <v>156</v>
      </c>
      <c r="AU646" s="22" t="s">
        <v>81</v>
      </c>
      <c r="AY646" s="22" t="s">
        <v>155</v>
      </c>
      <c r="BE646" s="221">
        <f>IF(N646="základní",J646,0)</f>
        <v>0</v>
      </c>
      <c r="BF646" s="221">
        <f>IF(N646="snížená",J646,0)</f>
        <v>0</v>
      </c>
      <c r="BG646" s="221">
        <f>IF(N646="zákl. přenesená",J646,0)</f>
        <v>0</v>
      </c>
      <c r="BH646" s="221">
        <f>IF(N646="sníž. přenesená",J646,0)</f>
        <v>0</v>
      </c>
      <c r="BI646" s="221">
        <f>IF(N646="nulová",J646,0)</f>
        <v>0</v>
      </c>
      <c r="BJ646" s="22" t="s">
        <v>81</v>
      </c>
      <c r="BK646" s="221">
        <f>ROUND(I646*H646,2)</f>
        <v>0</v>
      </c>
      <c r="BL646" s="22" t="s">
        <v>183</v>
      </c>
      <c r="BM646" s="22" t="s">
        <v>3231</v>
      </c>
    </row>
    <row r="647" s="1" customFormat="1" ht="16.5" customHeight="1">
      <c r="B647" s="44"/>
      <c r="C647" s="210" t="s">
        <v>73</v>
      </c>
      <c r="D647" s="210" t="s">
        <v>156</v>
      </c>
      <c r="E647" s="211" t="s">
        <v>2443</v>
      </c>
      <c r="F647" s="212" t="s">
        <v>435</v>
      </c>
      <c r="G647" s="213" t="s">
        <v>21</v>
      </c>
      <c r="H647" s="214">
        <v>0</v>
      </c>
      <c r="I647" s="215"/>
      <c r="J647" s="216">
        <f>ROUND(I647*H647,2)</f>
        <v>0</v>
      </c>
      <c r="K647" s="212" t="s">
        <v>21</v>
      </c>
      <c r="L647" s="70"/>
      <c r="M647" s="217" t="s">
        <v>21</v>
      </c>
      <c r="N647" s="218" t="s">
        <v>44</v>
      </c>
      <c r="O647" s="45"/>
      <c r="P647" s="219">
        <f>O647*H647</f>
        <v>0</v>
      </c>
      <c r="Q647" s="219">
        <v>0</v>
      </c>
      <c r="R647" s="219">
        <f>Q647*H647</f>
        <v>0</v>
      </c>
      <c r="S647" s="219">
        <v>0</v>
      </c>
      <c r="T647" s="220">
        <f>S647*H647</f>
        <v>0</v>
      </c>
      <c r="AR647" s="22" t="s">
        <v>183</v>
      </c>
      <c r="AT647" s="22" t="s">
        <v>156</v>
      </c>
      <c r="AU647" s="22" t="s">
        <v>81</v>
      </c>
      <c r="AY647" s="22" t="s">
        <v>155</v>
      </c>
      <c r="BE647" s="221">
        <f>IF(N647="základní",J647,0)</f>
        <v>0</v>
      </c>
      <c r="BF647" s="221">
        <f>IF(N647="snížená",J647,0)</f>
        <v>0</v>
      </c>
      <c r="BG647" s="221">
        <f>IF(N647="zákl. přenesená",J647,0)</f>
        <v>0</v>
      </c>
      <c r="BH647" s="221">
        <f>IF(N647="sníž. přenesená",J647,0)</f>
        <v>0</v>
      </c>
      <c r="BI647" s="221">
        <f>IF(N647="nulová",J647,0)</f>
        <v>0</v>
      </c>
      <c r="BJ647" s="22" t="s">
        <v>81</v>
      </c>
      <c r="BK647" s="221">
        <f>ROUND(I647*H647,2)</f>
        <v>0</v>
      </c>
      <c r="BL647" s="22" t="s">
        <v>183</v>
      </c>
      <c r="BM647" s="22" t="s">
        <v>3232</v>
      </c>
    </row>
    <row r="648" s="1" customFormat="1" ht="25.5" customHeight="1">
      <c r="B648" s="44"/>
      <c r="C648" s="210" t="s">
        <v>3233</v>
      </c>
      <c r="D648" s="210" t="s">
        <v>156</v>
      </c>
      <c r="E648" s="211" t="s">
        <v>3234</v>
      </c>
      <c r="F648" s="212" t="s">
        <v>3235</v>
      </c>
      <c r="G648" s="213" t="s">
        <v>422</v>
      </c>
      <c r="H648" s="214">
        <v>1</v>
      </c>
      <c r="I648" s="215"/>
      <c r="J648" s="216">
        <f>ROUND(I648*H648,2)</f>
        <v>0</v>
      </c>
      <c r="K648" s="212" t="s">
        <v>21</v>
      </c>
      <c r="L648" s="70"/>
      <c r="M648" s="217" t="s">
        <v>21</v>
      </c>
      <c r="N648" s="218" t="s">
        <v>44</v>
      </c>
      <c r="O648" s="45"/>
      <c r="P648" s="219">
        <f>O648*H648</f>
        <v>0</v>
      </c>
      <c r="Q648" s="219">
        <v>0</v>
      </c>
      <c r="R648" s="219">
        <f>Q648*H648</f>
        <v>0</v>
      </c>
      <c r="S648" s="219">
        <v>0</v>
      </c>
      <c r="T648" s="220">
        <f>S648*H648</f>
        <v>0</v>
      </c>
      <c r="AR648" s="22" t="s">
        <v>183</v>
      </c>
      <c r="AT648" s="22" t="s">
        <v>156</v>
      </c>
      <c r="AU648" s="22" t="s">
        <v>81</v>
      </c>
      <c r="AY648" s="22" t="s">
        <v>155</v>
      </c>
      <c r="BE648" s="221">
        <f>IF(N648="základní",J648,0)</f>
        <v>0</v>
      </c>
      <c r="BF648" s="221">
        <f>IF(N648="snížená",J648,0)</f>
        <v>0</v>
      </c>
      <c r="BG648" s="221">
        <f>IF(N648="zákl. přenesená",J648,0)</f>
        <v>0</v>
      </c>
      <c r="BH648" s="221">
        <f>IF(N648="sníž. přenesená",J648,0)</f>
        <v>0</v>
      </c>
      <c r="BI648" s="221">
        <f>IF(N648="nulová",J648,0)</f>
        <v>0</v>
      </c>
      <c r="BJ648" s="22" t="s">
        <v>81</v>
      </c>
      <c r="BK648" s="221">
        <f>ROUND(I648*H648,2)</f>
        <v>0</v>
      </c>
      <c r="BL648" s="22" t="s">
        <v>183</v>
      </c>
      <c r="BM648" s="22" t="s">
        <v>3236</v>
      </c>
    </row>
    <row r="649" s="1" customFormat="1" ht="16.5" customHeight="1">
      <c r="B649" s="44"/>
      <c r="C649" s="210" t="s">
        <v>73</v>
      </c>
      <c r="D649" s="210" t="s">
        <v>156</v>
      </c>
      <c r="E649" s="211" t="s">
        <v>2443</v>
      </c>
      <c r="F649" s="212" t="s">
        <v>435</v>
      </c>
      <c r="G649" s="213" t="s">
        <v>21</v>
      </c>
      <c r="H649" s="214">
        <v>0</v>
      </c>
      <c r="I649" s="215"/>
      <c r="J649" s="216">
        <f>ROUND(I649*H649,2)</f>
        <v>0</v>
      </c>
      <c r="K649" s="212" t="s">
        <v>21</v>
      </c>
      <c r="L649" s="70"/>
      <c r="M649" s="217" t="s">
        <v>21</v>
      </c>
      <c r="N649" s="218" t="s">
        <v>44</v>
      </c>
      <c r="O649" s="45"/>
      <c r="P649" s="219">
        <f>O649*H649</f>
        <v>0</v>
      </c>
      <c r="Q649" s="219">
        <v>0</v>
      </c>
      <c r="R649" s="219">
        <f>Q649*H649</f>
        <v>0</v>
      </c>
      <c r="S649" s="219">
        <v>0</v>
      </c>
      <c r="T649" s="220">
        <f>S649*H649</f>
        <v>0</v>
      </c>
      <c r="AR649" s="22" t="s">
        <v>183</v>
      </c>
      <c r="AT649" s="22" t="s">
        <v>156</v>
      </c>
      <c r="AU649" s="22" t="s">
        <v>81</v>
      </c>
      <c r="AY649" s="22" t="s">
        <v>155</v>
      </c>
      <c r="BE649" s="221">
        <f>IF(N649="základní",J649,0)</f>
        <v>0</v>
      </c>
      <c r="BF649" s="221">
        <f>IF(N649="snížená",J649,0)</f>
        <v>0</v>
      </c>
      <c r="BG649" s="221">
        <f>IF(N649="zákl. přenesená",J649,0)</f>
        <v>0</v>
      </c>
      <c r="BH649" s="221">
        <f>IF(N649="sníž. přenesená",J649,0)</f>
        <v>0</v>
      </c>
      <c r="BI649" s="221">
        <f>IF(N649="nulová",J649,0)</f>
        <v>0</v>
      </c>
      <c r="BJ649" s="22" t="s">
        <v>81</v>
      </c>
      <c r="BK649" s="221">
        <f>ROUND(I649*H649,2)</f>
        <v>0</v>
      </c>
      <c r="BL649" s="22" t="s">
        <v>183</v>
      </c>
      <c r="BM649" s="22" t="s">
        <v>3237</v>
      </c>
    </row>
    <row r="650" s="1" customFormat="1" ht="16.5" customHeight="1">
      <c r="B650" s="44"/>
      <c r="C650" s="210" t="s">
        <v>816</v>
      </c>
      <c r="D650" s="210" t="s">
        <v>156</v>
      </c>
      <c r="E650" s="211" t="s">
        <v>3238</v>
      </c>
      <c r="F650" s="212" t="s">
        <v>3239</v>
      </c>
      <c r="G650" s="213" t="s">
        <v>422</v>
      </c>
      <c r="H650" s="214">
        <v>1</v>
      </c>
      <c r="I650" s="215"/>
      <c r="J650" s="216">
        <f>ROUND(I650*H650,2)</f>
        <v>0</v>
      </c>
      <c r="K650" s="212" t="s">
        <v>21</v>
      </c>
      <c r="L650" s="70"/>
      <c r="M650" s="217" t="s">
        <v>21</v>
      </c>
      <c r="N650" s="218" t="s">
        <v>44</v>
      </c>
      <c r="O650" s="45"/>
      <c r="P650" s="219">
        <f>O650*H650</f>
        <v>0</v>
      </c>
      <c r="Q650" s="219">
        <v>0</v>
      </c>
      <c r="R650" s="219">
        <f>Q650*H650</f>
        <v>0</v>
      </c>
      <c r="S650" s="219">
        <v>0</v>
      </c>
      <c r="T650" s="220">
        <f>S650*H650</f>
        <v>0</v>
      </c>
      <c r="AR650" s="22" t="s">
        <v>183</v>
      </c>
      <c r="AT650" s="22" t="s">
        <v>156</v>
      </c>
      <c r="AU650" s="22" t="s">
        <v>81</v>
      </c>
      <c r="AY650" s="22" t="s">
        <v>155</v>
      </c>
      <c r="BE650" s="221">
        <f>IF(N650="základní",J650,0)</f>
        <v>0</v>
      </c>
      <c r="BF650" s="221">
        <f>IF(N650="snížená",J650,0)</f>
        <v>0</v>
      </c>
      <c r="BG650" s="221">
        <f>IF(N650="zákl. přenesená",J650,0)</f>
        <v>0</v>
      </c>
      <c r="BH650" s="221">
        <f>IF(N650="sníž. přenesená",J650,0)</f>
        <v>0</v>
      </c>
      <c r="BI650" s="221">
        <f>IF(N650="nulová",J650,0)</f>
        <v>0</v>
      </c>
      <c r="BJ650" s="22" t="s">
        <v>81</v>
      </c>
      <c r="BK650" s="221">
        <f>ROUND(I650*H650,2)</f>
        <v>0</v>
      </c>
      <c r="BL650" s="22" t="s">
        <v>183</v>
      </c>
      <c r="BM650" s="22" t="s">
        <v>3240</v>
      </c>
    </row>
    <row r="651" s="1" customFormat="1" ht="16.5" customHeight="1">
      <c r="B651" s="44"/>
      <c r="C651" s="210" t="s">
        <v>73</v>
      </c>
      <c r="D651" s="210" t="s">
        <v>156</v>
      </c>
      <c r="E651" s="211" t="s">
        <v>2443</v>
      </c>
      <c r="F651" s="212" t="s">
        <v>435</v>
      </c>
      <c r="G651" s="213" t="s">
        <v>21</v>
      </c>
      <c r="H651" s="214">
        <v>0</v>
      </c>
      <c r="I651" s="215"/>
      <c r="J651" s="216">
        <f>ROUND(I651*H651,2)</f>
        <v>0</v>
      </c>
      <c r="K651" s="212" t="s">
        <v>21</v>
      </c>
      <c r="L651" s="70"/>
      <c r="M651" s="217" t="s">
        <v>21</v>
      </c>
      <c r="N651" s="218" t="s">
        <v>44</v>
      </c>
      <c r="O651" s="45"/>
      <c r="P651" s="219">
        <f>O651*H651</f>
        <v>0</v>
      </c>
      <c r="Q651" s="219">
        <v>0</v>
      </c>
      <c r="R651" s="219">
        <f>Q651*H651</f>
        <v>0</v>
      </c>
      <c r="S651" s="219">
        <v>0</v>
      </c>
      <c r="T651" s="220">
        <f>S651*H651</f>
        <v>0</v>
      </c>
      <c r="AR651" s="22" t="s">
        <v>183</v>
      </c>
      <c r="AT651" s="22" t="s">
        <v>156</v>
      </c>
      <c r="AU651" s="22" t="s">
        <v>81</v>
      </c>
      <c r="AY651" s="22" t="s">
        <v>155</v>
      </c>
      <c r="BE651" s="221">
        <f>IF(N651="základní",J651,0)</f>
        <v>0</v>
      </c>
      <c r="BF651" s="221">
        <f>IF(N651="snížená",J651,0)</f>
        <v>0</v>
      </c>
      <c r="BG651" s="221">
        <f>IF(N651="zákl. přenesená",J651,0)</f>
        <v>0</v>
      </c>
      <c r="BH651" s="221">
        <f>IF(N651="sníž. přenesená",J651,0)</f>
        <v>0</v>
      </c>
      <c r="BI651" s="221">
        <f>IF(N651="nulová",J651,0)</f>
        <v>0</v>
      </c>
      <c r="BJ651" s="22" t="s">
        <v>81</v>
      </c>
      <c r="BK651" s="221">
        <f>ROUND(I651*H651,2)</f>
        <v>0</v>
      </c>
      <c r="BL651" s="22" t="s">
        <v>183</v>
      </c>
      <c r="BM651" s="22" t="s">
        <v>3241</v>
      </c>
    </row>
    <row r="652" s="1" customFormat="1" ht="16.5" customHeight="1">
      <c r="B652" s="44"/>
      <c r="C652" s="210" t="s">
        <v>3242</v>
      </c>
      <c r="D652" s="210" t="s">
        <v>156</v>
      </c>
      <c r="E652" s="211" t="s">
        <v>3243</v>
      </c>
      <c r="F652" s="212" t="s">
        <v>3244</v>
      </c>
      <c r="G652" s="213" t="s">
        <v>422</v>
      </c>
      <c r="H652" s="214">
        <v>1</v>
      </c>
      <c r="I652" s="215"/>
      <c r="J652" s="216">
        <f>ROUND(I652*H652,2)</f>
        <v>0</v>
      </c>
      <c r="K652" s="212" t="s">
        <v>21</v>
      </c>
      <c r="L652" s="70"/>
      <c r="M652" s="217" t="s">
        <v>21</v>
      </c>
      <c r="N652" s="218" t="s">
        <v>44</v>
      </c>
      <c r="O652" s="45"/>
      <c r="P652" s="219">
        <f>O652*H652</f>
        <v>0</v>
      </c>
      <c r="Q652" s="219">
        <v>0</v>
      </c>
      <c r="R652" s="219">
        <f>Q652*H652</f>
        <v>0</v>
      </c>
      <c r="S652" s="219">
        <v>0</v>
      </c>
      <c r="T652" s="220">
        <f>S652*H652</f>
        <v>0</v>
      </c>
      <c r="AR652" s="22" t="s">
        <v>183</v>
      </c>
      <c r="AT652" s="22" t="s">
        <v>156</v>
      </c>
      <c r="AU652" s="22" t="s">
        <v>81</v>
      </c>
      <c r="AY652" s="22" t="s">
        <v>155</v>
      </c>
      <c r="BE652" s="221">
        <f>IF(N652="základní",J652,0)</f>
        <v>0</v>
      </c>
      <c r="BF652" s="221">
        <f>IF(N652="snížená",J652,0)</f>
        <v>0</v>
      </c>
      <c r="BG652" s="221">
        <f>IF(N652="zákl. přenesená",J652,0)</f>
        <v>0</v>
      </c>
      <c r="BH652" s="221">
        <f>IF(N652="sníž. přenesená",J652,0)</f>
        <v>0</v>
      </c>
      <c r="BI652" s="221">
        <f>IF(N652="nulová",J652,0)</f>
        <v>0</v>
      </c>
      <c r="BJ652" s="22" t="s">
        <v>81</v>
      </c>
      <c r="BK652" s="221">
        <f>ROUND(I652*H652,2)</f>
        <v>0</v>
      </c>
      <c r="BL652" s="22" t="s">
        <v>183</v>
      </c>
      <c r="BM652" s="22" t="s">
        <v>3245</v>
      </c>
    </row>
    <row r="653" s="1" customFormat="1" ht="16.5" customHeight="1">
      <c r="B653" s="44"/>
      <c r="C653" s="210" t="s">
        <v>73</v>
      </c>
      <c r="D653" s="210" t="s">
        <v>156</v>
      </c>
      <c r="E653" s="211" t="s">
        <v>2443</v>
      </c>
      <c r="F653" s="212" t="s">
        <v>435</v>
      </c>
      <c r="G653" s="213" t="s">
        <v>21</v>
      </c>
      <c r="H653" s="214">
        <v>0</v>
      </c>
      <c r="I653" s="215"/>
      <c r="J653" s="216">
        <f>ROUND(I653*H653,2)</f>
        <v>0</v>
      </c>
      <c r="K653" s="212" t="s">
        <v>21</v>
      </c>
      <c r="L653" s="70"/>
      <c r="M653" s="217" t="s">
        <v>21</v>
      </c>
      <c r="N653" s="218" t="s">
        <v>44</v>
      </c>
      <c r="O653" s="45"/>
      <c r="P653" s="219">
        <f>O653*H653</f>
        <v>0</v>
      </c>
      <c r="Q653" s="219">
        <v>0</v>
      </c>
      <c r="R653" s="219">
        <f>Q653*H653</f>
        <v>0</v>
      </c>
      <c r="S653" s="219">
        <v>0</v>
      </c>
      <c r="T653" s="220">
        <f>S653*H653</f>
        <v>0</v>
      </c>
      <c r="AR653" s="22" t="s">
        <v>183</v>
      </c>
      <c r="AT653" s="22" t="s">
        <v>156</v>
      </c>
      <c r="AU653" s="22" t="s">
        <v>81</v>
      </c>
      <c r="AY653" s="22" t="s">
        <v>155</v>
      </c>
      <c r="BE653" s="221">
        <f>IF(N653="základní",J653,0)</f>
        <v>0</v>
      </c>
      <c r="BF653" s="221">
        <f>IF(N653="snížená",J653,0)</f>
        <v>0</v>
      </c>
      <c r="BG653" s="221">
        <f>IF(N653="zákl. přenesená",J653,0)</f>
        <v>0</v>
      </c>
      <c r="BH653" s="221">
        <f>IF(N653="sníž. přenesená",J653,0)</f>
        <v>0</v>
      </c>
      <c r="BI653" s="221">
        <f>IF(N653="nulová",J653,0)</f>
        <v>0</v>
      </c>
      <c r="BJ653" s="22" t="s">
        <v>81</v>
      </c>
      <c r="BK653" s="221">
        <f>ROUND(I653*H653,2)</f>
        <v>0</v>
      </c>
      <c r="BL653" s="22" t="s">
        <v>183</v>
      </c>
      <c r="BM653" s="22" t="s">
        <v>3246</v>
      </c>
    </row>
    <row r="654" s="1" customFormat="1" ht="16.5" customHeight="1">
      <c r="B654" s="44"/>
      <c r="C654" s="210" t="s">
        <v>819</v>
      </c>
      <c r="D654" s="210" t="s">
        <v>156</v>
      </c>
      <c r="E654" s="211" t="s">
        <v>3247</v>
      </c>
      <c r="F654" s="212" t="s">
        <v>3248</v>
      </c>
      <c r="G654" s="213" t="s">
        <v>422</v>
      </c>
      <c r="H654" s="214">
        <v>1</v>
      </c>
      <c r="I654" s="215"/>
      <c r="J654" s="216">
        <f>ROUND(I654*H654,2)</f>
        <v>0</v>
      </c>
      <c r="K654" s="212" t="s">
        <v>21</v>
      </c>
      <c r="L654" s="70"/>
      <c r="M654" s="217" t="s">
        <v>21</v>
      </c>
      <c r="N654" s="218" t="s">
        <v>44</v>
      </c>
      <c r="O654" s="45"/>
      <c r="P654" s="219">
        <f>O654*H654</f>
        <v>0</v>
      </c>
      <c r="Q654" s="219">
        <v>0</v>
      </c>
      <c r="R654" s="219">
        <f>Q654*H654</f>
        <v>0</v>
      </c>
      <c r="S654" s="219">
        <v>0</v>
      </c>
      <c r="T654" s="220">
        <f>S654*H654</f>
        <v>0</v>
      </c>
      <c r="AR654" s="22" t="s">
        <v>183</v>
      </c>
      <c r="AT654" s="22" t="s">
        <v>156</v>
      </c>
      <c r="AU654" s="22" t="s">
        <v>81</v>
      </c>
      <c r="AY654" s="22" t="s">
        <v>155</v>
      </c>
      <c r="BE654" s="221">
        <f>IF(N654="základní",J654,0)</f>
        <v>0</v>
      </c>
      <c r="BF654" s="221">
        <f>IF(N654="snížená",J654,0)</f>
        <v>0</v>
      </c>
      <c r="BG654" s="221">
        <f>IF(N654="zákl. přenesená",J654,0)</f>
        <v>0</v>
      </c>
      <c r="BH654" s="221">
        <f>IF(N654="sníž. přenesená",J654,0)</f>
        <v>0</v>
      </c>
      <c r="BI654" s="221">
        <f>IF(N654="nulová",J654,0)</f>
        <v>0</v>
      </c>
      <c r="BJ654" s="22" t="s">
        <v>81</v>
      </c>
      <c r="BK654" s="221">
        <f>ROUND(I654*H654,2)</f>
        <v>0</v>
      </c>
      <c r="BL654" s="22" t="s">
        <v>183</v>
      </c>
      <c r="BM654" s="22" t="s">
        <v>3249</v>
      </c>
    </row>
    <row r="655" s="1" customFormat="1" ht="16.5" customHeight="1">
      <c r="B655" s="44"/>
      <c r="C655" s="210" t="s">
        <v>73</v>
      </c>
      <c r="D655" s="210" t="s">
        <v>156</v>
      </c>
      <c r="E655" s="211" t="s">
        <v>2443</v>
      </c>
      <c r="F655" s="212" t="s">
        <v>435</v>
      </c>
      <c r="G655" s="213" t="s">
        <v>21</v>
      </c>
      <c r="H655" s="214">
        <v>0</v>
      </c>
      <c r="I655" s="215"/>
      <c r="J655" s="216">
        <f>ROUND(I655*H655,2)</f>
        <v>0</v>
      </c>
      <c r="K655" s="212" t="s">
        <v>21</v>
      </c>
      <c r="L655" s="70"/>
      <c r="M655" s="217" t="s">
        <v>21</v>
      </c>
      <c r="N655" s="218" t="s">
        <v>44</v>
      </c>
      <c r="O655" s="45"/>
      <c r="P655" s="219">
        <f>O655*H655</f>
        <v>0</v>
      </c>
      <c r="Q655" s="219">
        <v>0</v>
      </c>
      <c r="R655" s="219">
        <f>Q655*H655</f>
        <v>0</v>
      </c>
      <c r="S655" s="219">
        <v>0</v>
      </c>
      <c r="T655" s="220">
        <f>S655*H655</f>
        <v>0</v>
      </c>
      <c r="AR655" s="22" t="s">
        <v>183</v>
      </c>
      <c r="AT655" s="22" t="s">
        <v>156</v>
      </c>
      <c r="AU655" s="22" t="s">
        <v>81</v>
      </c>
      <c r="AY655" s="22" t="s">
        <v>155</v>
      </c>
      <c r="BE655" s="221">
        <f>IF(N655="základní",J655,0)</f>
        <v>0</v>
      </c>
      <c r="BF655" s="221">
        <f>IF(N655="snížená",J655,0)</f>
        <v>0</v>
      </c>
      <c r="BG655" s="221">
        <f>IF(N655="zákl. přenesená",J655,0)</f>
        <v>0</v>
      </c>
      <c r="BH655" s="221">
        <f>IF(N655="sníž. přenesená",J655,0)</f>
        <v>0</v>
      </c>
      <c r="BI655" s="221">
        <f>IF(N655="nulová",J655,0)</f>
        <v>0</v>
      </c>
      <c r="BJ655" s="22" t="s">
        <v>81</v>
      </c>
      <c r="BK655" s="221">
        <f>ROUND(I655*H655,2)</f>
        <v>0</v>
      </c>
      <c r="BL655" s="22" t="s">
        <v>183</v>
      </c>
      <c r="BM655" s="22" t="s">
        <v>3250</v>
      </c>
    </row>
    <row r="656" s="1" customFormat="1" ht="16.5" customHeight="1">
      <c r="B656" s="44"/>
      <c r="C656" s="210" t="s">
        <v>3251</v>
      </c>
      <c r="D656" s="210" t="s">
        <v>156</v>
      </c>
      <c r="E656" s="211" t="s">
        <v>3252</v>
      </c>
      <c r="F656" s="212" t="s">
        <v>3253</v>
      </c>
      <c r="G656" s="213" t="s">
        <v>422</v>
      </c>
      <c r="H656" s="214">
        <v>2</v>
      </c>
      <c r="I656" s="215"/>
      <c r="J656" s="216">
        <f>ROUND(I656*H656,2)</f>
        <v>0</v>
      </c>
      <c r="K656" s="212" t="s">
        <v>21</v>
      </c>
      <c r="L656" s="70"/>
      <c r="M656" s="217" t="s">
        <v>21</v>
      </c>
      <c r="N656" s="218" t="s">
        <v>44</v>
      </c>
      <c r="O656" s="45"/>
      <c r="P656" s="219">
        <f>O656*H656</f>
        <v>0</v>
      </c>
      <c r="Q656" s="219">
        <v>0</v>
      </c>
      <c r="R656" s="219">
        <f>Q656*H656</f>
        <v>0</v>
      </c>
      <c r="S656" s="219">
        <v>0</v>
      </c>
      <c r="T656" s="220">
        <f>S656*H656</f>
        <v>0</v>
      </c>
      <c r="AR656" s="22" t="s">
        <v>183</v>
      </c>
      <c r="AT656" s="22" t="s">
        <v>156</v>
      </c>
      <c r="AU656" s="22" t="s">
        <v>81</v>
      </c>
      <c r="AY656" s="22" t="s">
        <v>155</v>
      </c>
      <c r="BE656" s="221">
        <f>IF(N656="základní",J656,0)</f>
        <v>0</v>
      </c>
      <c r="BF656" s="221">
        <f>IF(N656="snížená",J656,0)</f>
        <v>0</v>
      </c>
      <c r="BG656" s="221">
        <f>IF(N656="zákl. přenesená",J656,0)</f>
        <v>0</v>
      </c>
      <c r="BH656" s="221">
        <f>IF(N656="sníž. přenesená",J656,0)</f>
        <v>0</v>
      </c>
      <c r="BI656" s="221">
        <f>IF(N656="nulová",J656,0)</f>
        <v>0</v>
      </c>
      <c r="BJ656" s="22" t="s">
        <v>81</v>
      </c>
      <c r="BK656" s="221">
        <f>ROUND(I656*H656,2)</f>
        <v>0</v>
      </c>
      <c r="BL656" s="22" t="s">
        <v>183</v>
      </c>
      <c r="BM656" s="22" t="s">
        <v>3254</v>
      </c>
    </row>
    <row r="657" s="1" customFormat="1" ht="16.5" customHeight="1">
      <c r="B657" s="44"/>
      <c r="C657" s="210" t="s">
        <v>73</v>
      </c>
      <c r="D657" s="210" t="s">
        <v>156</v>
      </c>
      <c r="E657" s="211" t="s">
        <v>3255</v>
      </c>
      <c r="F657" s="212" t="s">
        <v>3256</v>
      </c>
      <c r="G657" s="213" t="s">
        <v>21</v>
      </c>
      <c r="H657" s="214">
        <v>0</v>
      </c>
      <c r="I657" s="215"/>
      <c r="J657" s="216">
        <f>ROUND(I657*H657,2)</f>
        <v>0</v>
      </c>
      <c r="K657" s="212" t="s">
        <v>21</v>
      </c>
      <c r="L657" s="70"/>
      <c r="M657" s="217" t="s">
        <v>21</v>
      </c>
      <c r="N657" s="218" t="s">
        <v>44</v>
      </c>
      <c r="O657" s="45"/>
      <c r="P657" s="219">
        <f>O657*H657</f>
        <v>0</v>
      </c>
      <c r="Q657" s="219">
        <v>0</v>
      </c>
      <c r="R657" s="219">
        <f>Q657*H657</f>
        <v>0</v>
      </c>
      <c r="S657" s="219">
        <v>0</v>
      </c>
      <c r="T657" s="220">
        <f>S657*H657</f>
        <v>0</v>
      </c>
      <c r="AR657" s="22" t="s">
        <v>183</v>
      </c>
      <c r="AT657" s="22" t="s">
        <v>156</v>
      </c>
      <c r="AU657" s="22" t="s">
        <v>81</v>
      </c>
      <c r="AY657" s="22" t="s">
        <v>155</v>
      </c>
      <c r="BE657" s="221">
        <f>IF(N657="základní",J657,0)</f>
        <v>0</v>
      </c>
      <c r="BF657" s="221">
        <f>IF(N657="snížená",J657,0)</f>
        <v>0</v>
      </c>
      <c r="BG657" s="221">
        <f>IF(N657="zákl. přenesená",J657,0)</f>
        <v>0</v>
      </c>
      <c r="BH657" s="221">
        <f>IF(N657="sníž. přenesená",J657,0)</f>
        <v>0</v>
      </c>
      <c r="BI657" s="221">
        <f>IF(N657="nulová",J657,0)</f>
        <v>0</v>
      </c>
      <c r="BJ657" s="22" t="s">
        <v>81</v>
      </c>
      <c r="BK657" s="221">
        <f>ROUND(I657*H657,2)</f>
        <v>0</v>
      </c>
      <c r="BL657" s="22" t="s">
        <v>183</v>
      </c>
      <c r="BM657" s="22" t="s">
        <v>3257</v>
      </c>
    </row>
    <row r="658" s="1" customFormat="1" ht="16.5" customHeight="1">
      <c r="B658" s="44"/>
      <c r="C658" s="210" t="s">
        <v>538</v>
      </c>
      <c r="D658" s="210" t="s">
        <v>156</v>
      </c>
      <c r="E658" s="211" t="s">
        <v>3258</v>
      </c>
      <c r="F658" s="212" t="s">
        <v>3259</v>
      </c>
      <c r="G658" s="213" t="s">
        <v>422</v>
      </c>
      <c r="H658" s="214">
        <v>1</v>
      </c>
      <c r="I658" s="215"/>
      <c r="J658" s="216">
        <f>ROUND(I658*H658,2)</f>
        <v>0</v>
      </c>
      <c r="K658" s="212" t="s">
        <v>21</v>
      </c>
      <c r="L658" s="70"/>
      <c r="M658" s="217" t="s">
        <v>21</v>
      </c>
      <c r="N658" s="218" t="s">
        <v>44</v>
      </c>
      <c r="O658" s="45"/>
      <c r="P658" s="219">
        <f>O658*H658</f>
        <v>0</v>
      </c>
      <c r="Q658" s="219">
        <v>0</v>
      </c>
      <c r="R658" s="219">
        <f>Q658*H658</f>
        <v>0</v>
      </c>
      <c r="S658" s="219">
        <v>0</v>
      </c>
      <c r="T658" s="220">
        <f>S658*H658</f>
        <v>0</v>
      </c>
      <c r="AR658" s="22" t="s">
        <v>183</v>
      </c>
      <c r="AT658" s="22" t="s">
        <v>156</v>
      </c>
      <c r="AU658" s="22" t="s">
        <v>81</v>
      </c>
      <c r="AY658" s="22" t="s">
        <v>155</v>
      </c>
      <c r="BE658" s="221">
        <f>IF(N658="základní",J658,0)</f>
        <v>0</v>
      </c>
      <c r="BF658" s="221">
        <f>IF(N658="snížená",J658,0)</f>
        <v>0</v>
      </c>
      <c r="BG658" s="221">
        <f>IF(N658="zákl. přenesená",J658,0)</f>
        <v>0</v>
      </c>
      <c r="BH658" s="221">
        <f>IF(N658="sníž. přenesená",J658,0)</f>
        <v>0</v>
      </c>
      <c r="BI658" s="221">
        <f>IF(N658="nulová",J658,0)</f>
        <v>0</v>
      </c>
      <c r="BJ658" s="22" t="s">
        <v>81</v>
      </c>
      <c r="BK658" s="221">
        <f>ROUND(I658*H658,2)</f>
        <v>0</v>
      </c>
      <c r="BL658" s="22" t="s">
        <v>183</v>
      </c>
      <c r="BM658" s="22" t="s">
        <v>3260</v>
      </c>
    </row>
    <row r="659" s="1" customFormat="1" ht="16.5" customHeight="1">
      <c r="B659" s="44"/>
      <c r="C659" s="210" t="s">
        <v>73</v>
      </c>
      <c r="D659" s="210" t="s">
        <v>156</v>
      </c>
      <c r="E659" s="211" t="s">
        <v>2443</v>
      </c>
      <c r="F659" s="212" t="s">
        <v>435</v>
      </c>
      <c r="G659" s="213" t="s">
        <v>21</v>
      </c>
      <c r="H659" s="214">
        <v>0</v>
      </c>
      <c r="I659" s="215"/>
      <c r="J659" s="216">
        <f>ROUND(I659*H659,2)</f>
        <v>0</v>
      </c>
      <c r="K659" s="212" t="s">
        <v>21</v>
      </c>
      <c r="L659" s="70"/>
      <c r="M659" s="217" t="s">
        <v>21</v>
      </c>
      <c r="N659" s="218" t="s">
        <v>44</v>
      </c>
      <c r="O659" s="45"/>
      <c r="P659" s="219">
        <f>O659*H659</f>
        <v>0</v>
      </c>
      <c r="Q659" s="219">
        <v>0</v>
      </c>
      <c r="R659" s="219">
        <f>Q659*H659</f>
        <v>0</v>
      </c>
      <c r="S659" s="219">
        <v>0</v>
      </c>
      <c r="T659" s="220">
        <f>S659*H659</f>
        <v>0</v>
      </c>
      <c r="AR659" s="22" t="s">
        <v>183</v>
      </c>
      <c r="AT659" s="22" t="s">
        <v>156</v>
      </c>
      <c r="AU659" s="22" t="s">
        <v>81</v>
      </c>
      <c r="AY659" s="22" t="s">
        <v>155</v>
      </c>
      <c r="BE659" s="221">
        <f>IF(N659="základní",J659,0)</f>
        <v>0</v>
      </c>
      <c r="BF659" s="221">
        <f>IF(N659="snížená",J659,0)</f>
        <v>0</v>
      </c>
      <c r="BG659" s="221">
        <f>IF(N659="zákl. přenesená",J659,0)</f>
        <v>0</v>
      </c>
      <c r="BH659" s="221">
        <f>IF(N659="sníž. přenesená",J659,0)</f>
        <v>0</v>
      </c>
      <c r="BI659" s="221">
        <f>IF(N659="nulová",J659,0)</f>
        <v>0</v>
      </c>
      <c r="BJ659" s="22" t="s">
        <v>81</v>
      </c>
      <c r="BK659" s="221">
        <f>ROUND(I659*H659,2)</f>
        <v>0</v>
      </c>
      <c r="BL659" s="22" t="s">
        <v>183</v>
      </c>
      <c r="BM659" s="22" t="s">
        <v>3261</v>
      </c>
    </row>
    <row r="660" s="1" customFormat="1" ht="16.5" customHeight="1">
      <c r="B660" s="44"/>
      <c r="C660" s="210" t="s">
        <v>3262</v>
      </c>
      <c r="D660" s="210" t="s">
        <v>156</v>
      </c>
      <c r="E660" s="211" t="s">
        <v>3263</v>
      </c>
      <c r="F660" s="212" t="s">
        <v>3264</v>
      </c>
      <c r="G660" s="213" t="s">
        <v>422</v>
      </c>
      <c r="H660" s="214">
        <v>1</v>
      </c>
      <c r="I660" s="215"/>
      <c r="J660" s="216">
        <f>ROUND(I660*H660,2)</f>
        <v>0</v>
      </c>
      <c r="K660" s="212" t="s">
        <v>21</v>
      </c>
      <c r="L660" s="70"/>
      <c r="M660" s="217" t="s">
        <v>21</v>
      </c>
      <c r="N660" s="218" t="s">
        <v>44</v>
      </c>
      <c r="O660" s="45"/>
      <c r="P660" s="219">
        <f>O660*H660</f>
        <v>0</v>
      </c>
      <c r="Q660" s="219">
        <v>0</v>
      </c>
      <c r="R660" s="219">
        <f>Q660*H660</f>
        <v>0</v>
      </c>
      <c r="S660" s="219">
        <v>0</v>
      </c>
      <c r="T660" s="220">
        <f>S660*H660</f>
        <v>0</v>
      </c>
      <c r="AR660" s="22" t="s">
        <v>183</v>
      </c>
      <c r="AT660" s="22" t="s">
        <v>156</v>
      </c>
      <c r="AU660" s="22" t="s">
        <v>81</v>
      </c>
      <c r="AY660" s="22" t="s">
        <v>155</v>
      </c>
      <c r="BE660" s="221">
        <f>IF(N660="základní",J660,0)</f>
        <v>0</v>
      </c>
      <c r="BF660" s="221">
        <f>IF(N660="snížená",J660,0)</f>
        <v>0</v>
      </c>
      <c r="BG660" s="221">
        <f>IF(N660="zákl. přenesená",J660,0)</f>
        <v>0</v>
      </c>
      <c r="BH660" s="221">
        <f>IF(N660="sníž. přenesená",J660,0)</f>
        <v>0</v>
      </c>
      <c r="BI660" s="221">
        <f>IF(N660="nulová",J660,0)</f>
        <v>0</v>
      </c>
      <c r="BJ660" s="22" t="s">
        <v>81</v>
      </c>
      <c r="BK660" s="221">
        <f>ROUND(I660*H660,2)</f>
        <v>0</v>
      </c>
      <c r="BL660" s="22" t="s">
        <v>183</v>
      </c>
      <c r="BM660" s="22" t="s">
        <v>3265</v>
      </c>
    </row>
    <row r="661" s="1" customFormat="1" ht="16.5" customHeight="1">
      <c r="B661" s="44"/>
      <c r="C661" s="210" t="s">
        <v>73</v>
      </c>
      <c r="D661" s="210" t="s">
        <v>156</v>
      </c>
      <c r="E661" s="211" t="s">
        <v>2443</v>
      </c>
      <c r="F661" s="212" t="s">
        <v>435</v>
      </c>
      <c r="G661" s="213" t="s">
        <v>21</v>
      </c>
      <c r="H661" s="214">
        <v>0</v>
      </c>
      <c r="I661" s="215"/>
      <c r="J661" s="216">
        <f>ROUND(I661*H661,2)</f>
        <v>0</v>
      </c>
      <c r="K661" s="212" t="s">
        <v>21</v>
      </c>
      <c r="L661" s="70"/>
      <c r="M661" s="217" t="s">
        <v>21</v>
      </c>
      <c r="N661" s="218" t="s">
        <v>44</v>
      </c>
      <c r="O661" s="45"/>
      <c r="P661" s="219">
        <f>O661*H661</f>
        <v>0</v>
      </c>
      <c r="Q661" s="219">
        <v>0</v>
      </c>
      <c r="R661" s="219">
        <f>Q661*H661</f>
        <v>0</v>
      </c>
      <c r="S661" s="219">
        <v>0</v>
      </c>
      <c r="T661" s="220">
        <f>S661*H661</f>
        <v>0</v>
      </c>
      <c r="AR661" s="22" t="s">
        <v>183</v>
      </c>
      <c r="AT661" s="22" t="s">
        <v>156</v>
      </c>
      <c r="AU661" s="22" t="s">
        <v>81</v>
      </c>
      <c r="AY661" s="22" t="s">
        <v>155</v>
      </c>
      <c r="BE661" s="221">
        <f>IF(N661="základní",J661,0)</f>
        <v>0</v>
      </c>
      <c r="BF661" s="221">
        <f>IF(N661="snížená",J661,0)</f>
        <v>0</v>
      </c>
      <c r="BG661" s="221">
        <f>IF(N661="zákl. přenesená",J661,0)</f>
        <v>0</v>
      </c>
      <c r="BH661" s="221">
        <f>IF(N661="sníž. přenesená",J661,0)</f>
        <v>0</v>
      </c>
      <c r="BI661" s="221">
        <f>IF(N661="nulová",J661,0)</f>
        <v>0</v>
      </c>
      <c r="BJ661" s="22" t="s">
        <v>81</v>
      </c>
      <c r="BK661" s="221">
        <f>ROUND(I661*H661,2)</f>
        <v>0</v>
      </c>
      <c r="BL661" s="22" t="s">
        <v>183</v>
      </c>
      <c r="BM661" s="22" t="s">
        <v>3266</v>
      </c>
    </row>
    <row r="662" s="1" customFormat="1" ht="16.5" customHeight="1">
      <c r="B662" s="44"/>
      <c r="C662" s="210" t="s">
        <v>823</v>
      </c>
      <c r="D662" s="210" t="s">
        <v>156</v>
      </c>
      <c r="E662" s="211" t="s">
        <v>3267</v>
      </c>
      <c r="F662" s="212" t="s">
        <v>3268</v>
      </c>
      <c r="G662" s="213" t="s">
        <v>422</v>
      </c>
      <c r="H662" s="214">
        <v>2</v>
      </c>
      <c r="I662" s="215"/>
      <c r="J662" s="216">
        <f>ROUND(I662*H662,2)</f>
        <v>0</v>
      </c>
      <c r="K662" s="212" t="s">
        <v>21</v>
      </c>
      <c r="L662" s="70"/>
      <c r="M662" s="217" t="s">
        <v>21</v>
      </c>
      <c r="N662" s="218" t="s">
        <v>44</v>
      </c>
      <c r="O662" s="45"/>
      <c r="P662" s="219">
        <f>O662*H662</f>
        <v>0</v>
      </c>
      <c r="Q662" s="219">
        <v>0</v>
      </c>
      <c r="R662" s="219">
        <f>Q662*H662</f>
        <v>0</v>
      </c>
      <c r="S662" s="219">
        <v>0</v>
      </c>
      <c r="T662" s="220">
        <f>S662*H662</f>
        <v>0</v>
      </c>
      <c r="AR662" s="22" t="s">
        <v>183</v>
      </c>
      <c r="AT662" s="22" t="s">
        <v>156</v>
      </c>
      <c r="AU662" s="22" t="s">
        <v>81</v>
      </c>
      <c r="AY662" s="22" t="s">
        <v>155</v>
      </c>
      <c r="BE662" s="221">
        <f>IF(N662="základní",J662,0)</f>
        <v>0</v>
      </c>
      <c r="BF662" s="221">
        <f>IF(N662="snížená",J662,0)</f>
        <v>0</v>
      </c>
      <c r="BG662" s="221">
        <f>IF(N662="zákl. přenesená",J662,0)</f>
        <v>0</v>
      </c>
      <c r="BH662" s="221">
        <f>IF(N662="sníž. přenesená",J662,0)</f>
        <v>0</v>
      </c>
      <c r="BI662" s="221">
        <f>IF(N662="nulová",J662,0)</f>
        <v>0</v>
      </c>
      <c r="BJ662" s="22" t="s">
        <v>81</v>
      </c>
      <c r="BK662" s="221">
        <f>ROUND(I662*H662,2)</f>
        <v>0</v>
      </c>
      <c r="BL662" s="22" t="s">
        <v>183</v>
      </c>
      <c r="BM662" s="22" t="s">
        <v>3269</v>
      </c>
    </row>
    <row r="663" s="1" customFormat="1" ht="16.5" customHeight="1">
      <c r="B663" s="44"/>
      <c r="C663" s="210" t="s">
        <v>73</v>
      </c>
      <c r="D663" s="210" t="s">
        <v>156</v>
      </c>
      <c r="E663" s="211" t="s">
        <v>3255</v>
      </c>
      <c r="F663" s="212" t="s">
        <v>3256</v>
      </c>
      <c r="G663" s="213" t="s">
        <v>21</v>
      </c>
      <c r="H663" s="214">
        <v>0</v>
      </c>
      <c r="I663" s="215"/>
      <c r="J663" s="216">
        <f>ROUND(I663*H663,2)</f>
        <v>0</v>
      </c>
      <c r="K663" s="212" t="s">
        <v>21</v>
      </c>
      <c r="L663" s="70"/>
      <c r="M663" s="217" t="s">
        <v>21</v>
      </c>
      <c r="N663" s="218" t="s">
        <v>44</v>
      </c>
      <c r="O663" s="45"/>
      <c r="P663" s="219">
        <f>O663*H663</f>
        <v>0</v>
      </c>
      <c r="Q663" s="219">
        <v>0</v>
      </c>
      <c r="R663" s="219">
        <f>Q663*H663</f>
        <v>0</v>
      </c>
      <c r="S663" s="219">
        <v>0</v>
      </c>
      <c r="T663" s="220">
        <f>S663*H663</f>
        <v>0</v>
      </c>
      <c r="AR663" s="22" t="s">
        <v>183</v>
      </c>
      <c r="AT663" s="22" t="s">
        <v>156</v>
      </c>
      <c r="AU663" s="22" t="s">
        <v>81</v>
      </c>
      <c r="AY663" s="22" t="s">
        <v>155</v>
      </c>
      <c r="BE663" s="221">
        <f>IF(N663="základní",J663,0)</f>
        <v>0</v>
      </c>
      <c r="BF663" s="221">
        <f>IF(N663="snížená",J663,0)</f>
        <v>0</v>
      </c>
      <c r="BG663" s="221">
        <f>IF(N663="zákl. přenesená",J663,0)</f>
        <v>0</v>
      </c>
      <c r="BH663" s="221">
        <f>IF(N663="sníž. přenesená",J663,0)</f>
        <v>0</v>
      </c>
      <c r="BI663" s="221">
        <f>IF(N663="nulová",J663,0)</f>
        <v>0</v>
      </c>
      <c r="BJ663" s="22" t="s">
        <v>81</v>
      </c>
      <c r="BK663" s="221">
        <f>ROUND(I663*H663,2)</f>
        <v>0</v>
      </c>
      <c r="BL663" s="22" t="s">
        <v>183</v>
      </c>
      <c r="BM663" s="22" t="s">
        <v>3270</v>
      </c>
    </row>
    <row r="664" s="1" customFormat="1" ht="16.5" customHeight="1">
      <c r="B664" s="44"/>
      <c r="C664" s="210" t="s">
        <v>3271</v>
      </c>
      <c r="D664" s="210" t="s">
        <v>156</v>
      </c>
      <c r="E664" s="211" t="s">
        <v>3272</v>
      </c>
      <c r="F664" s="212" t="s">
        <v>3273</v>
      </c>
      <c r="G664" s="213" t="s">
        <v>422</v>
      </c>
      <c r="H664" s="214">
        <v>1</v>
      </c>
      <c r="I664" s="215"/>
      <c r="J664" s="216">
        <f>ROUND(I664*H664,2)</f>
        <v>0</v>
      </c>
      <c r="K664" s="212" t="s">
        <v>21</v>
      </c>
      <c r="L664" s="70"/>
      <c r="M664" s="217" t="s">
        <v>21</v>
      </c>
      <c r="N664" s="218" t="s">
        <v>44</v>
      </c>
      <c r="O664" s="45"/>
      <c r="P664" s="219">
        <f>O664*H664</f>
        <v>0</v>
      </c>
      <c r="Q664" s="219">
        <v>0</v>
      </c>
      <c r="R664" s="219">
        <f>Q664*H664</f>
        <v>0</v>
      </c>
      <c r="S664" s="219">
        <v>0</v>
      </c>
      <c r="T664" s="220">
        <f>S664*H664</f>
        <v>0</v>
      </c>
      <c r="AR664" s="22" t="s">
        <v>183</v>
      </c>
      <c r="AT664" s="22" t="s">
        <v>156</v>
      </c>
      <c r="AU664" s="22" t="s">
        <v>81</v>
      </c>
      <c r="AY664" s="22" t="s">
        <v>155</v>
      </c>
      <c r="BE664" s="221">
        <f>IF(N664="základní",J664,0)</f>
        <v>0</v>
      </c>
      <c r="BF664" s="221">
        <f>IF(N664="snížená",J664,0)</f>
        <v>0</v>
      </c>
      <c r="BG664" s="221">
        <f>IF(N664="zákl. přenesená",J664,0)</f>
        <v>0</v>
      </c>
      <c r="BH664" s="221">
        <f>IF(N664="sníž. přenesená",J664,0)</f>
        <v>0</v>
      </c>
      <c r="BI664" s="221">
        <f>IF(N664="nulová",J664,0)</f>
        <v>0</v>
      </c>
      <c r="BJ664" s="22" t="s">
        <v>81</v>
      </c>
      <c r="BK664" s="221">
        <f>ROUND(I664*H664,2)</f>
        <v>0</v>
      </c>
      <c r="BL664" s="22" t="s">
        <v>183</v>
      </c>
      <c r="BM664" s="22" t="s">
        <v>3274</v>
      </c>
    </row>
    <row r="665" s="1" customFormat="1" ht="16.5" customHeight="1">
      <c r="B665" s="44"/>
      <c r="C665" s="210" t="s">
        <v>73</v>
      </c>
      <c r="D665" s="210" t="s">
        <v>156</v>
      </c>
      <c r="E665" s="211" t="s">
        <v>2443</v>
      </c>
      <c r="F665" s="212" t="s">
        <v>435</v>
      </c>
      <c r="G665" s="213" t="s">
        <v>21</v>
      </c>
      <c r="H665" s="214">
        <v>0</v>
      </c>
      <c r="I665" s="215"/>
      <c r="J665" s="216">
        <f>ROUND(I665*H665,2)</f>
        <v>0</v>
      </c>
      <c r="K665" s="212" t="s">
        <v>21</v>
      </c>
      <c r="L665" s="70"/>
      <c r="M665" s="217" t="s">
        <v>21</v>
      </c>
      <c r="N665" s="218" t="s">
        <v>44</v>
      </c>
      <c r="O665" s="45"/>
      <c r="P665" s="219">
        <f>O665*H665</f>
        <v>0</v>
      </c>
      <c r="Q665" s="219">
        <v>0</v>
      </c>
      <c r="R665" s="219">
        <f>Q665*H665</f>
        <v>0</v>
      </c>
      <c r="S665" s="219">
        <v>0</v>
      </c>
      <c r="T665" s="220">
        <f>S665*H665</f>
        <v>0</v>
      </c>
      <c r="AR665" s="22" t="s">
        <v>183</v>
      </c>
      <c r="AT665" s="22" t="s">
        <v>156</v>
      </c>
      <c r="AU665" s="22" t="s">
        <v>81</v>
      </c>
      <c r="AY665" s="22" t="s">
        <v>155</v>
      </c>
      <c r="BE665" s="221">
        <f>IF(N665="základní",J665,0)</f>
        <v>0</v>
      </c>
      <c r="BF665" s="221">
        <f>IF(N665="snížená",J665,0)</f>
        <v>0</v>
      </c>
      <c r="BG665" s="221">
        <f>IF(N665="zákl. přenesená",J665,0)</f>
        <v>0</v>
      </c>
      <c r="BH665" s="221">
        <f>IF(N665="sníž. přenesená",J665,0)</f>
        <v>0</v>
      </c>
      <c r="BI665" s="221">
        <f>IF(N665="nulová",J665,0)</f>
        <v>0</v>
      </c>
      <c r="BJ665" s="22" t="s">
        <v>81</v>
      </c>
      <c r="BK665" s="221">
        <f>ROUND(I665*H665,2)</f>
        <v>0</v>
      </c>
      <c r="BL665" s="22" t="s">
        <v>183</v>
      </c>
      <c r="BM665" s="22" t="s">
        <v>3275</v>
      </c>
    </row>
    <row r="666" s="1" customFormat="1" ht="16.5" customHeight="1">
      <c r="B666" s="44"/>
      <c r="C666" s="210" t="s">
        <v>825</v>
      </c>
      <c r="D666" s="210" t="s">
        <v>156</v>
      </c>
      <c r="E666" s="211" t="s">
        <v>3276</v>
      </c>
      <c r="F666" s="212" t="s">
        <v>3277</v>
      </c>
      <c r="G666" s="213" t="s">
        <v>422</v>
      </c>
      <c r="H666" s="214">
        <v>2</v>
      </c>
      <c r="I666" s="215"/>
      <c r="J666" s="216">
        <f>ROUND(I666*H666,2)</f>
        <v>0</v>
      </c>
      <c r="K666" s="212" t="s">
        <v>21</v>
      </c>
      <c r="L666" s="70"/>
      <c r="M666" s="217" t="s">
        <v>21</v>
      </c>
      <c r="N666" s="218" t="s">
        <v>44</v>
      </c>
      <c r="O666" s="45"/>
      <c r="P666" s="219">
        <f>O666*H666</f>
        <v>0</v>
      </c>
      <c r="Q666" s="219">
        <v>0</v>
      </c>
      <c r="R666" s="219">
        <f>Q666*H666</f>
        <v>0</v>
      </c>
      <c r="S666" s="219">
        <v>0</v>
      </c>
      <c r="T666" s="220">
        <f>S666*H666</f>
        <v>0</v>
      </c>
      <c r="AR666" s="22" t="s">
        <v>183</v>
      </c>
      <c r="AT666" s="22" t="s">
        <v>156</v>
      </c>
      <c r="AU666" s="22" t="s">
        <v>81</v>
      </c>
      <c r="AY666" s="22" t="s">
        <v>155</v>
      </c>
      <c r="BE666" s="221">
        <f>IF(N666="základní",J666,0)</f>
        <v>0</v>
      </c>
      <c r="BF666" s="221">
        <f>IF(N666="snížená",J666,0)</f>
        <v>0</v>
      </c>
      <c r="BG666" s="221">
        <f>IF(N666="zákl. přenesená",J666,0)</f>
        <v>0</v>
      </c>
      <c r="BH666" s="221">
        <f>IF(N666="sníž. přenesená",J666,0)</f>
        <v>0</v>
      </c>
      <c r="BI666" s="221">
        <f>IF(N666="nulová",J666,0)</f>
        <v>0</v>
      </c>
      <c r="BJ666" s="22" t="s">
        <v>81</v>
      </c>
      <c r="BK666" s="221">
        <f>ROUND(I666*H666,2)</f>
        <v>0</v>
      </c>
      <c r="BL666" s="22" t="s">
        <v>183</v>
      </c>
      <c r="BM666" s="22" t="s">
        <v>3278</v>
      </c>
    </row>
    <row r="667" s="1" customFormat="1" ht="16.5" customHeight="1">
      <c r="B667" s="44"/>
      <c r="C667" s="210" t="s">
        <v>73</v>
      </c>
      <c r="D667" s="210" t="s">
        <v>156</v>
      </c>
      <c r="E667" s="211" t="s">
        <v>3255</v>
      </c>
      <c r="F667" s="212" t="s">
        <v>3256</v>
      </c>
      <c r="G667" s="213" t="s">
        <v>21</v>
      </c>
      <c r="H667" s="214">
        <v>0</v>
      </c>
      <c r="I667" s="215"/>
      <c r="J667" s="216">
        <f>ROUND(I667*H667,2)</f>
        <v>0</v>
      </c>
      <c r="K667" s="212" t="s">
        <v>21</v>
      </c>
      <c r="L667" s="70"/>
      <c r="M667" s="217" t="s">
        <v>21</v>
      </c>
      <c r="N667" s="218" t="s">
        <v>44</v>
      </c>
      <c r="O667" s="45"/>
      <c r="P667" s="219">
        <f>O667*H667</f>
        <v>0</v>
      </c>
      <c r="Q667" s="219">
        <v>0</v>
      </c>
      <c r="R667" s="219">
        <f>Q667*H667</f>
        <v>0</v>
      </c>
      <c r="S667" s="219">
        <v>0</v>
      </c>
      <c r="T667" s="220">
        <f>S667*H667</f>
        <v>0</v>
      </c>
      <c r="AR667" s="22" t="s">
        <v>183</v>
      </c>
      <c r="AT667" s="22" t="s">
        <v>156</v>
      </c>
      <c r="AU667" s="22" t="s">
        <v>81</v>
      </c>
      <c r="AY667" s="22" t="s">
        <v>155</v>
      </c>
      <c r="BE667" s="221">
        <f>IF(N667="základní",J667,0)</f>
        <v>0</v>
      </c>
      <c r="BF667" s="221">
        <f>IF(N667="snížená",J667,0)</f>
        <v>0</v>
      </c>
      <c r="BG667" s="221">
        <f>IF(N667="zákl. přenesená",J667,0)</f>
        <v>0</v>
      </c>
      <c r="BH667" s="221">
        <f>IF(N667="sníž. přenesená",J667,0)</f>
        <v>0</v>
      </c>
      <c r="BI667" s="221">
        <f>IF(N667="nulová",J667,0)</f>
        <v>0</v>
      </c>
      <c r="BJ667" s="22" t="s">
        <v>81</v>
      </c>
      <c r="BK667" s="221">
        <f>ROUND(I667*H667,2)</f>
        <v>0</v>
      </c>
      <c r="BL667" s="22" t="s">
        <v>183</v>
      </c>
      <c r="BM667" s="22" t="s">
        <v>3279</v>
      </c>
    </row>
    <row r="668" s="1" customFormat="1" ht="16.5" customHeight="1">
      <c r="B668" s="44"/>
      <c r="C668" s="210" t="s">
        <v>3280</v>
      </c>
      <c r="D668" s="210" t="s">
        <v>156</v>
      </c>
      <c r="E668" s="211" t="s">
        <v>3281</v>
      </c>
      <c r="F668" s="212" t="s">
        <v>3282</v>
      </c>
      <c r="G668" s="213" t="s">
        <v>422</v>
      </c>
      <c r="H668" s="214">
        <v>1</v>
      </c>
      <c r="I668" s="215"/>
      <c r="J668" s="216">
        <f>ROUND(I668*H668,2)</f>
        <v>0</v>
      </c>
      <c r="K668" s="212" t="s">
        <v>21</v>
      </c>
      <c r="L668" s="70"/>
      <c r="M668" s="217" t="s">
        <v>21</v>
      </c>
      <c r="N668" s="218" t="s">
        <v>44</v>
      </c>
      <c r="O668" s="45"/>
      <c r="P668" s="219">
        <f>O668*H668</f>
        <v>0</v>
      </c>
      <c r="Q668" s="219">
        <v>0</v>
      </c>
      <c r="R668" s="219">
        <f>Q668*H668</f>
        <v>0</v>
      </c>
      <c r="S668" s="219">
        <v>0</v>
      </c>
      <c r="T668" s="220">
        <f>S668*H668</f>
        <v>0</v>
      </c>
      <c r="AR668" s="22" t="s">
        <v>183</v>
      </c>
      <c r="AT668" s="22" t="s">
        <v>156</v>
      </c>
      <c r="AU668" s="22" t="s">
        <v>81</v>
      </c>
      <c r="AY668" s="22" t="s">
        <v>155</v>
      </c>
      <c r="BE668" s="221">
        <f>IF(N668="základní",J668,0)</f>
        <v>0</v>
      </c>
      <c r="BF668" s="221">
        <f>IF(N668="snížená",J668,0)</f>
        <v>0</v>
      </c>
      <c r="BG668" s="221">
        <f>IF(N668="zákl. přenesená",J668,0)</f>
        <v>0</v>
      </c>
      <c r="BH668" s="221">
        <f>IF(N668="sníž. přenesená",J668,0)</f>
        <v>0</v>
      </c>
      <c r="BI668" s="221">
        <f>IF(N668="nulová",J668,0)</f>
        <v>0</v>
      </c>
      <c r="BJ668" s="22" t="s">
        <v>81</v>
      </c>
      <c r="BK668" s="221">
        <f>ROUND(I668*H668,2)</f>
        <v>0</v>
      </c>
      <c r="BL668" s="22" t="s">
        <v>183</v>
      </c>
      <c r="BM668" s="22" t="s">
        <v>3283</v>
      </c>
    </row>
    <row r="669" s="1" customFormat="1" ht="16.5" customHeight="1">
      <c r="B669" s="44"/>
      <c r="C669" s="210" t="s">
        <v>73</v>
      </c>
      <c r="D669" s="210" t="s">
        <v>156</v>
      </c>
      <c r="E669" s="211" t="s">
        <v>2443</v>
      </c>
      <c r="F669" s="212" t="s">
        <v>435</v>
      </c>
      <c r="G669" s="213" t="s">
        <v>21</v>
      </c>
      <c r="H669" s="214">
        <v>0</v>
      </c>
      <c r="I669" s="215"/>
      <c r="J669" s="216">
        <f>ROUND(I669*H669,2)</f>
        <v>0</v>
      </c>
      <c r="K669" s="212" t="s">
        <v>21</v>
      </c>
      <c r="L669" s="70"/>
      <c r="M669" s="217" t="s">
        <v>21</v>
      </c>
      <c r="N669" s="218" t="s">
        <v>44</v>
      </c>
      <c r="O669" s="45"/>
      <c r="P669" s="219">
        <f>O669*H669</f>
        <v>0</v>
      </c>
      <c r="Q669" s="219">
        <v>0</v>
      </c>
      <c r="R669" s="219">
        <f>Q669*H669</f>
        <v>0</v>
      </c>
      <c r="S669" s="219">
        <v>0</v>
      </c>
      <c r="T669" s="220">
        <f>S669*H669</f>
        <v>0</v>
      </c>
      <c r="AR669" s="22" t="s">
        <v>183</v>
      </c>
      <c r="AT669" s="22" t="s">
        <v>156</v>
      </c>
      <c r="AU669" s="22" t="s">
        <v>81</v>
      </c>
      <c r="AY669" s="22" t="s">
        <v>155</v>
      </c>
      <c r="BE669" s="221">
        <f>IF(N669="základní",J669,0)</f>
        <v>0</v>
      </c>
      <c r="BF669" s="221">
        <f>IF(N669="snížená",J669,0)</f>
        <v>0</v>
      </c>
      <c r="BG669" s="221">
        <f>IF(N669="zákl. přenesená",J669,0)</f>
        <v>0</v>
      </c>
      <c r="BH669" s="221">
        <f>IF(N669="sníž. přenesená",J669,0)</f>
        <v>0</v>
      </c>
      <c r="BI669" s="221">
        <f>IF(N669="nulová",J669,0)</f>
        <v>0</v>
      </c>
      <c r="BJ669" s="22" t="s">
        <v>81</v>
      </c>
      <c r="BK669" s="221">
        <f>ROUND(I669*H669,2)</f>
        <v>0</v>
      </c>
      <c r="BL669" s="22" t="s">
        <v>183</v>
      </c>
      <c r="BM669" s="22" t="s">
        <v>3284</v>
      </c>
    </row>
    <row r="670" s="1" customFormat="1" ht="16.5" customHeight="1">
      <c r="B670" s="44"/>
      <c r="C670" s="210" t="s">
        <v>828</v>
      </c>
      <c r="D670" s="210" t="s">
        <v>156</v>
      </c>
      <c r="E670" s="211" t="s">
        <v>3285</v>
      </c>
      <c r="F670" s="212" t="s">
        <v>3286</v>
      </c>
      <c r="G670" s="213" t="s">
        <v>422</v>
      </c>
      <c r="H670" s="214">
        <v>1</v>
      </c>
      <c r="I670" s="215"/>
      <c r="J670" s="216">
        <f>ROUND(I670*H670,2)</f>
        <v>0</v>
      </c>
      <c r="K670" s="212" t="s">
        <v>21</v>
      </c>
      <c r="L670" s="70"/>
      <c r="M670" s="217" t="s">
        <v>21</v>
      </c>
      <c r="N670" s="218" t="s">
        <v>44</v>
      </c>
      <c r="O670" s="45"/>
      <c r="P670" s="219">
        <f>O670*H670</f>
        <v>0</v>
      </c>
      <c r="Q670" s="219">
        <v>0</v>
      </c>
      <c r="R670" s="219">
        <f>Q670*H670</f>
        <v>0</v>
      </c>
      <c r="S670" s="219">
        <v>0</v>
      </c>
      <c r="T670" s="220">
        <f>S670*H670</f>
        <v>0</v>
      </c>
      <c r="AR670" s="22" t="s">
        <v>183</v>
      </c>
      <c r="AT670" s="22" t="s">
        <v>156</v>
      </c>
      <c r="AU670" s="22" t="s">
        <v>81</v>
      </c>
      <c r="AY670" s="22" t="s">
        <v>155</v>
      </c>
      <c r="BE670" s="221">
        <f>IF(N670="základní",J670,0)</f>
        <v>0</v>
      </c>
      <c r="BF670" s="221">
        <f>IF(N670="snížená",J670,0)</f>
        <v>0</v>
      </c>
      <c r="BG670" s="221">
        <f>IF(N670="zákl. přenesená",J670,0)</f>
        <v>0</v>
      </c>
      <c r="BH670" s="221">
        <f>IF(N670="sníž. přenesená",J670,0)</f>
        <v>0</v>
      </c>
      <c r="BI670" s="221">
        <f>IF(N670="nulová",J670,0)</f>
        <v>0</v>
      </c>
      <c r="BJ670" s="22" t="s">
        <v>81</v>
      </c>
      <c r="BK670" s="221">
        <f>ROUND(I670*H670,2)</f>
        <v>0</v>
      </c>
      <c r="BL670" s="22" t="s">
        <v>183</v>
      </c>
      <c r="BM670" s="22" t="s">
        <v>3287</v>
      </c>
    </row>
    <row r="671" s="1" customFormat="1" ht="16.5" customHeight="1">
      <c r="B671" s="44"/>
      <c r="C671" s="210" t="s">
        <v>73</v>
      </c>
      <c r="D671" s="210" t="s">
        <v>156</v>
      </c>
      <c r="E671" s="211" t="s">
        <v>2443</v>
      </c>
      <c r="F671" s="212" t="s">
        <v>435</v>
      </c>
      <c r="G671" s="213" t="s">
        <v>21</v>
      </c>
      <c r="H671" s="214">
        <v>0</v>
      </c>
      <c r="I671" s="215"/>
      <c r="J671" s="216">
        <f>ROUND(I671*H671,2)</f>
        <v>0</v>
      </c>
      <c r="K671" s="212" t="s">
        <v>21</v>
      </c>
      <c r="L671" s="70"/>
      <c r="M671" s="217" t="s">
        <v>21</v>
      </c>
      <c r="N671" s="218" t="s">
        <v>44</v>
      </c>
      <c r="O671" s="45"/>
      <c r="P671" s="219">
        <f>O671*H671</f>
        <v>0</v>
      </c>
      <c r="Q671" s="219">
        <v>0</v>
      </c>
      <c r="R671" s="219">
        <f>Q671*H671</f>
        <v>0</v>
      </c>
      <c r="S671" s="219">
        <v>0</v>
      </c>
      <c r="T671" s="220">
        <f>S671*H671</f>
        <v>0</v>
      </c>
      <c r="AR671" s="22" t="s">
        <v>183</v>
      </c>
      <c r="AT671" s="22" t="s">
        <v>156</v>
      </c>
      <c r="AU671" s="22" t="s">
        <v>81</v>
      </c>
      <c r="AY671" s="22" t="s">
        <v>155</v>
      </c>
      <c r="BE671" s="221">
        <f>IF(N671="základní",J671,0)</f>
        <v>0</v>
      </c>
      <c r="BF671" s="221">
        <f>IF(N671="snížená",J671,0)</f>
        <v>0</v>
      </c>
      <c r="BG671" s="221">
        <f>IF(N671="zákl. přenesená",J671,0)</f>
        <v>0</v>
      </c>
      <c r="BH671" s="221">
        <f>IF(N671="sníž. přenesená",J671,0)</f>
        <v>0</v>
      </c>
      <c r="BI671" s="221">
        <f>IF(N671="nulová",J671,0)</f>
        <v>0</v>
      </c>
      <c r="BJ671" s="22" t="s">
        <v>81</v>
      </c>
      <c r="BK671" s="221">
        <f>ROUND(I671*H671,2)</f>
        <v>0</v>
      </c>
      <c r="BL671" s="22" t="s">
        <v>183</v>
      </c>
      <c r="BM671" s="22" t="s">
        <v>3288</v>
      </c>
    </row>
    <row r="672" s="1" customFormat="1" ht="16.5" customHeight="1">
      <c r="B672" s="44"/>
      <c r="C672" s="210" t="s">
        <v>3289</v>
      </c>
      <c r="D672" s="210" t="s">
        <v>156</v>
      </c>
      <c r="E672" s="211" t="s">
        <v>3290</v>
      </c>
      <c r="F672" s="212" t="s">
        <v>3291</v>
      </c>
      <c r="G672" s="213" t="s">
        <v>422</v>
      </c>
      <c r="H672" s="214">
        <v>2</v>
      </c>
      <c r="I672" s="215"/>
      <c r="J672" s="216">
        <f>ROUND(I672*H672,2)</f>
        <v>0</v>
      </c>
      <c r="K672" s="212" t="s">
        <v>21</v>
      </c>
      <c r="L672" s="70"/>
      <c r="M672" s="217" t="s">
        <v>21</v>
      </c>
      <c r="N672" s="218" t="s">
        <v>44</v>
      </c>
      <c r="O672" s="45"/>
      <c r="P672" s="219">
        <f>O672*H672</f>
        <v>0</v>
      </c>
      <c r="Q672" s="219">
        <v>0</v>
      </c>
      <c r="R672" s="219">
        <f>Q672*H672</f>
        <v>0</v>
      </c>
      <c r="S672" s="219">
        <v>0</v>
      </c>
      <c r="T672" s="220">
        <f>S672*H672</f>
        <v>0</v>
      </c>
      <c r="AR672" s="22" t="s">
        <v>183</v>
      </c>
      <c r="AT672" s="22" t="s">
        <v>156</v>
      </c>
      <c r="AU672" s="22" t="s">
        <v>81</v>
      </c>
      <c r="AY672" s="22" t="s">
        <v>155</v>
      </c>
      <c r="BE672" s="221">
        <f>IF(N672="základní",J672,0)</f>
        <v>0</v>
      </c>
      <c r="BF672" s="221">
        <f>IF(N672="snížená",J672,0)</f>
        <v>0</v>
      </c>
      <c r="BG672" s="221">
        <f>IF(N672="zákl. přenesená",J672,0)</f>
        <v>0</v>
      </c>
      <c r="BH672" s="221">
        <f>IF(N672="sníž. přenesená",J672,0)</f>
        <v>0</v>
      </c>
      <c r="BI672" s="221">
        <f>IF(N672="nulová",J672,0)</f>
        <v>0</v>
      </c>
      <c r="BJ672" s="22" t="s">
        <v>81</v>
      </c>
      <c r="BK672" s="221">
        <f>ROUND(I672*H672,2)</f>
        <v>0</v>
      </c>
      <c r="BL672" s="22" t="s">
        <v>183</v>
      </c>
      <c r="BM672" s="22" t="s">
        <v>3292</v>
      </c>
    </row>
    <row r="673" s="1" customFormat="1" ht="16.5" customHeight="1">
      <c r="B673" s="44"/>
      <c r="C673" s="210" t="s">
        <v>73</v>
      </c>
      <c r="D673" s="210" t="s">
        <v>156</v>
      </c>
      <c r="E673" s="211" t="s">
        <v>3255</v>
      </c>
      <c r="F673" s="212" t="s">
        <v>3256</v>
      </c>
      <c r="G673" s="213" t="s">
        <v>21</v>
      </c>
      <c r="H673" s="214">
        <v>0</v>
      </c>
      <c r="I673" s="215"/>
      <c r="J673" s="216">
        <f>ROUND(I673*H673,2)</f>
        <v>0</v>
      </c>
      <c r="K673" s="212" t="s">
        <v>21</v>
      </c>
      <c r="L673" s="70"/>
      <c r="M673" s="217" t="s">
        <v>21</v>
      </c>
      <c r="N673" s="218" t="s">
        <v>44</v>
      </c>
      <c r="O673" s="45"/>
      <c r="P673" s="219">
        <f>O673*H673</f>
        <v>0</v>
      </c>
      <c r="Q673" s="219">
        <v>0</v>
      </c>
      <c r="R673" s="219">
        <f>Q673*H673</f>
        <v>0</v>
      </c>
      <c r="S673" s="219">
        <v>0</v>
      </c>
      <c r="T673" s="220">
        <f>S673*H673</f>
        <v>0</v>
      </c>
      <c r="AR673" s="22" t="s">
        <v>183</v>
      </c>
      <c r="AT673" s="22" t="s">
        <v>156</v>
      </c>
      <c r="AU673" s="22" t="s">
        <v>81</v>
      </c>
      <c r="AY673" s="22" t="s">
        <v>155</v>
      </c>
      <c r="BE673" s="221">
        <f>IF(N673="základní",J673,0)</f>
        <v>0</v>
      </c>
      <c r="BF673" s="221">
        <f>IF(N673="snížená",J673,0)</f>
        <v>0</v>
      </c>
      <c r="BG673" s="221">
        <f>IF(N673="zákl. přenesená",J673,0)</f>
        <v>0</v>
      </c>
      <c r="BH673" s="221">
        <f>IF(N673="sníž. přenesená",J673,0)</f>
        <v>0</v>
      </c>
      <c r="BI673" s="221">
        <f>IF(N673="nulová",J673,0)</f>
        <v>0</v>
      </c>
      <c r="BJ673" s="22" t="s">
        <v>81</v>
      </c>
      <c r="BK673" s="221">
        <f>ROUND(I673*H673,2)</f>
        <v>0</v>
      </c>
      <c r="BL673" s="22" t="s">
        <v>183</v>
      </c>
      <c r="BM673" s="22" t="s">
        <v>3293</v>
      </c>
    </row>
    <row r="674" s="1" customFormat="1" ht="16.5" customHeight="1">
      <c r="B674" s="44"/>
      <c r="C674" s="210" t="s">
        <v>830</v>
      </c>
      <c r="D674" s="210" t="s">
        <v>156</v>
      </c>
      <c r="E674" s="211" t="s">
        <v>3294</v>
      </c>
      <c r="F674" s="212" t="s">
        <v>3295</v>
      </c>
      <c r="G674" s="213" t="s">
        <v>422</v>
      </c>
      <c r="H674" s="214">
        <v>1</v>
      </c>
      <c r="I674" s="215"/>
      <c r="J674" s="216">
        <f>ROUND(I674*H674,2)</f>
        <v>0</v>
      </c>
      <c r="K674" s="212" t="s">
        <v>21</v>
      </c>
      <c r="L674" s="70"/>
      <c r="M674" s="217" t="s">
        <v>21</v>
      </c>
      <c r="N674" s="218" t="s">
        <v>44</v>
      </c>
      <c r="O674" s="45"/>
      <c r="P674" s="219">
        <f>O674*H674</f>
        <v>0</v>
      </c>
      <c r="Q674" s="219">
        <v>0</v>
      </c>
      <c r="R674" s="219">
        <f>Q674*H674</f>
        <v>0</v>
      </c>
      <c r="S674" s="219">
        <v>0</v>
      </c>
      <c r="T674" s="220">
        <f>S674*H674</f>
        <v>0</v>
      </c>
      <c r="AR674" s="22" t="s">
        <v>183</v>
      </c>
      <c r="AT674" s="22" t="s">
        <v>156</v>
      </c>
      <c r="AU674" s="22" t="s">
        <v>81</v>
      </c>
      <c r="AY674" s="22" t="s">
        <v>155</v>
      </c>
      <c r="BE674" s="221">
        <f>IF(N674="základní",J674,0)</f>
        <v>0</v>
      </c>
      <c r="BF674" s="221">
        <f>IF(N674="snížená",J674,0)</f>
        <v>0</v>
      </c>
      <c r="BG674" s="221">
        <f>IF(N674="zákl. přenesená",J674,0)</f>
        <v>0</v>
      </c>
      <c r="BH674" s="221">
        <f>IF(N674="sníž. přenesená",J674,0)</f>
        <v>0</v>
      </c>
      <c r="BI674" s="221">
        <f>IF(N674="nulová",J674,0)</f>
        <v>0</v>
      </c>
      <c r="BJ674" s="22" t="s">
        <v>81</v>
      </c>
      <c r="BK674" s="221">
        <f>ROUND(I674*H674,2)</f>
        <v>0</v>
      </c>
      <c r="BL674" s="22" t="s">
        <v>183</v>
      </c>
      <c r="BM674" s="22" t="s">
        <v>3296</v>
      </c>
    </row>
    <row r="675" s="1" customFormat="1" ht="16.5" customHeight="1">
      <c r="B675" s="44"/>
      <c r="C675" s="210" t="s">
        <v>73</v>
      </c>
      <c r="D675" s="210" t="s">
        <v>156</v>
      </c>
      <c r="E675" s="211" t="s">
        <v>2443</v>
      </c>
      <c r="F675" s="212" t="s">
        <v>435</v>
      </c>
      <c r="G675" s="213" t="s">
        <v>21</v>
      </c>
      <c r="H675" s="214">
        <v>0</v>
      </c>
      <c r="I675" s="215"/>
      <c r="J675" s="216">
        <f>ROUND(I675*H675,2)</f>
        <v>0</v>
      </c>
      <c r="K675" s="212" t="s">
        <v>21</v>
      </c>
      <c r="L675" s="70"/>
      <c r="M675" s="217" t="s">
        <v>21</v>
      </c>
      <c r="N675" s="218" t="s">
        <v>44</v>
      </c>
      <c r="O675" s="45"/>
      <c r="P675" s="219">
        <f>O675*H675</f>
        <v>0</v>
      </c>
      <c r="Q675" s="219">
        <v>0</v>
      </c>
      <c r="R675" s="219">
        <f>Q675*H675</f>
        <v>0</v>
      </c>
      <c r="S675" s="219">
        <v>0</v>
      </c>
      <c r="T675" s="220">
        <f>S675*H675</f>
        <v>0</v>
      </c>
      <c r="AR675" s="22" t="s">
        <v>183</v>
      </c>
      <c r="AT675" s="22" t="s">
        <v>156</v>
      </c>
      <c r="AU675" s="22" t="s">
        <v>81</v>
      </c>
      <c r="AY675" s="22" t="s">
        <v>155</v>
      </c>
      <c r="BE675" s="221">
        <f>IF(N675="základní",J675,0)</f>
        <v>0</v>
      </c>
      <c r="BF675" s="221">
        <f>IF(N675="snížená",J675,0)</f>
        <v>0</v>
      </c>
      <c r="BG675" s="221">
        <f>IF(N675="zákl. přenesená",J675,0)</f>
        <v>0</v>
      </c>
      <c r="BH675" s="221">
        <f>IF(N675="sníž. přenesená",J675,0)</f>
        <v>0</v>
      </c>
      <c r="BI675" s="221">
        <f>IF(N675="nulová",J675,0)</f>
        <v>0</v>
      </c>
      <c r="BJ675" s="22" t="s">
        <v>81</v>
      </c>
      <c r="BK675" s="221">
        <f>ROUND(I675*H675,2)</f>
        <v>0</v>
      </c>
      <c r="BL675" s="22" t="s">
        <v>183</v>
      </c>
      <c r="BM675" s="22" t="s">
        <v>3297</v>
      </c>
    </row>
    <row r="676" s="1" customFormat="1" ht="16.5" customHeight="1">
      <c r="B676" s="44"/>
      <c r="C676" s="210" t="s">
        <v>3298</v>
      </c>
      <c r="D676" s="210" t="s">
        <v>156</v>
      </c>
      <c r="E676" s="211" t="s">
        <v>3299</v>
      </c>
      <c r="F676" s="212" t="s">
        <v>3300</v>
      </c>
      <c r="G676" s="213" t="s">
        <v>422</v>
      </c>
      <c r="H676" s="214">
        <v>3</v>
      </c>
      <c r="I676" s="215"/>
      <c r="J676" s="216">
        <f>ROUND(I676*H676,2)</f>
        <v>0</v>
      </c>
      <c r="K676" s="212" t="s">
        <v>21</v>
      </c>
      <c r="L676" s="70"/>
      <c r="M676" s="217" t="s">
        <v>21</v>
      </c>
      <c r="N676" s="218" t="s">
        <v>44</v>
      </c>
      <c r="O676" s="45"/>
      <c r="P676" s="219">
        <f>O676*H676</f>
        <v>0</v>
      </c>
      <c r="Q676" s="219">
        <v>0</v>
      </c>
      <c r="R676" s="219">
        <f>Q676*H676</f>
        <v>0</v>
      </c>
      <c r="S676" s="219">
        <v>0</v>
      </c>
      <c r="T676" s="220">
        <f>S676*H676</f>
        <v>0</v>
      </c>
      <c r="AR676" s="22" t="s">
        <v>183</v>
      </c>
      <c r="AT676" s="22" t="s">
        <v>156</v>
      </c>
      <c r="AU676" s="22" t="s">
        <v>81</v>
      </c>
      <c r="AY676" s="22" t="s">
        <v>155</v>
      </c>
      <c r="BE676" s="221">
        <f>IF(N676="základní",J676,0)</f>
        <v>0</v>
      </c>
      <c r="BF676" s="221">
        <f>IF(N676="snížená",J676,0)</f>
        <v>0</v>
      </c>
      <c r="BG676" s="221">
        <f>IF(N676="zákl. přenesená",J676,0)</f>
        <v>0</v>
      </c>
      <c r="BH676" s="221">
        <f>IF(N676="sníž. přenesená",J676,0)</f>
        <v>0</v>
      </c>
      <c r="BI676" s="221">
        <f>IF(N676="nulová",J676,0)</f>
        <v>0</v>
      </c>
      <c r="BJ676" s="22" t="s">
        <v>81</v>
      </c>
      <c r="BK676" s="221">
        <f>ROUND(I676*H676,2)</f>
        <v>0</v>
      </c>
      <c r="BL676" s="22" t="s">
        <v>183</v>
      </c>
      <c r="BM676" s="22" t="s">
        <v>3301</v>
      </c>
    </row>
    <row r="677" s="1" customFormat="1" ht="16.5" customHeight="1">
      <c r="B677" s="44"/>
      <c r="C677" s="210" t="s">
        <v>73</v>
      </c>
      <c r="D677" s="210" t="s">
        <v>156</v>
      </c>
      <c r="E677" s="211" t="s">
        <v>2211</v>
      </c>
      <c r="F677" s="212" t="s">
        <v>2212</v>
      </c>
      <c r="G677" s="213" t="s">
        <v>21</v>
      </c>
      <c r="H677" s="214">
        <v>0</v>
      </c>
      <c r="I677" s="215"/>
      <c r="J677" s="216">
        <f>ROUND(I677*H677,2)</f>
        <v>0</v>
      </c>
      <c r="K677" s="212" t="s">
        <v>21</v>
      </c>
      <c r="L677" s="70"/>
      <c r="M677" s="217" t="s">
        <v>21</v>
      </c>
      <c r="N677" s="218" t="s">
        <v>44</v>
      </c>
      <c r="O677" s="45"/>
      <c r="P677" s="219">
        <f>O677*H677</f>
        <v>0</v>
      </c>
      <c r="Q677" s="219">
        <v>0</v>
      </c>
      <c r="R677" s="219">
        <f>Q677*H677</f>
        <v>0</v>
      </c>
      <c r="S677" s="219">
        <v>0</v>
      </c>
      <c r="T677" s="220">
        <f>S677*H677</f>
        <v>0</v>
      </c>
      <c r="AR677" s="22" t="s">
        <v>183</v>
      </c>
      <c r="AT677" s="22" t="s">
        <v>156</v>
      </c>
      <c r="AU677" s="22" t="s">
        <v>81</v>
      </c>
      <c r="AY677" s="22" t="s">
        <v>155</v>
      </c>
      <c r="BE677" s="221">
        <f>IF(N677="základní",J677,0)</f>
        <v>0</v>
      </c>
      <c r="BF677" s="221">
        <f>IF(N677="snížená",J677,0)</f>
        <v>0</v>
      </c>
      <c r="BG677" s="221">
        <f>IF(N677="zákl. přenesená",J677,0)</f>
        <v>0</v>
      </c>
      <c r="BH677" s="221">
        <f>IF(N677="sníž. přenesená",J677,0)</f>
        <v>0</v>
      </c>
      <c r="BI677" s="221">
        <f>IF(N677="nulová",J677,0)</f>
        <v>0</v>
      </c>
      <c r="BJ677" s="22" t="s">
        <v>81</v>
      </c>
      <c r="BK677" s="221">
        <f>ROUND(I677*H677,2)</f>
        <v>0</v>
      </c>
      <c r="BL677" s="22" t="s">
        <v>183</v>
      </c>
      <c r="BM677" s="22" t="s">
        <v>3302</v>
      </c>
    </row>
    <row r="678" s="1" customFormat="1" ht="16.5" customHeight="1">
      <c r="B678" s="44"/>
      <c r="C678" s="210" t="s">
        <v>833</v>
      </c>
      <c r="D678" s="210" t="s">
        <v>156</v>
      </c>
      <c r="E678" s="211" t="s">
        <v>3303</v>
      </c>
      <c r="F678" s="212" t="s">
        <v>3304</v>
      </c>
      <c r="G678" s="213" t="s">
        <v>422</v>
      </c>
      <c r="H678" s="214">
        <v>1</v>
      </c>
      <c r="I678" s="215"/>
      <c r="J678" s="216">
        <f>ROUND(I678*H678,2)</f>
        <v>0</v>
      </c>
      <c r="K678" s="212" t="s">
        <v>21</v>
      </c>
      <c r="L678" s="70"/>
      <c r="M678" s="217" t="s">
        <v>21</v>
      </c>
      <c r="N678" s="218" t="s">
        <v>44</v>
      </c>
      <c r="O678" s="45"/>
      <c r="P678" s="219">
        <f>O678*H678</f>
        <v>0</v>
      </c>
      <c r="Q678" s="219">
        <v>0</v>
      </c>
      <c r="R678" s="219">
        <f>Q678*H678</f>
        <v>0</v>
      </c>
      <c r="S678" s="219">
        <v>0</v>
      </c>
      <c r="T678" s="220">
        <f>S678*H678</f>
        <v>0</v>
      </c>
      <c r="AR678" s="22" t="s">
        <v>183</v>
      </c>
      <c r="AT678" s="22" t="s">
        <v>156</v>
      </c>
      <c r="AU678" s="22" t="s">
        <v>81</v>
      </c>
      <c r="AY678" s="22" t="s">
        <v>155</v>
      </c>
      <c r="BE678" s="221">
        <f>IF(N678="základní",J678,0)</f>
        <v>0</v>
      </c>
      <c r="BF678" s="221">
        <f>IF(N678="snížená",J678,0)</f>
        <v>0</v>
      </c>
      <c r="BG678" s="221">
        <f>IF(N678="zákl. přenesená",J678,0)</f>
        <v>0</v>
      </c>
      <c r="BH678" s="221">
        <f>IF(N678="sníž. přenesená",J678,0)</f>
        <v>0</v>
      </c>
      <c r="BI678" s="221">
        <f>IF(N678="nulová",J678,0)</f>
        <v>0</v>
      </c>
      <c r="BJ678" s="22" t="s">
        <v>81</v>
      </c>
      <c r="BK678" s="221">
        <f>ROUND(I678*H678,2)</f>
        <v>0</v>
      </c>
      <c r="BL678" s="22" t="s">
        <v>183</v>
      </c>
      <c r="BM678" s="22" t="s">
        <v>3305</v>
      </c>
    </row>
    <row r="679" s="1" customFormat="1" ht="16.5" customHeight="1">
      <c r="B679" s="44"/>
      <c r="C679" s="210" t="s">
        <v>73</v>
      </c>
      <c r="D679" s="210" t="s">
        <v>156</v>
      </c>
      <c r="E679" s="211" t="s">
        <v>2443</v>
      </c>
      <c r="F679" s="212" t="s">
        <v>435</v>
      </c>
      <c r="G679" s="213" t="s">
        <v>21</v>
      </c>
      <c r="H679" s="214">
        <v>0</v>
      </c>
      <c r="I679" s="215"/>
      <c r="J679" s="216">
        <f>ROUND(I679*H679,2)</f>
        <v>0</v>
      </c>
      <c r="K679" s="212" t="s">
        <v>21</v>
      </c>
      <c r="L679" s="70"/>
      <c r="M679" s="217" t="s">
        <v>21</v>
      </c>
      <c r="N679" s="218" t="s">
        <v>44</v>
      </c>
      <c r="O679" s="45"/>
      <c r="P679" s="219">
        <f>O679*H679</f>
        <v>0</v>
      </c>
      <c r="Q679" s="219">
        <v>0</v>
      </c>
      <c r="R679" s="219">
        <f>Q679*H679</f>
        <v>0</v>
      </c>
      <c r="S679" s="219">
        <v>0</v>
      </c>
      <c r="T679" s="220">
        <f>S679*H679</f>
        <v>0</v>
      </c>
      <c r="AR679" s="22" t="s">
        <v>183</v>
      </c>
      <c r="AT679" s="22" t="s">
        <v>156</v>
      </c>
      <c r="AU679" s="22" t="s">
        <v>81</v>
      </c>
      <c r="AY679" s="22" t="s">
        <v>155</v>
      </c>
      <c r="BE679" s="221">
        <f>IF(N679="základní",J679,0)</f>
        <v>0</v>
      </c>
      <c r="BF679" s="221">
        <f>IF(N679="snížená",J679,0)</f>
        <v>0</v>
      </c>
      <c r="BG679" s="221">
        <f>IF(N679="zákl. přenesená",J679,0)</f>
        <v>0</v>
      </c>
      <c r="BH679" s="221">
        <f>IF(N679="sníž. přenesená",J679,0)</f>
        <v>0</v>
      </c>
      <c r="BI679" s="221">
        <f>IF(N679="nulová",J679,0)</f>
        <v>0</v>
      </c>
      <c r="BJ679" s="22" t="s">
        <v>81</v>
      </c>
      <c r="BK679" s="221">
        <f>ROUND(I679*H679,2)</f>
        <v>0</v>
      </c>
      <c r="BL679" s="22" t="s">
        <v>183</v>
      </c>
      <c r="BM679" s="22" t="s">
        <v>3306</v>
      </c>
    </row>
    <row r="680" s="1" customFormat="1" ht="16.5" customHeight="1">
      <c r="B680" s="44"/>
      <c r="C680" s="210" t="s">
        <v>3307</v>
      </c>
      <c r="D680" s="210" t="s">
        <v>156</v>
      </c>
      <c r="E680" s="211" t="s">
        <v>3308</v>
      </c>
      <c r="F680" s="212" t="s">
        <v>3309</v>
      </c>
      <c r="G680" s="213" t="s">
        <v>422</v>
      </c>
      <c r="H680" s="214">
        <v>2</v>
      </c>
      <c r="I680" s="215"/>
      <c r="J680" s="216">
        <f>ROUND(I680*H680,2)</f>
        <v>0</v>
      </c>
      <c r="K680" s="212" t="s">
        <v>21</v>
      </c>
      <c r="L680" s="70"/>
      <c r="M680" s="217" t="s">
        <v>21</v>
      </c>
      <c r="N680" s="218" t="s">
        <v>44</v>
      </c>
      <c r="O680" s="45"/>
      <c r="P680" s="219">
        <f>O680*H680</f>
        <v>0</v>
      </c>
      <c r="Q680" s="219">
        <v>0</v>
      </c>
      <c r="R680" s="219">
        <f>Q680*H680</f>
        <v>0</v>
      </c>
      <c r="S680" s="219">
        <v>0</v>
      </c>
      <c r="T680" s="220">
        <f>S680*H680</f>
        <v>0</v>
      </c>
      <c r="AR680" s="22" t="s">
        <v>183</v>
      </c>
      <c r="AT680" s="22" t="s">
        <v>156</v>
      </c>
      <c r="AU680" s="22" t="s">
        <v>81</v>
      </c>
      <c r="AY680" s="22" t="s">
        <v>155</v>
      </c>
      <c r="BE680" s="221">
        <f>IF(N680="základní",J680,0)</f>
        <v>0</v>
      </c>
      <c r="BF680" s="221">
        <f>IF(N680="snížená",J680,0)</f>
        <v>0</v>
      </c>
      <c r="BG680" s="221">
        <f>IF(N680="zákl. přenesená",J680,0)</f>
        <v>0</v>
      </c>
      <c r="BH680" s="221">
        <f>IF(N680="sníž. přenesená",J680,0)</f>
        <v>0</v>
      </c>
      <c r="BI680" s="221">
        <f>IF(N680="nulová",J680,0)</f>
        <v>0</v>
      </c>
      <c r="BJ680" s="22" t="s">
        <v>81</v>
      </c>
      <c r="BK680" s="221">
        <f>ROUND(I680*H680,2)</f>
        <v>0</v>
      </c>
      <c r="BL680" s="22" t="s">
        <v>183</v>
      </c>
      <c r="BM680" s="22" t="s">
        <v>3310</v>
      </c>
    </row>
    <row r="681" s="1" customFormat="1" ht="16.5" customHeight="1">
      <c r="B681" s="44"/>
      <c r="C681" s="210" t="s">
        <v>73</v>
      </c>
      <c r="D681" s="210" t="s">
        <v>156</v>
      </c>
      <c r="E681" s="211" t="s">
        <v>3255</v>
      </c>
      <c r="F681" s="212" t="s">
        <v>3256</v>
      </c>
      <c r="G681" s="213" t="s">
        <v>21</v>
      </c>
      <c r="H681" s="214">
        <v>0</v>
      </c>
      <c r="I681" s="215"/>
      <c r="J681" s="216">
        <f>ROUND(I681*H681,2)</f>
        <v>0</v>
      </c>
      <c r="K681" s="212" t="s">
        <v>21</v>
      </c>
      <c r="L681" s="70"/>
      <c r="M681" s="217" t="s">
        <v>21</v>
      </c>
      <c r="N681" s="218" t="s">
        <v>44</v>
      </c>
      <c r="O681" s="45"/>
      <c r="P681" s="219">
        <f>O681*H681</f>
        <v>0</v>
      </c>
      <c r="Q681" s="219">
        <v>0</v>
      </c>
      <c r="R681" s="219">
        <f>Q681*H681</f>
        <v>0</v>
      </c>
      <c r="S681" s="219">
        <v>0</v>
      </c>
      <c r="T681" s="220">
        <f>S681*H681</f>
        <v>0</v>
      </c>
      <c r="AR681" s="22" t="s">
        <v>183</v>
      </c>
      <c r="AT681" s="22" t="s">
        <v>156</v>
      </c>
      <c r="AU681" s="22" t="s">
        <v>81</v>
      </c>
      <c r="AY681" s="22" t="s">
        <v>155</v>
      </c>
      <c r="BE681" s="221">
        <f>IF(N681="základní",J681,0)</f>
        <v>0</v>
      </c>
      <c r="BF681" s="221">
        <f>IF(N681="snížená",J681,0)</f>
        <v>0</v>
      </c>
      <c r="BG681" s="221">
        <f>IF(N681="zákl. přenesená",J681,0)</f>
        <v>0</v>
      </c>
      <c r="BH681" s="221">
        <f>IF(N681="sníž. přenesená",J681,0)</f>
        <v>0</v>
      </c>
      <c r="BI681" s="221">
        <f>IF(N681="nulová",J681,0)</f>
        <v>0</v>
      </c>
      <c r="BJ681" s="22" t="s">
        <v>81</v>
      </c>
      <c r="BK681" s="221">
        <f>ROUND(I681*H681,2)</f>
        <v>0</v>
      </c>
      <c r="BL681" s="22" t="s">
        <v>183</v>
      </c>
      <c r="BM681" s="22" t="s">
        <v>3311</v>
      </c>
    </row>
    <row r="682" s="1" customFormat="1" ht="16.5" customHeight="1">
      <c r="B682" s="44"/>
      <c r="C682" s="210" t="s">
        <v>835</v>
      </c>
      <c r="D682" s="210" t="s">
        <v>156</v>
      </c>
      <c r="E682" s="211" t="s">
        <v>3312</v>
      </c>
      <c r="F682" s="212" t="s">
        <v>3313</v>
      </c>
      <c r="G682" s="213" t="s">
        <v>422</v>
      </c>
      <c r="H682" s="214">
        <v>1</v>
      </c>
      <c r="I682" s="215"/>
      <c r="J682" s="216">
        <f>ROUND(I682*H682,2)</f>
        <v>0</v>
      </c>
      <c r="K682" s="212" t="s">
        <v>21</v>
      </c>
      <c r="L682" s="70"/>
      <c r="M682" s="217" t="s">
        <v>21</v>
      </c>
      <c r="N682" s="218" t="s">
        <v>44</v>
      </c>
      <c r="O682" s="45"/>
      <c r="P682" s="219">
        <f>O682*H682</f>
        <v>0</v>
      </c>
      <c r="Q682" s="219">
        <v>0</v>
      </c>
      <c r="R682" s="219">
        <f>Q682*H682</f>
        <v>0</v>
      </c>
      <c r="S682" s="219">
        <v>0</v>
      </c>
      <c r="T682" s="220">
        <f>S682*H682</f>
        <v>0</v>
      </c>
      <c r="AR682" s="22" t="s">
        <v>183</v>
      </c>
      <c r="AT682" s="22" t="s">
        <v>156</v>
      </c>
      <c r="AU682" s="22" t="s">
        <v>81</v>
      </c>
      <c r="AY682" s="22" t="s">
        <v>155</v>
      </c>
      <c r="BE682" s="221">
        <f>IF(N682="základní",J682,0)</f>
        <v>0</v>
      </c>
      <c r="BF682" s="221">
        <f>IF(N682="snížená",J682,0)</f>
        <v>0</v>
      </c>
      <c r="BG682" s="221">
        <f>IF(N682="zákl. přenesená",J682,0)</f>
        <v>0</v>
      </c>
      <c r="BH682" s="221">
        <f>IF(N682="sníž. přenesená",J682,0)</f>
        <v>0</v>
      </c>
      <c r="BI682" s="221">
        <f>IF(N682="nulová",J682,0)</f>
        <v>0</v>
      </c>
      <c r="BJ682" s="22" t="s">
        <v>81</v>
      </c>
      <c r="BK682" s="221">
        <f>ROUND(I682*H682,2)</f>
        <v>0</v>
      </c>
      <c r="BL682" s="22" t="s">
        <v>183</v>
      </c>
      <c r="BM682" s="22" t="s">
        <v>3314</v>
      </c>
    </row>
    <row r="683" s="1" customFormat="1" ht="16.5" customHeight="1">
      <c r="B683" s="44"/>
      <c r="C683" s="210" t="s">
        <v>73</v>
      </c>
      <c r="D683" s="210" t="s">
        <v>156</v>
      </c>
      <c r="E683" s="211" t="s">
        <v>2443</v>
      </c>
      <c r="F683" s="212" t="s">
        <v>435</v>
      </c>
      <c r="G683" s="213" t="s">
        <v>21</v>
      </c>
      <c r="H683" s="214">
        <v>0</v>
      </c>
      <c r="I683" s="215"/>
      <c r="J683" s="216">
        <f>ROUND(I683*H683,2)</f>
        <v>0</v>
      </c>
      <c r="K683" s="212" t="s">
        <v>21</v>
      </c>
      <c r="L683" s="70"/>
      <c r="M683" s="217" t="s">
        <v>21</v>
      </c>
      <c r="N683" s="218" t="s">
        <v>44</v>
      </c>
      <c r="O683" s="45"/>
      <c r="P683" s="219">
        <f>O683*H683</f>
        <v>0</v>
      </c>
      <c r="Q683" s="219">
        <v>0</v>
      </c>
      <c r="R683" s="219">
        <f>Q683*H683</f>
        <v>0</v>
      </c>
      <c r="S683" s="219">
        <v>0</v>
      </c>
      <c r="T683" s="220">
        <f>S683*H683</f>
        <v>0</v>
      </c>
      <c r="AR683" s="22" t="s">
        <v>183</v>
      </c>
      <c r="AT683" s="22" t="s">
        <v>156</v>
      </c>
      <c r="AU683" s="22" t="s">
        <v>81</v>
      </c>
      <c r="AY683" s="22" t="s">
        <v>155</v>
      </c>
      <c r="BE683" s="221">
        <f>IF(N683="základní",J683,0)</f>
        <v>0</v>
      </c>
      <c r="BF683" s="221">
        <f>IF(N683="snížená",J683,0)</f>
        <v>0</v>
      </c>
      <c r="BG683" s="221">
        <f>IF(N683="zákl. přenesená",J683,0)</f>
        <v>0</v>
      </c>
      <c r="BH683" s="221">
        <f>IF(N683="sníž. přenesená",J683,0)</f>
        <v>0</v>
      </c>
      <c r="BI683" s="221">
        <f>IF(N683="nulová",J683,0)</f>
        <v>0</v>
      </c>
      <c r="BJ683" s="22" t="s">
        <v>81</v>
      </c>
      <c r="BK683" s="221">
        <f>ROUND(I683*H683,2)</f>
        <v>0</v>
      </c>
      <c r="BL683" s="22" t="s">
        <v>183</v>
      </c>
      <c r="BM683" s="22" t="s">
        <v>3315</v>
      </c>
    </row>
    <row r="684" s="1" customFormat="1" ht="16.5" customHeight="1">
      <c r="B684" s="44"/>
      <c r="C684" s="210" t="s">
        <v>3316</v>
      </c>
      <c r="D684" s="210" t="s">
        <v>156</v>
      </c>
      <c r="E684" s="211" t="s">
        <v>3317</v>
      </c>
      <c r="F684" s="212" t="s">
        <v>3318</v>
      </c>
      <c r="G684" s="213" t="s">
        <v>422</v>
      </c>
      <c r="H684" s="214">
        <v>1</v>
      </c>
      <c r="I684" s="215"/>
      <c r="J684" s="216">
        <f>ROUND(I684*H684,2)</f>
        <v>0</v>
      </c>
      <c r="K684" s="212" t="s">
        <v>21</v>
      </c>
      <c r="L684" s="70"/>
      <c r="M684" s="217" t="s">
        <v>21</v>
      </c>
      <c r="N684" s="218" t="s">
        <v>44</v>
      </c>
      <c r="O684" s="45"/>
      <c r="P684" s="219">
        <f>O684*H684</f>
        <v>0</v>
      </c>
      <c r="Q684" s="219">
        <v>0</v>
      </c>
      <c r="R684" s="219">
        <f>Q684*H684</f>
        <v>0</v>
      </c>
      <c r="S684" s="219">
        <v>0</v>
      </c>
      <c r="T684" s="220">
        <f>S684*H684</f>
        <v>0</v>
      </c>
      <c r="AR684" s="22" t="s">
        <v>183</v>
      </c>
      <c r="AT684" s="22" t="s">
        <v>156</v>
      </c>
      <c r="AU684" s="22" t="s">
        <v>81</v>
      </c>
      <c r="AY684" s="22" t="s">
        <v>155</v>
      </c>
      <c r="BE684" s="221">
        <f>IF(N684="základní",J684,0)</f>
        <v>0</v>
      </c>
      <c r="BF684" s="221">
        <f>IF(N684="snížená",J684,0)</f>
        <v>0</v>
      </c>
      <c r="BG684" s="221">
        <f>IF(N684="zákl. přenesená",J684,0)</f>
        <v>0</v>
      </c>
      <c r="BH684" s="221">
        <f>IF(N684="sníž. přenesená",J684,0)</f>
        <v>0</v>
      </c>
      <c r="BI684" s="221">
        <f>IF(N684="nulová",J684,0)</f>
        <v>0</v>
      </c>
      <c r="BJ684" s="22" t="s">
        <v>81</v>
      </c>
      <c r="BK684" s="221">
        <f>ROUND(I684*H684,2)</f>
        <v>0</v>
      </c>
      <c r="BL684" s="22" t="s">
        <v>183</v>
      </c>
      <c r="BM684" s="22" t="s">
        <v>3319</v>
      </c>
    </row>
    <row r="685" s="1" customFormat="1" ht="16.5" customHeight="1">
      <c r="B685" s="44"/>
      <c r="C685" s="210" t="s">
        <v>73</v>
      </c>
      <c r="D685" s="210" t="s">
        <v>156</v>
      </c>
      <c r="E685" s="211" t="s">
        <v>2443</v>
      </c>
      <c r="F685" s="212" t="s">
        <v>435</v>
      </c>
      <c r="G685" s="213" t="s">
        <v>21</v>
      </c>
      <c r="H685" s="214">
        <v>0</v>
      </c>
      <c r="I685" s="215"/>
      <c r="J685" s="216">
        <f>ROUND(I685*H685,2)</f>
        <v>0</v>
      </c>
      <c r="K685" s="212" t="s">
        <v>21</v>
      </c>
      <c r="L685" s="70"/>
      <c r="M685" s="217" t="s">
        <v>21</v>
      </c>
      <c r="N685" s="218" t="s">
        <v>44</v>
      </c>
      <c r="O685" s="45"/>
      <c r="P685" s="219">
        <f>O685*H685</f>
        <v>0</v>
      </c>
      <c r="Q685" s="219">
        <v>0</v>
      </c>
      <c r="R685" s="219">
        <f>Q685*H685</f>
        <v>0</v>
      </c>
      <c r="S685" s="219">
        <v>0</v>
      </c>
      <c r="T685" s="220">
        <f>S685*H685</f>
        <v>0</v>
      </c>
      <c r="AR685" s="22" t="s">
        <v>183</v>
      </c>
      <c r="AT685" s="22" t="s">
        <v>156</v>
      </c>
      <c r="AU685" s="22" t="s">
        <v>81</v>
      </c>
      <c r="AY685" s="22" t="s">
        <v>155</v>
      </c>
      <c r="BE685" s="221">
        <f>IF(N685="základní",J685,0)</f>
        <v>0</v>
      </c>
      <c r="BF685" s="221">
        <f>IF(N685="snížená",J685,0)</f>
        <v>0</v>
      </c>
      <c r="BG685" s="221">
        <f>IF(N685="zákl. přenesená",J685,0)</f>
        <v>0</v>
      </c>
      <c r="BH685" s="221">
        <f>IF(N685="sníž. přenesená",J685,0)</f>
        <v>0</v>
      </c>
      <c r="BI685" s="221">
        <f>IF(N685="nulová",J685,0)</f>
        <v>0</v>
      </c>
      <c r="BJ685" s="22" t="s">
        <v>81</v>
      </c>
      <c r="BK685" s="221">
        <f>ROUND(I685*H685,2)</f>
        <v>0</v>
      </c>
      <c r="BL685" s="22" t="s">
        <v>183</v>
      </c>
      <c r="BM685" s="22" t="s">
        <v>3320</v>
      </c>
    </row>
    <row r="686" s="1" customFormat="1" ht="16.5" customHeight="1">
      <c r="B686" s="44"/>
      <c r="C686" s="210" t="s">
        <v>838</v>
      </c>
      <c r="D686" s="210" t="s">
        <v>156</v>
      </c>
      <c r="E686" s="211" t="s">
        <v>3321</v>
      </c>
      <c r="F686" s="212" t="s">
        <v>3322</v>
      </c>
      <c r="G686" s="213" t="s">
        <v>422</v>
      </c>
      <c r="H686" s="214">
        <v>2</v>
      </c>
      <c r="I686" s="215"/>
      <c r="J686" s="216">
        <f>ROUND(I686*H686,2)</f>
        <v>0</v>
      </c>
      <c r="K686" s="212" t="s">
        <v>21</v>
      </c>
      <c r="L686" s="70"/>
      <c r="M686" s="217" t="s">
        <v>21</v>
      </c>
      <c r="N686" s="218" t="s">
        <v>44</v>
      </c>
      <c r="O686" s="45"/>
      <c r="P686" s="219">
        <f>O686*H686</f>
        <v>0</v>
      </c>
      <c r="Q686" s="219">
        <v>0</v>
      </c>
      <c r="R686" s="219">
        <f>Q686*H686</f>
        <v>0</v>
      </c>
      <c r="S686" s="219">
        <v>0</v>
      </c>
      <c r="T686" s="220">
        <f>S686*H686</f>
        <v>0</v>
      </c>
      <c r="AR686" s="22" t="s">
        <v>183</v>
      </c>
      <c r="AT686" s="22" t="s">
        <v>156</v>
      </c>
      <c r="AU686" s="22" t="s">
        <v>81</v>
      </c>
      <c r="AY686" s="22" t="s">
        <v>155</v>
      </c>
      <c r="BE686" s="221">
        <f>IF(N686="základní",J686,0)</f>
        <v>0</v>
      </c>
      <c r="BF686" s="221">
        <f>IF(N686="snížená",J686,0)</f>
        <v>0</v>
      </c>
      <c r="BG686" s="221">
        <f>IF(N686="zákl. přenesená",J686,0)</f>
        <v>0</v>
      </c>
      <c r="BH686" s="221">
        <f>IF(N686="sníž. přenesená",J686,0)</f>
        <v>0</v>
      </c>
      <c r="BI686" s="221">
        <f>IF(N686="nulová",J686,0)</f>
        <v>0</v>
      </c>
      <c r="BJ686" s="22" t="s">
        <v>81</v>
      </c>
      <c r="BK686" s="221">
        <f>ROUND(I686*H686,2)</f>
        <v>0</v>
      </c>
      <c r="BL686" s="22" t="s">
        <v>183</v>
      </c>
      <c r="BM686" s="22" t="s">
        <v>3323</v>
      </c>
    </row>
    <row r="687" s="1" customFormat="1" ht="16.5" customHeight="1">
      <c r="B687" s="44"/>
      <c r="C687" s="210" t="s">
        <v>73</v>
      </c>
      <c r="D687" s="210" t="s">
        <v>156</v>
      </c>
      <c r="E687" s="211" t="s">
        <v>3255</v>
      </c>
      <c r="F687" s="212" t="s">
        <v>3256</v>
      </c>
      <c r="G687" s="213" t="s">
        <v>21</v>
      </c>
      <c r="H687" s="214">
        <v>0</v>
      </c>
      <c r="I687" s="215"/>
      <c r="J687" s="216">
        <f>ROUND(I687*H687,2)</f>
        <v>0</v>
      </c>
      <c r="K687" s="212" t="s">
        <v>21</v>
      </c>
      <c r="L687" s="70"/>
      <c r="M687" s="217" t="s">
        <v>21</v>
      </c>
      <c r="N687" s="218" t="s">
        <v>44</v>
      </c>
      <c r="O687" s="45"/>
      <c r="P687" s="219">
        <f>O687*H687</f>
        <v>0</v>
      </c>
      <c r="Q687" s="219">
        <v>0</v>
      </c>
      <c r="R687" s="219">
        <f>Q687*H687</f>
        <v>0</v>
      </c>
      <c r="S687" s="219">
        <v>0</v>
      </c>
      <c r="T687" s="220">
        <f>S687*H687</f>
        <v>0</v>
      </c>
      <c r="AR687" s="22" t="s">
        <v>183</v>
      </c>
      <c r="AT687" s="22" t="s">
        <v>156</v>
      </c>
      <c r="AU687" s="22" t="s">
        <v>81</v>
      </c>
      <c r="AY687" s="22" t="s">
        <v>155</v>
      </c>
      <c r="BE687" s="221">
        <f>IF(N687="základní",J687,0)</f>
        <v>0</v>
      </c>
      <c r="BF687" s="221">
        <f>IF(N687="snížená",J687,0)</f>
        <v>0</v>
      </c>
      <c r="BG687" s="221">
        <f>IF(N687="zákl. přenesená",J687,0)</f>
        <v>0</v>
      </c>
      <c r="BH687" s="221">
        <f>IF(N687="sníž. přenesená",J687,0)</f>
        <v>0</v>
      </c>
      <c r="BI687" s="221">
        <f>IF(N687="nulová",J687,0)</f>
        <v>0</v>
      </c>
      <c r="BJ687" s="22" t="s">
        <v>81</v>
      </c>
      <c r="BK687" s="221">
        <f>ROUND(I687*H687,2)</f>
        <v>0</v>
      </c>
      <c r="BL687" s="22" t="s">
        <v>183</v>
      </c>
      <c r="BM687" s="22" t="s">
        <v>3324</v>
      </c>
    </row>
    <row r="688" s="1" customFormat="1" ht="16.5" customHeight="1">
      <c r="B688" s="44"/>
      <c r="C688" s="210" t="s">
        <v>3325</v>
      </c>
      <c r="D688" s="210" t="s">
        <v>156</v>
      </c>
      <c r="E688" s="211" t="s">
        <v>3326</v>
      </c>
      <c r="F688" s="212" t="s">
        <v>3327</v>
      </c>
      <c r="G688" s="213" t="s">
        <v>422</v>
      </c>
      <c r="H688" s="214">
        <v>3</v>
      </c>
      <c r="I688" s="215"/>
      <c r="J688" s="216">
        <f>ROUND(I688*H688,2)</f>
        <v>0</v>
      </c>
      <c r="K688" s="212" t="s">
        <v>21</v>
      </c>
      <c r="L688" s="70"/>
      <c r="M688" s="217" t="s">
        <v>21</v>
      </c>
      <c r="N688" s="218" t="s">
        <v>44</v>
      </c>
      <c r="O688" s="45"/>
      <c r="P688" s="219">
        <f>O688*H688</f>
        <v>0</v>
      </c>
      <c r="Q688" s="219">
        <v>0</v>
      </c>
      <c r="R688" s="219">
        <f>Q688*H688</f>
        <v>0</v>
      </c>
      <c r="S688" s="219">
        <v>0</v>
      </c>
      <c r="T688" s="220">
        <f>S688*H688</f>
        <v>0</v>
      </c>
      <c r="AR688" s="22" t="s">
        <v>183</v>
      </c>
      <c r="AT688" s="22" t="s">
        <v>156</v>
      </c>
      <c r="AU688" s="22" t="s">
        <v>81</v>
      </c>
      <c r="AY688" s="22" t="s">
        <v>155</v>
      </c>
      <c r="BE688" s="221">
        <f>IF(N688="základní",J688,0)</f>
        <v>0</v>
      </c>
      <c r="BF688" s="221">
        <f>IF(N688="snížená",J688,0)</f>
        <v>0</v>
      </c>
      <c r="BG688" s="221">
        <f>IF(N688="zákl. přenesená",J688,0)</f>
        <v>0</v>
      </c>
      <c r="BH688" s="221">
        <f>IF(N688="sníž. přenesená",J688,0)</f>
        <v>0</v>
      </c>
      <c r="BI688" s="221">
        <f>IF(N688="nulová",J688,0)</f>
        <v>0</v>
      </c>
      <c r="BJ688" s="22" t="s">
        <v>81</v>
      </c>
      <c r="BK688" s="221">
        <f>ROUND(I688*H688,2)</f>
        <v>0</v>
      </c>
      <c r="BL688" s="22" t="s">
        <v>183</v>
      </c>
      <c r="BM688" s="22" t="s">
        <v>3328</v>
      </c>
    </row>
    <row r="689" s="1" customFormat="1" ht="16.5" customHeight="1">
      <c r="B689" s="44"/>
      <c r="C689" s="210" t="s">
        <v>73</v>
      </c>
      <c r="D689" s="210" t="s">
        <v>156</v>
      </c>
      <c r="E689" s="211" t="s">
        <v>2211</v>
      </c>
      <c r="F689" s="212" t="s">
        <v>2212</v>
      </c>
      <c r="G689" s="213" t="s">
        <v>21</v>
      </c>
      <c r="H689" s="214">
        <v>0</v>
      </c>
      <c r="I689" s="215"/>
      <c r="J689" s="216">
        <f>ROUND(I689*H689,2)</f>
        <v>0</v>
      </c>
      <c r="K689" s="212" t="s">
        <v>21</v>
      </c>
      <c r="L689" s="70"/>
      <c r="M689" s="217" t="s">
        <v>21</v>
      </c>
      <c r="N689" s="218" t="s">
        <v>44</v>
      </c>
      <c r="O689" s="45"/>
      <c r="P689" s="219">
        <f>O689*H689</f>
        <v>0</v>
      </c>
      <c r="Q689" s="219">
        <v>0</v>
      </c>
      <c r="R689" s="219">
        <f>Q689*H689</f>
        <v>0</v>
      </c>
      <c r="S689" s="219">
        <v>0</v>
      </c>
      <c r="T689" s="220">
        <f>S689*H689</f>
        <v>0</v>
      </c>
      <c r="AR689" s="22" t="s">
        <v>183</v>
      </c>
      <c r="AT689" s="22" t="s">
        <v>156</v>
      </c>
      <c r="AU689" s="22" t="s">
        <v>81</v>
      </c>
      <c r="AY689" s="22" t="s">
        <v>155</v>
      </c>
      <c r="BE689" s="221">
        <f>IF(N689="základní",J689,0)</f>
        <v>0</v>
      </c>
      <c r="BF689" s="221">
        <f>IF(N689="snížená",J689,0)</f>
        <v>0</v>
      </c>
      <c r="BG689" s="221">
        <f>IF(N689="zákl. přenesená",J689,0)</f>
        <v>0</v>
      </c>
      <c r="BH689" s="221">
        <f>IF(N689="sníž. přenesená",J689,0)</f>
        <v>0</v>
      </c>
      <c r="BI689" s="221">
        <f>IF(N689="nulová",J689,0)</f>
        <v>0</v>
      </c>
      <c r="BJ689" s="22" t="s">
        <v>81</v>
      </c>
      <c r="BK689" s="221">
        <f>ROUND(I689*H689,2)</f>
        <v>0</v>
      </c>
      <c r="BL689" s="22" t="s">
        <v>183</v>
      </c>
      <c r="BM689" s="22" t="s">
        <v>3329</v>
      </c>
    </row>
    <row r="690" s="1" customFormat="1" ht="16.5" customHeight="1">
      <c r="B690" s="44"/>
      <c r="C690" s="210" t="s">
        <v>840</v>
      </c>
      <c r="D690" s="210" t="s">
        <v>156</v>
      </c>
      <c r="E690" s="211" t="s">
        <v>3330</v>
      </c>
      <c r="F690" s="212" t="s">
        <v>3331</v>
      </c>
      <c r="G690" s="213" t="s">
        <v>422</v>
      </c>
      <c r="H690" s="214">
        <v>1</v>
      </c>
      <c r="I690" s="215"/>
      <c r="J690" s="216">
        <f>ROUND(I690*H690,2)</f>
        <v>0</v>
      </c>
      <c r="K690" s="212" t="s">
        <v>21</v>
      </c>
      <c r="L690" s="70"/>
      <c r="M690" s="217" t="s">
        <v>21</v>
      </c>
      <c r="N690" s="218" t="s">
        <v>44</v>
      </c>
      <c r="O690" s="45"/>
      <c r="P690" s="219">
        <f>O690*H690</f>
        <v>0</v>
      </c>
      <c r="Q690" s="219">
        <v>0</v>
      </c>
      <c r="R690" s="219">
        <f>Q690*H690</f>
        <v>0</v>
      </c>
      <c r="S690" s="219">
        <v>0</v>
      </c>
      <c r="T690" s="220">
        <f>S690*H690</f>
        <v>0</v>
      </c>
      <c r="AR690" s="22" t="s">
        <v>183</v>
      </c>
      <c r="AT690" s="22" t="s">
        <v>156</v>
      </c>
      <c r="AU690" s="22" t="s">
        <v>81</v>
      </c>
      <c r="AY690" s="22" t="s">
        <v>155</v>
      </c>
      <c r="BE690" s="221">
        <f>IF(N690="základní",J690,0)</f>
        <v>0</v>
      </c>
      <c r="BF690" s="221">
        <f>IF(N690="snížená",J690,0)</f>
        <v>0</v>
      </c>
      <c r="BG690" s="221">
        <f>IF(N690="zákl. přenesená",J690,0)</f>
        <v>0</v>
      </c>
      <c r="BH690" s="221">
        <f>IF(N690="sníž. přenesená",J690,0)</f>
        <v>0</v>
      </c>
      <c r="BI690" s="221">
        <f>IF(N690="nulová",J690,0)</f>
        <v>0</v>
      </c>
      <c r="BJ690" s="22" t="s">
        <v>81</v>
      </c>
      <c r="BK690" s="221">
        <f>ROUND(I690*H690,2)</f>
        <v>0</v>
      </c>
      <c r="BL690" s="22" t="s">
        <v>183</v>
      </c>
      <c r="BM690" s="22" t="s">
        <v>3332</v>
      </c>
    </row>
    <row r="691" s="1" customFormat="1" ht="16.5" customHeight="1">
      <c r="B691" s="44"/>
      <c r="C691" s="210" t="s">
        <v>73</v>
      </c>
      <c r="D691" s="210" t="s">
        <v>156</v>
      </c>
      <c r="E691" s="211" t="s">
        <v>2443</v>
      </c>
      <c r="F691" s="212" t="s">
        <v>435</v>
      </c>
      <c r="G691" s="213" t="s">
        <v>21</v>
      </c>
      <c r="H691" s="214">
        <v>0</v>
      </c>
      <c r="I691" s="215"/>
      <c r="J691" s="216">
        <f>ROUND(I691*H691,2)</f>
        <v>0</v>
      </c>
      <c r="K691" s="212" t="s">
        <v>21</v>
      </c>
      <c r="L691" s="70"/>
      <c r="M691" s="217" t="s">
        <v>21</v>
      </c>
      <c r="N691" s="218" t="s">
        <v>44</v>
      </c>
      <c r="O691" s="45"/>
      <c r="P691" s="219">
        <f>O691*H691</f>
        <v>0</v>
      </c>
      <c r="Q691" s="219">
        <v>0</v>
      </c>
      <c r="R691" s="219">
        <f>Q691*H691</f>
        <v>0</v>
      </c>
      <c r="S691" s="219">
        <v>0</v>
      </c>
      <c r="T691" s="220">
        <f>S691*H691</f>
        <v>0</v>
      </c>
      <c r="AR691" s="22" t="s">
        <v>183</v>
      </c>
      <c r="AT691" s="22" t="s">
        <v>156</v>
      </c>
      <c r="AU691" s="22" t="s">
        <v>81</v>
      </c>
      <c r="AY691" s="22" t="s">
        <v>155</v>
      </c>
      <c r="BE691" s="221">
        <f>IF(N691="základní",J691,0)</f>
        <v>0</v>
      </c>
      <c r="BF691" s="221">
        <f>IF(N691="snížená",J691,0)</f>
        <v>0</v>
      </c>
      <c r="BG691" s="221">
        <f>IF(N691="zákl. přenesená",J691,0)</f>
        <v>0</v>
      </c>
      <c r="BH691" s="221">
        <f>IF(N691="sníž. přenesená",J691,0)</f>
        <v>0</v>
      </c>
      <c r="BI691" s="221">
        <f>IF(N691="nulová",J691,0)</f>
        <v>0</v>
      </c>
      <c r="BJ691" s="22" t="s">
        <v>81</v>
      </c>
      <c r="BK691" s="221">
        <f>ROUND(I691*H691,2)</f>
        <v>0</v>
      </c>
      <c r="BL691" s="22" t="s">
        <v>183</v>
      </c>
      <c r="BM691" s="22" t="s">
        <v>3333</v>
      </c>
    </row>
    <row r="692" s="1" customFormat="1" ht="16.5" customHeight="1">
      <c r="B692" s="44"/>
      <c r="C692" s="210" t="s">
        <v>3334</v>
      </c>
      <c r="D692" s="210" t="s">
        <v>156</v>
      </c>
      <c r="E692" s="211" t="s">
        <v>3335</v>
      </c>
      <c r="F692" s="212" t="s">
        <v>3336</v>
      </c>
      <c r="G692" s="213" t="s">
        <v>422</v>
      </c>
      <c r="H692" s="214">
        <v>1</v>
      </c>
      <c r="I692" s="215"/>
      <c r="J692" s="216">
        <f>ROUND(I692*H692,2)</f>
        <v>0</v>
      </c>
      <c r="K692" s="212" t="s">
        <v>21</v>
      </c>
      <c r="L692" s="70"/>
      <c r="M692" s="217" t="s">
        <v>21</v>
      </c>
      <c r="N692" s="218" t="s">
        <v>44</v>
      </c>
      <c r="O692" s="45"/>
      <c r="P692" s="219">
        <f>O692*H692</f>
        <v>0</v>
      </c>
      <c r="Q692" s="219">
        <v>0</v>
      </c>
      <c r="R692" s="219">
        <f>Q692*H692</f>
        <v>0</v>
      </c>
      <c r="S692" s="219">
        <v>0</v>
      </c>
      <c r="T692" s="220">
        <f>S692*H692</f>
        <v>0</v>
      </c>
      <c r="AR692" s="22" t="s">
        <v>183</v>
      </c>
      <c r="AT692" s="22" t="s">
        <v>156</v>
      </c>
      <c r="AU692" s="22" t="s">
        <v>81</v>
      </c>
      <c r="AY692" s="22" t="s">
        <v>155</v>
      </c>
      <c r="BE692" s="221">
        <f>IF(N692="základní",J692,0)</f>
        <v>0</v>
      </c>
      <c r="BF692" s="221">
        <f>IF(N692="snížená",J692,0)</f>
        <v>0</v>
      </c>
      <c r="BG692" s="221">
        <f>IF(N692="zákl. přenesená",J692,0)</f>
        <v>0</v>
      </c>
      <c r="BH692" s="221">
        <f>IF(N692="sníž. přenesená",J692,0)</f>
        <v>0</v>
      </c>
      <c r="BI692" s="221">
        <f>IF(N692="nulová",J692,0)</f>
        <v>0</v>
      </c>
      <c r="BJ692" s="22" t="s">
        <v>81</v>
      </c>
      <c r="BK692" s="221">
        <f>ROUND(I692*H692,2)</f>
        <v>0</v>
      </c>
      <c r="BL692" s="22" t="s">
        <v>183</v>
      </c>
      <c r="BM692" s="22" t="s">
        <v>3337</v>
      </c>
    </row>
    <row r="693" s="1" customFormat="1" ht="16.5" customHeight="1">
      <c r="B693" s="44"/>
      <c r="C693" s="210" t="s">
        <v>73</v>
      </c>
      <c r="D693" s="210" t="s">
        <v>156</v>
      </c>
      <c r="E693" s="211" t="s">
        <v>2443</v>
      </c>
      <c r="F693" s="212" t="s">
        <v>435</v>
      </c>
      <c r="G693" s="213" t="s">
        <v>21</v>
      </c>
      <c r="H693" s="214">
        <v>0</v>
      </c>
      <c r="I693" s="215"/>
      <c r="J693" s="216">
        <f>ROUND(I693*H693,2)</f>
        <v>0</v>
      </c>
      <c r="K693" s="212" t="s">
        <v>21</v>
      </c>
      <c r="L693" s="70"/>
      <c r="M693" s="217" t="s">
        <v>21</v>
      </c>
      <c r="N693" s="218" t="s">
        <v>44</v>
      </c>
      <c r="O693" s="45"/>
      <c r="P693" s="219">
        <f>O693*H693</f>
        <v>0</v>
      </c>
      <c r="Q693" s="219">
        <v>0</v>
      </c>
      <c r="R693" s="219">
        <f>Q693*H693</f>
        <v>0</v>
      </c>
      <c r="S693" s="219">
        <v>0</v>
      </c>
      <c r="T693" s="220">
        <f>S693*H693</f>
        <v>0</v>
      </c>
      <c r="AR693" s="22" t="s">
        <v>183</v>
      </c>
      <c r="AT693" s="22" t="s">
        <v>156</v>
      </c>
      <c r="AU693" s="22" t="s">
        <v>81</v>
      </c>
      <c r="AY693" s="22" t="s">
        <v>155</v>
      </c>
      <c r="BE693" s="221">
        <f>IF(N693="základní",J693,0)</f>
        <v>0</v>
      </c>
      <c r="BF693" s="221">
        <f>IF(N693="snížená",J693,0)</f>
        <v>0</v>
      </c>
      <c r="BG693" s="221">
        <f>IF(N693="zákl. přenesená",J693,0)</f>
        <v>0</v>
      </c>
      <c r="BH693" s="221">
        <f>IF(N693="sníž. přenesená",J693,0)</f>
        <v>0</v>
      </c>
      <c r="BI693" s="221">
        <f>IF(N693="nulová",J693,0)</f>
        <v>0</v>
      </c>
      <c r="BJ693" s="22" t="s">
        <v>81</v>
      </c>
      <c r="BK693" s="221">
        <f>ROUND(I693*H693,2)</f>
        <v>0</v>
      </c>
      <c r="BL693" s="22" t="s">
        <v>183</v>
      </c>
      <c r="BM693" s="22" t="s">
        <v>3338</v>
      </c>
    </row>
    <row r="694" s="1" customFormat="1" ht="16.5" customHeight="1">
      <c r="B694" s="44"/>
      <c r="C694" s="210" t="s">
        <v>843</v>
      </c>
      <c r="D694" s="210" t="s">
        <v>156</v>
      </c>
      <c r="E694" s="211" t="s">
        <v>3339</v>
      </c>
      <c r="F694" s="212" t="s">
        <v>3340</v>
      </c>
      <c r="G694" s="213" t="s">
        <v>422</v>
      </c>
      <c r="H694" s="214">
        <v>5</v>
      </c>
      <c r="I694" s="215"/>
      <c r="J694" s="216">
        <f>ROUND(I694*H694,2)</f>
        <v>0</v>
      </c>
      <c r="K694" s="212" t="s">
        <v>21</v>
      </c>
      <c r="L694" s="70"/>
      <c r="M694" s="217" t="s">
        <v>21</v>
      </c>
      <c r="N694" s="218" t="s">
        <v>44</v>
      </c>
      <c r="O694" s="45"/>
      <c r="P694" s="219">
        <f>O694*H694</f>
        <v>0</v>
      </c>
      <c r="Q694" s="219">
        <v>0</v>
      </c>
      <c r="R694" s="219">
        <f>Q694*H694</f>
        <v>0</v>
      </c>
      <c r="S694" s="219">
        <v>0</v>
      </c>
      <c r="T694" s="220">
        <f>S694*H694</f>
        <v>0</v>
      </c>
      <c r="AR694" s="22" t="s">
        <v>183</v>
      </c>
      <c r="AT694" s="22" t="s">
        <v>156</v>
      </c>
      <c r="AU694" s="22" t="s">
        <v>81</v>
      </c>
      <c r="AY694" s="22" t="s">
        <v>155</v>
      </c>
      <c r="BE694" s="221">
        <f>IF(N694="základní",J694,0)</f>
        <v>0</v>
      </c>
      <c r="BF694" s="221">
        <f>IF(N694="snížená",J694,0)</f>
        <v>0</v>
      </c>
      <c r="BG694" s="221">
        <f>IF(N694="zákl. přenesená",J694,0)</f>
        <v>0</v>
      </c>
      <c r="BH694" s="221">
        <f>IF(N694="sníž. přenesená",J694,0)</f>
        <v>0</v>
      </c>
      <c r="BI694" s="221">
        <f>IF(N694="nulová",J694,0)</f>
        <v>0</v>
      </c>
      <c r="BJ694" s="22" t="s">
        <v>81</v>
      </c>
      <c r="BK694" s="221">
        <f>ROUND(I694*H694,2)</f>
        <v>0</v>
      </c>
      <c r="BL694" s="22" t="s">
        <v>183</v>
      </c>
      <c r="BM694" s="22" t="s">
        <v>3341</v>
      </c>
    </row>
    <row r="695" s="1" customFormat="1" ht="16.5" customHeight="1">
      <c r="B695" s="44"/>
      <c r="C695" s="210" t="s">
        <v>73</v>
      </c>
      <c r="D695" s="210" t="s">
        <v>156</v>
      </c>
      <c r="E695" s="211" t="s">
        <v>3342</v>
      </c>
      <c r="F695" s="212" t="s">
        <v>3343</v>
      </c>
      <c r="G695" s="213" t="s">
        <v>21</v>
      </c>
      <c r="H695" s="214">
        <v>0</v>
      </c>
      <c r="I695" s="215"/>
      <c r="J695" s="216">
        <f>ROUND(I695*H695,2)</f>
        <v>0</v>
      </c>
      <c r="K695" s="212" t="s">
        <v>21</v>
      </c>
      <c r="L695" s="70"/>
      <c r="M695" s="217" t="s">
        <v>21</v>
      </c>
      <c r="N695" s="218" t="s">
        <v>44</v>
      </c>
      <c r="O695" s="45"/>
      <c r="P695" s="219">
        <f>O695*H695</f>
        <v>0</v>
      </c>
      <c r="Q695" s="219">
        <v>0</v>
      </c>
      <c r="R695" s="219">
        <f>Q695*H695</f>
        <v>0</v>
      </c>
      <c r="S695" s="219">
        <v>0</v>
      </c>
      <c r="T695" s="220">
        <f>S695*H695</f>
        <v>0</v>
      </c>
      <c r="AR695" s="22" t="s">
        <v>183</v>
      </c>
      <c r="AT695" s="22" t="s">
        <v>156</v>
      </c>
      <c r="AU695" s="22" t="s">
        <v>81</v>
      </c>
      <c r="AY695" s="22" t="s">
        <v>155</v>
      </c>
      <c r="BE695" s="221">
        <f>IF(N695="základní",J695,0)</f>
        <v>0</v>
      </c>
      <c r="BF695" s="221">
        <f>IF(N695="snížená",J695,0)</f>
        <v>0</v>
      </c>
      <c r="BG695" s="221">
        <f>IF(N695="zákl. přenesená",J695,0)</f>
        <v>0</v>
      </c>
      <c r="BH695" s="221">
        <f>IF(N695="sníž. přenesená",J695,0)</f>
        <v>0</v>
      </c>
      <c r="BI695" s="221">
        <f>IF(N695="nulová",J695,0)</f>
        <v>0</v>
      </c>
      <c r="BJ695" s="22" t="s">
        <v>81</v>
      </c>
      <c r="BK695" s="221">
        <f>ROUND(I695*H695,2)</f>
        <v>0</v>
      </c>
      <c r="BL695" s="22" t="s">
        <v>183</v>
      </c>
      <c r="BM695" s="22" t="s">
        <v>3344</v>
      </c>
    </row>
    <row r="696" s="1" customFormat="1" ht="16.5" customHeight="1">
      <c r="B696" s="44"/>
      <c r="C696" s="210" t="s">
        <v>3345</v>
      </c>
      <c r="D696" s="210" t="s">
        <v>156</v>
      </c>
      <c r="E696" s="211" t="s">
        <v>3346</v>
      </c>
      <c r="F696" s="212" t="s">
        <v>3347</v>
      </c>
      <c r="G696" s="213" t="s">
        <v>422</v>
      </c>
      <c r="H696" s="214">
        <v>1</v>
      </c>
      <c r="I696" s="215"/>
      <c r="J696" s="216">
        <f>ROUND(I696*H696,2)</f>
        <v>0</v>
      </c>
      <c r="K696" s="212" t="s">
        <v>21</v>
      </c>
      <c r="L696" s="70"/>
      <c r="M696" s="217" t="s">
        <v>21</v>
      </c>
      <c r="N696" s="218" t="s">
        <v>44</v>
      </c>
      <c r="O696" s="45"/>
      <c r="P696" s="219">
        <f>O696*H696</f>
        <v>0</v>
      </c>
      <c r="Q696" s="219">
        <v>0</v>
      </c>
      <c r="R696" s="219">
        <f>Q696*H696</f>
        <v>0</v>
      </c>
      <c r="S696" s="219">
        <v>0</v>
      </c>
      <c r="T696" s="220">
        <f>S696*H696</f>
        <v>0</v>
      </c>
      <c r="AR696" s="22" t="s">
        <v>183</v>
      </c>
      <c r="AT696" s="22" t="s">
        <v>156</v>
      </c>
      <c r="AU696" s="22" t="s">
        <v>81</v>
      </c>
      <c r="AY696" s="22" t="s">
        <v>155</v>
      </c>
      <c r="BE696" s="221">
        <f>IF(N696="základní",J696,0)</f>
        <v>0</v>
      </c>
      <c r="BF696" s="221">
        <f>IF(N696="snížená",J696,0)</f>
        <v>0</v>
      </c>
      <c r="BG696" s="221">
        <f>IF(N696="zákl. přenesená",J696,0)</f>
        <v>0</v>
      </c>
      <c r="BH696" s="221">
        <f>IF(N696="sníž. přenesená",J696,0)</f>
        <v>0</v>
      </c>
      <c r="BI696" s="221">
        <f>IF(N696="nulová",J696,0)</f>
        <v>0</v>
      </c>
      <c r="BJ696" s="22" t="s">
        <v>81</v>
      </c>
      <c r="BK696" s="221">
        <f>ROUND(I696*H696,2)</f>
        <v>0</v>
      </c>
      <c r="BL696" s="22" t="s">
        <v>183</v>
      </c>
      <c r="BM696" s="22" t="s">
        <v>3348</v>
      </c>
    </row>
    <row r="697" s="1" customFormat="1" ht="16.5" customHeight="1">
      <c r="B697" s="44"/>
      <c r="C697" s="210" t="s">
        <v>73</v>
      </c>
      <c r="D697" s="210" t="s">
        <v>156</v>
      </c>
      <c r="E697" s="211" t="s">
        <v>2443</v>
      </c>
      <c r="F697" s="212" t="s">
        <v>435</v>
      </c>
      <c r="G697" s="213" t="s">
        <v>21</v>
      </c>
      <c r="H697" s="214">
        <v>0</v>
      </c>
      <c r="I697" s="215"/>
      <c r="J697" s="216">
        <f>ROUND(I697*H697,2)</f>
        <v>0</v>
      </c>
      <c r="K697" s="212" t="s">
        <v>21</v>
      </c>
      <c r="L697" s="70"/>
      <c r="M697" s="217" t="s">
        <v>21</v>
      </c>
      <c r="N697" s="218" t="s">
        <v>44</v>
      </c>
      <c r="O697" s="45"/>
      <c r="P697" s="219">
        <f>O697*H697</f>
        <v>0</v>
      </c>
      <c r="Q697" s="219">
        <v>0</v>
      </c>
      <c r="R697" s="219">
        <f>Q697*H697</f>
        <v>0</v>
      </c>
      <c r="S697" s="219">
        <v>0</v>
      </c>
      <c r="T697" s="220">
        <f>S697*H697</f>
        <v>0</v>
      </c>
      <c r="AR697" s="22" t="s">
        <v>183</v>
      </c>
      <c r="AT697" s="22" t="s">
        <v>156</v>
      </c>
      <c r="AU697" s="22" t="s">
        <v>81</v>
      </c>
      <c r="AY697" s="22" t="s">
        <v>155</v>
      </c>
      <c r="BE697" s="221">
        <f>IF(N697="základní",J697,0)</f>
        <v>0</v>
      </c>
      <c r="BF697" s="221">
        <f>IF(N697="snížená",J697,0)</f>
        <v>0</v>
      </c>
      <c r="BG697" s="221">
        <f>IF(N697="zákl. přenesená",J697,0)</f>
        <v>0</v>
      </c>
      <c r="BH697" s="221">
        <f>IF(N697="sníž. přenesená",J697,0)</f>
        <v>0</v>
      </c>
      <c r="BI697" s="221">
        <f>IF(N697="nulová",J697,0)</f>
        <v>0</v>
      </c>
      <c r="BJ697" s="22" t="s">
        <v>81</v>
      </c>
      <c r="BK697" s="221">
        <f>ROUND(I697*H697,2)</f>
        <v>0</v>
      </c>
      <c r="BL697" s="22" t="s">
        <v>183</v>
      </c>
      <c r="BM697" s="22" t="s">
        <v>3349</v>
      </c>
    </row>
    <row r="698" s="1" customFormat="1" ht="16.5" customHeight="1">
      <c r="B698" s="44"/>
      <c r="C698" s="210" t="s">
        <v>845</v>
      </c>
      <c r="D698" s="210" t="s">
        <v>156</v>
      </c>
      <c r="E698" s="211" t="s">
        <v>3350</v>
      </c>
      <c r="F698" s="212" t="s">
        <v>3351</v>
      </c>
      <c r="G698" s="213" t="s">
        <v>422</v>
      </c>
      <c r="H698" s="214">
        <v>2</v>
      </c>
      <c r="I698" s="215"/>
      <c r="J698" s="216">
        <f>ROUND(I698*H698,2)</f>
        <v>0</v>
      </c>
      <c r="K698" s="212" t="s">
        <v>21</v>
      </c>
      <c r="L698" s="70"/>
      <c r="M698" s="217" t="s">
        <v>21</v>
      </c>
      <c r="N698" s="218" t="s">
        <v>44</v>
      </c>
      <c r="O698" s="45"/>
      <c r="P698" s="219">
        <f>O698*H698</f>
        <v>0</v>
      </c>
      <c r="Q698" s="219">
        <v>0</v>
      </c>
      <c r="R698" s="219">
        <f>Q698*H698</f>
        <v>0</v>
      </c>
      <c r="S698" s="219">
        <v>0</v>
      </c>
      <c r="T698" s="220">
        <f>S698*H698</f>
        <v>0</v>
      </c>
      <c r="AR698" s="22" t="s">
        <v>183</v>
      </c>
      <c r="AT698" s="22" t="s">
        <v>156</v>
      </c>
      <c r="AU698" s="22" t="s">
        <v>81</v>
      </c>
      <c r="AY698" s="22" t="s">
        <v>155</v>
      </c>
      <c r="BE698" s="221">
        <f>IF(N698="základní",J698,0)</f>
        <v>0</v>
      </c>
      <c r="BF698" s="221">
        <f>IF(N698="snížená",J698,0)</f>
        <v>0</v>
      </c>
      <c r="BG698" s="221">
        <f>IF(N698="zákl. přenesená",J698,0)</f>
        <v>0</v>
      </c>
      <c r="BH698" s="221">
        <f>IF(N698="sníž. přenesená",J698,0)</f>
        <v>0</v>
      </c>
      <c r="BI698" s="221">
        <f>IF(N698="nulová",J698,0)</f>
        <v>0</v>
      </c>
      <c r="BJ698" s="22" t="s">
        <v>81</v>
      </c>
      <c r="BK698" s="221">
        <f>ROUND(I698*H698,2)</f>
        <v>0</v>
      </c>
      <c r="BL698" s="22" t="s">
        <v>183</v>
      </c>
      <c r="BM698" s="22" t="s">
        <v>3352</v>
      </c>
    </row>
    <row r="699" s="1" customFormat="1" ht="16.5" customHeight="1">
      <c r="B699" s="44"/>
      <c r="C699" s="210" t="s">
        <v>73</v>
      </c>
      <c r="D699" s="210" t="s">
        <v>156</v>
      </c>
      <c r="E699" s="211" t="s">
        <v>2443</v>
      </c>
      <c r="F699" s="212" t="s">
        <v>435</v>
      </c>
      <c r="G699" s="213" t="s">
        <v>21</v>
      </c>
      <c r="H699" s="214">
        <v>0</v>
      </c>
      <c r="I699" s="215"/>
      <c r="J699" s="216">
        <f>ROUND(I699*H699,2)</f>
        <v>0</v>
      </c>
      <c r="K699" s="212" t="s">
        <v>21</v>
      </c>
      <c r="L699" s="70"/>
      <c r="M699" s="217" t="s">
        <v>21</v>
      </c>
      <c r="N699" s="218" t="s">
        <v>44</v>
      </c>
      <c r="O699" s="45"/>
      <c r="P699" s="219">
        <f>O699*H699</f>
        <v>0</v>
      </c>
      <c r="Q699" s="219">
        <v>0</v>
      </c>
      <c r="R699" s="219">
        <f>Q699*H699</f>
        <v>0</v>
      </c>
      <c r="S699" s="219">
        <v>0</v>
      </c>
      <c r="T699" s="220">
        <f>S699*H699</f>
        <v>0</v>
      </c>
      <c r="AR699" s="22" t="s">
        <v>183</v>
      </c>
      <c r="AT699" s="22" t="s">
        <v>156</v>
      </c>
      <c r="AU699" s="22" t="s">
        <v>81</v>
      </c>
      <c r="AY699" s="22" t="s">
        <v>155</v>
      </c>
      <c r="BE699" s="221">
        <f>IF(N699="základní",J699,0)</f>
        <v>0</v>
      </c>
      <c r="BF699" s="221">
        <f>IF(N699="snížená",J699,0)</f>
        <v>0</v>
      </c>
      <c r="BG699" s="221">
        <f>IF(N699="zákl. přenesená",J699,0)</f>
        <v>0</v>
      </c>
      <c r="BH699" s="221">
        <f>IF(N699="sníž. přenesená",J699,0)</f>
        <v>0</v>
      </c>
      <c r="BI699" s="221">
        <f>IF(N699="nulová",J699,0)</f>
        <v>0</v>
      </c>
      <c r="BJ699" s="22" t="s">
        <v>81</v>
      </c>
      <c r="BK699" s="221">
        <f>ROUND(I699*H699,2)</f>
        <v>0</v>
      </c>
      <c r="BL699" s="22" t="s">
        <v>183</v>
      </c>
      <c r="BM699" s="22" t="s">
        <v>3353</v>
      </c>
    </row>
    <row r="700" s="1" customFormat="1" ht="16.5" customHeight="1">
      <c r="B700" s="44"/>
      <c r="C700" s="210" t="s">
        <v>3354</v>
      </c>
      <c r="D700" s="210" t="s">
        <v>156</v>
      </c>
      <c r="E700" s="211" t="s">
        <v>3355</v>
      </c>
      <c r="F700" s="212" t="s">
        <v>3356</v>
      </c>
      <c r="G700" s="213" t="s">
        <v>422</v>
      </c>
      <c r="H700" s="214">
        <v>1</v>
      </c>
      <c r="I700" s="215"/>
      <c r="J700" s="216">
        <f>ROUND(I700*H700,2)</f>
        <v>0</v>
      </c>
      <c r="K700" s="212" t="s">
        <v>21</v>
      </c>
      <c r="L700" s="70"/>
      <c r="M700" s="217" t="s">
        <v>21</v>
      </c>
      <c r="N700" s="218" t="s">
        <v>44</v>
      </c>
      <c r="O700" s="45"/>
      <c r="P700" s="219">
        <f>O700*H700</f>
        <v>0</v>
      </c>
      <c r="Q700" s="219">
        <v>0</v>
      </c>
      <c r="R700" s="219">
        <f>Q700*H700</f>
        <v>0</v>
      </c>
      <c r="S700" s="219">
        <v>0</v>
      </c>
      <c r="T700" s="220">
        <f>S700*H700</f>
        <v>0</v>
      </c>
      <c r="AR700" s="22" t="s">
        <v>183</v>
      </c>
      <c r="AT700" s="22" t="s">
        <v>156</v>
      </c>
      <c r="AU700" s="22" t="s">
        <v>81</v>
      </c>
      <c r="AY700" s="22" t="s">
        <v>155</v>
      </c>
      <c r="BE700" s="221">
        <f>IF(N700="základní",J700,0)</f>
        <v>0</v>
      </c>
      <c r="BF700" s="221">
        <f>IF(N700="snížená",J700,0)</f>
        <v>0</v>
      </c>
      <c r="BG700" s="221">
        <f>IF(N700="zákl. přenesená",J700,0)</f>
        <v>0</v>
      </c>
      <c r="BH700" s="221">
        <f>IF(N700="sníž. přenesená",J700,0)</f>
        <v>0</v>
      </c>
      <c r="BI700" s="221">
        <f>IF(N700="nulová",J700,0)</f>
        <v>0</v>
      </c>
      <c r="BJ700" s="22" t="s">
        <v>81</v>
      </c>
      <c r="BK700" s="221">
        <f>ROUND(I700*H700,2)</f>
        <v>0</v>
      </c>
      <c r="BL700" s="22" t="s">
        <v>183</v>
      </c>
      <c r="BM700" s="22" t="s">
        <v>3357</v>
      </c>
    </row>
    <row r="701" s="1" customFormat="1" ht="16.5" customHeight="1">
      <c r="B701" s="44"/>
      <c r="C701" s="210" t="s">
        <v>73</v>
      </c>
      <c r="D701" s="210" t="s">
        <v>156</v>
      </c>
      <c r="E701" s="211" t="s">
        <v>2443</v>
      </c>
      <c r="F701" s="212" t="s">
        <v>435</v>
      </c>
      <c r="G701" s="213" t="s">
        <v>21</v>
      </c>
      <c r="H701" s="214">
        <v>0</v>
      </c>
      <c r="I701" s="215"/>
      <c r="J701" s="216">
        <f>ROUND(I701*H701,2)</f>
        <v>0</v>
      </c>
      <c r="K701" s="212" t="s">
        <v>21</v>
      </c>
      <c r="L701" s="70"/>
      <c r="M701" s="217" t="s">
        <v>21</v>
      </c>
      <c r="N701" s="218" t="s">
        <v>44</v>
      </c>
      <c r="O701" s="45"/>
      <c r="P701" s="219">
        <f>O701*H701</f>
        <v>0</v>
      </c>
      <c r="Q701" s="219">
        <v>0</v>
      </c>
      <c r="R701" s="219">
        <f>Q701*H701</f>
        <v>0</v>
      </c>
      <c r="S701" s="219">
        <v>0</v>
      </c>
      <c r="T701" s="220">
        <f>S701*H701</f>
        <v>0</v>
      </c>
      <c r="AR701" s="22" t="s">
        <v>183</v>
      </c>
      <c r="AT701" s="22" t="s">
        <v>156</v>
      </c>
      <c r="AU701" s="22" t="s">
        <v>81</v>
      </c>
      <c r="AY701" s="22" t="s">
        <v>155</v>
      </c>
      <c r="BE701" s="221">
        <f>IF(N701="základní",J701,0)</f>
        <v>0</v>
      </c>
      <c r="BF701" s="221">
        <f>IF(N701="snížená",J701,0)</f>
        <v>0</v>
      </c>
      <c r="BG701" s="221">
        <f>IF(N701="zákl. přenesená",J701,0)</f>
        <v>0</v>
      </c>
      <c r="BH701" s="221">
        <f>IF(N701="sníž. přenesená",J701,0)</f>
        <v>0</v>
      </c>
      <c r="BI701" s="221">
        <f>IF(N701="nulová",J701,0)</f>
        <v>0</v>
      </c>
      <c r="BJ701" s="22" t="s">
        <v>81</v>
      </c>
      <c r="BK701" s="221">
        <f>ROUND(I701*H701,2)</f>
        <v>0</v>
      </c>
      <c r="BL701" s="22" t="s">
        <v>183</v>
      </c>
      <c r="BM701" s="22" t="s">
        <v>3358</v>
      </c>
    </row>
    <row r="702" s="9" customFormat="1" ht="29.88" customHeight="1">
      <c r="B702" s="196"/>
      <c r="C702" s="197"/>
      <c r="D702" s="198" t="s">
        <v>72</v>
      </c>
      <c r="E702" s="233" t="s">
        <v>2970</v>
      </c>
      <c r="F702" s="233" t="s">
        <v>3359</v>
      </c>
      <c r="G702" s="197"/>
      <c r="H702" s="197"/>
      <c r="I702" s="200"/>
      <c r="J702" s="234">
        <f>BK702</f>
        <v>0</v>
      </c>
      <c r="K702" s="197"/>
      <c r="L702" s="202"/>
      <c r="M702" s="203"/>
      <c r="N702" s="204"/>
      <c r="O702" s="204"/>
      <c r="P702" s="205">
        <v>0</v>
      </c>
      <c r="Q702" s="204"/>
      <c r="R702" s="205">
        <v>0</v>
      </c>
      <c r="S702" s="204"/>
      <c r="T702" s="206">
        <v>0</v>
      </c>
      <c r="AR702" s="207" t="s">
        <v>83</v>
      </c>
      <c r="AT702" s="208" t="s">
        <v>72</v>
      </c>
      <c r="AU702" s="208" t="s">
        <v>81</v>
      </c>
      <c r="AY702" s="207" t="s">
        <v>155</v>
      </c>
      <c r="BK702" s="209">
        <v>0</v>
      </c>
    </row>
    <row r="703" s="9" customFormat="1" ht="24.96" customHeight="1">
      <c r="B703" s="196"/>
      <c r="C703" s="197"/>
      <c r="D703" s="198" t="s">
        <v>72</v>
      </c>
      <c r="E703" s="199" t="s">
        <v>3360</v>
      </c>
      <c r="F703" s="199" t="s">
        <v>3361</v>
      </c>
      <c r="G703" s="197"/>
      <c r="H703" s="197"/>
      <c r="I703" s="200"/>
      <c r="J703" s="201">
        <f>BK703</f>
        <v>0</v>
      </c>
      <c r="K703" s="197"/>
      <c r="L703" s="202"/>
      <c r="M703" s="203"/>
      <c r="N703" s="204"/>
      <c r="O703" s="204"/>
      <c r="P703" s="205">
        <f>SUM(P704:P724)</f>
        <v>0</v>
      </c>
      <c r="Q703" s="204"/>
      <c r="R703" s="205">
        <f>SUM(R704:R724)</f>
        <v>0</v>
      </c>
      <c r="S703" s="204"/>
      <c r="T703" s="206">
        <f>SUM(T704:T724)</f>
        <v>0</v>
      </c>
      <c r="AR703" s="207" t="s">
        <v>83</v>
      </c>
      <c r="AT703" s="208" t="s">
        <v>72</v>
      </c>
      <c r="AU703" s="208" t="s">
        <v>73</v>
      </c>
      <c r="AY703" s="207" t="s">
        <v>155</v>
      </c>
      <c r="BK703" s="209">
        <f>SUM(BK704:BK724)</f>
        <v>0</v>
      </c>
    </row>
    <row r="704" s="1" customFormat="1" ht="25.5" customHeight="1">
      <c r="B704" s="44"/>
      <c r="C704" s="210" t="s">
        <v>848</v>
      </c>
      <c r="D704" s="210" t="s">
        <v>156</v>
      </c>
      <c r="E704" s="211" t="s">
        <v>3362</v>
      </c>
      <c r="F704" s="212" t="s">
        <v>3363</v>
      </c>
      <c r="G704" s="213" t="s">
        <v>298</v>
      </c>
      <c r="H704" s="214">
        <v>6</v>
      </c>
      <c r="I704" s="215"/>
      <c r="J704" s="216">
        <f>ROUND(I704*H704,2)</f>
        <v>0</v>
      </c>
      <c r="K704" s="212" t="s">
        <v>21</v>
      </c>
      <c r="L704" s="70"/>
      <c r="M704" s="217" t="s">
        <v>21</v>
      </c>
      <c r="N704" s="218" t="s">
        <v>44</v>
      </c>
      <c r="O704" s="45"/>
      <c r="P704" s="219">
        <f>O704*H704</f>
        <v>0</v>
      </c>
      <c r="Q704" s="219">
        <v>0</v>
      </c>
      <c r="R704" s="219">
        <f>Q704*H704</f>
        <v>0</v>
      </c>
      <c r="S704" s="219">
        <v>0</v>
      </c>
      <c r="T704" s="220">
        <f>S704*H704</f>
        <v>0</v>
      </c>
      <c r="AR704" s="22" t="s">
        <v>183</v>
      </c>
      <c r="AT704" s="22" t="s">
        <v>156</v>
      </c>
      <c r="AU704" s="22" t="s">
        <v>81</v>
      </c>
      <c r="AY704" s="22" t="s">
        <v>155</v>
      </c>
      <c r="BE704" s="221">
        <f>IF(N704="základní",J704,0)</f>
        <v>0</v>
      </c>
      <c r="BF704" s="221">
        <f>IF(N704="snížená",J704,0)</f>
        <v>0</v>
      </c>
      <c r="BG704" s="221">
        <f>IF(N704="zákl. přenesená",J704,0)</f>
        <v>0</v>
      </c>
      <c r="BH704" s="221">
        <f>IF(N704="sníž. přenesená",J704,0)</f>
        <v>0</v>
      </c>
      <c r="BI704" s="221">
        <f>IF(N704="nulová",J704,0)</f>
        <v>0</v>
      </c>
      <c r="BJ704" s="22" t="s">
        <v>81</v>
      </c>
      <c r="BK704" s="221">
        <f>ROUND(I704*H704,2)</f>
        <v>0</v>
      </c>
      <c r="BL704" s="22" t="s">
        <v>183</v>
      </c>
      <c r="BM704" s="22" t="s">
        <v>3364</v>
      </c>
    </row>
    <row r="705" s="1" customFormat="1" ht="16.5" customHeight="1">
      <c r="B705" s="44"/>
      <c r="C705" s="210" t="s">
        <v>73</v>
      </c>
      <c r="D705" s="210" t="s">
        <v>156</v>
      </c>
      <c r="E705" s="211" t="s">
        <v>3365</v>
      </c>
      <c r="F705" s="212" t="s">
        <v>3366</v>
      </c>
      <c r="G705" s="213" t="s">
        <v>21</v>
      </c>
      <c r="H705" s="214">
        <v>0</v>
      </c>
      <c r="I705" s="215"/>
      <c r="J705" s="216">
        <f>ROUND(I705*H705,2)</f>
        <v>0</v>
      </c>
      <c r="K705" s="212" t="s">
        <v>21</v>
      </c>
      <c r="L705" s="70"/>
      <c r="M705" s="217" t="s">
        <v>21</v>
      </c>
      <c r="N705" s="218" t="s">
        <v>44</v>
      </c>
      <c r="O705" s="45"/>
      <c r="P705" s="219">
        <f>O705*H705</f>
        <v>0</v>
      </c>
      <c r="Q705" s="219">
        <v>0</v>
      </c>
      <c r="R705" s="219">
        <f>Q705*H705</f>
        <v>0</v>
      </c>
      <c r="S705" s="219">
        <v>0</v>
      </c>
      <c r="T705" s="220">
        <f>S705*H705</f>
        <v>0</v>
      </c>
      <c r="AR705" s="22" t="s">
        <v>183</v>
      </c>
      <c r="AT705" s="22" t="s">
        <v>156</v>
      </c>
      <c r="AU705" s="22" t="s">
        <v>81</v>
      </c>
      <c r="AY705" s="22" t="s">
        <v>155</v>
      </c>
      <c r="BE705" s="221">
        <f>IF(N705="základní",J705,0)</f>
        <v>0</v>
      </c>
      <c r="BF705" s="221">
        <f>IF(N705="snížená",J705,0)</f>
        <v>0</v>
      </c>
      <c r="BG705" s="221">
        <f>IF(N705="zákl. přenesená",J705,0)</f>
        <v>0</v>
      </c>
      <c r="BH705" s="221">
        <f>IF(N705="sníž. přenesená",J705,0)</f>
        <v>0</v>
      </c>
      <c r="BI705" s="221">
        <f>IF(N705="nulová",J705,0)</f>
        <v>0</v>
      </c>
      <c r="BJ705" s="22" t="s">
        <v>81</v>
      </c>
      <c r="BK705" s="221">
        <f>ROUND(I705*H705,2)</f>
        <v>0</v>
      </c>
      <c r="BL705" s="22" t="s">
        <v>183</v>
      </c>
      <c r="BM705" s="22" t="s">
        <v>3367</v>
      </c>
    </row>
    <row r="706" s="1" customFormat="1" ht="16.5" customHeight="1">
      <c r="B706" s="44"/>
      <c r="C706" s="210" t="s">
        <v>3368</v>
      </c>
      <c r="D706" s="210" t="s">
        <v>156</v>
      </c>
      <c r="E706" s="211" t="s">
        <v>3369</v>
      </c>
      <c r="F706" s="212" t="s">
        <v>3370</v>
      </c>
      <c r="G706" s="213" t="s">
        <v>422</v>
      </c>
      <c r="H706" s="214">
        <v>1</v>
      </c>
      <c r="I706" s="215"/>
      <c r="J706" s="216">
        <f>ROUND(I706*H706,2)</f>
        <v>0</v>
      </c>
      <c r="K706" s="212" t="s">
        <v>21</v>
      </c>
      <c r="L706" s="70"/>
      <c r="M706" s="217" t="s">
        <v>21</v>
      </c>
      <c r="N706" s="218" t="s">
        <v>44</v>
      </c>
      <c r="O706" s="45"/>
      <c r="P706" s="219">
        <f>O706*H706</f>
        <v>0</v>
      </c>
      <c r="Q706" s="219">
        <v>0</v>
      </c>
      <c r="R706" s="219">
        <f>Q706*H706</f>
        <v>0</v>
      </c>
      <c r="S706" s="219">
        <v>0</v>
      </c>
      <c r="T706" s="220">
        <f>S706*H706</f>
        <v>0</v>
      </c>
      <c r="AR706" s="22" t="s">
        <v>183</v>
      </c>
      <c r="AT706" s="22" t="s">
        <v>156</v>
      </c>
      <c r="AU706" s="22" t="s">
        <v>81</v>
      </c>
      <c r="AY706" s="22" t="s">
        <v>155</v>
      </c>
      <c r="BE706" s="221">
        <f>IF(N706="základní",J706,0)</f>
        <v>0</v>
      </c>
      <c r="BF706" s="221">
        <f>IF(N706="snížená",J706,0)</f>
        <v>0</v>
      </c>
      <c r="BG706" s="221">
        <f>IF(N706="zákl. přenesená",J706,0)</f>
        <v>0</v>
      </c>
      <c r="BH706" s="221">
        <f>IF(N706="sníž. přenesená",J706,0)</f>
        <v>0</v>
      </c>
      <c r="BI706" s="221">
        <f>IF(N706="nulová",J706,0)</f>
        <v>0</v>
      </c>
      <c r="BJ706" s="22" t="s">
        <v>81</v>
      </c>
      <c r="BK706" s="221">
        <f>ROUND(I706*H706,2)</f>
        <v>0</v>
      </c>
      <c r="BL706" s="22" t="s">
        <v>183</v>
      </c>
      <c r="BM706" s="22" t="s">
        <v>3371</v>
      </c>
    </row>
    <row r="707" s="1" customFormat="1" ht="16.5" customHeight="1">
      <c r="B707" s="44"/>
      <c r="C707" s="210" t="s">
        <v>73</v>
      </c>
      <c r="D707" s="210" t="s">
        <v>156</v>
      </c>
      <c r="E707" s="211" t="s">
        <v>2443</v>
      </c>
      <c r="F707" s="212" t="s">
        <v>435</v>
      </c>
      <c r="G707" s="213" t="s">
        <v>21</v>
      </c>
      <c r="H707" s="214">
        <v>0</v>
      </c>
      <c r="I707" s="215"/>
      <c r="J707" s="216">
        <f>ROUND(I707*H707,2)</f>
        <v>0</v>
      </c>
      <c r="K707" s="212" t="s">
        <v>21</v>
      </c>
      <c r="L707" s="70"/>
      <c r="M707" s="217" t="s">
        <v>21</v>
      </c>
      <c r="N707" s="218" t="s">
        <v>44</v>
      </c>
      <c r="O707" s="45"/>
      <c r="P707" s="219">
        <f>O707*H707</f>
        <v>0</v>
      </c>
      <c r="Q707" s="219">
        <v>0</v>
      </c>
      <c r="R707" s="219">
        <f>Q707*H707</f>
        <v>0</v>
      </c>
      <c r="S707" s="219">
        <v>0</v>
      </c>
      <c r="T707" s="220">
        <f>S707*H707</f>
        <v>0</v>
      </c>
      <c r="AR707" s="22" t="s">
        <v>183</v>
      </c>
      <c r="AT707" s="22" t="s">
        <v>156</v>
      </c>
      <c r="AU707" s="22" t="s">
        <v>81</v>
      </c>
      <c r="AY707" s="22" t="s">
        <v>155</v>
      </c>
      <c r="BE707" s="221">
        <f>IF(N707="základní",J707,0)</f>
        <v>0</v>
      </c>
      <c r="BF707" s="221">
        <f>IF(N707="snížená",J707,0)</f>
        <v>0</v>
      </c>
      <c r="BG707" s="221">
        <f>IF(N707="zákl. přenesená",J707,0)</f>
        <v>0</v>
      </c>
      <c r="BH707" s="221">
        <f>IF(N707="sníž. přenesená",J707,0)</f>
        <v>0</v>
      </c>
      <c r="BI707" s="221">
        <f>IF(N707="nulová",J707,0)</f>
        <v>0</v>
      </c>
      <c r="BJ707" s="22" t="s">
        <v>81</v>
      </c>
      <c r="BK707" s="221">
        <f>ROUND(I707*H707,2)</f>
        <v>0</v>
      </c>
      <c r="BL707" s="22" t="s">
        <v>183</v>
      </c>
      <c r="BM707" s="22" t="s">
        <v>3372</v>
      </c>
    </row>
    <row r="708" s="1" customFormat="1" ht="25.5" customHeight="1">
      <c r="B708" s="44"/>
      <c r="C708" s="210" t="s">
        <v>850</v>
      </c>
      <c r="D708" s="210" t="s">
        <v>156</v>
      </c>
      <c r="E708" s="211" t="s">
        <v>3373</v>
      </c>
      <c r="F708" s="212" t="s">
        <v>3374</v>
      </c>
      <c r="G708" s="213" t="s">
        <v>298</v>
      </c>
      <c r="H708" s="214">
        <v>2.6000000000000001</v>
      </c>
      <c r="I708" s="215"/>
      <c r="J708" s="216">
        <f>ROUND(I708*H708,2)</f>
        <v>0</v>
      </c>
      <c r="K708" s="212" t="s">
        <v>21</v>
      </c>
      <c r="L708" s="70"/>
      <c r="M708" s="217" t="s">
        <v>21</v>
      </c>
      <c r="N708" s="218" t="s">
        <v>44</v>
      </c>
      <c r="O708" s="45"/>
      <c r="P708" s="219">
        <f>O708*H708</f>
        <v>0</v>
      </c>
      <c r="Q708" s="219">
        <v>0</v>
      </c>
      <c r="R708" s="219">
        <f>Q708*H708</f>
        <v>0</v>
      </c>
      <c r="S708" s="219">
        <v>0</v>
      </c>
      <c r="T708" s="220">
        <f>S708*H708</f>
        <v>0</v>
      </c>
      <c r="AR708" s="22" t="s">
        <v>183</v>
      </c>
      <c r="AT708" s="22" t="s">
        <v>156</v>
      </c>
      <c r="AU708" s="22" t="s">
        <v>81</v>
      </c>
      <c r="AY708" s="22" t="s">
        <v>155</v>
      </c>
      <c r="BE708" s="221">
        <f>IF(N708="základní",J708,0)</f>
        <v>0</v>
      </c>
      <c r="BF708" s="221">
        <f>IF(N708="snížená",J708,0)</f>
        <v>0</v>
      </c>
      <c r="BG708" s="221">
        <f>IF(N708="zákl. přenesená",J708,0)</f>
        <v>0</v>
      </c>
      <c r="BH708" s="221">
        <f>IF(N708="sníž. přenesená",J708,0)</f>
        <v>0</v>
      </c>
      <c r="BI708" s="221">
        <f>IF(N708="nulová",J708,0)</f>
        <v>0</v>
      </c>
      <c r="BJ708" s="22" t="s">
        <v>81</v>
      </c>
      <c r="BK708" s="221">
        <f>ROUND(I708*H708,2)</f>
        <v>0</v>
      </c>
      <c r="BL708" s="22" t="s">
        <v>183</v>
      </c>
      <c r="BM708" s="22" t="s">
        <v>3375</v>
      </c>
    </row>
    <row r="709" s="1" customFormat="1" ht="16.5" customHeight="1">
      <c r="B709" s="44"/>
      <c r="C709" s="210" t="s">
        <v>73</v>
      </c>
      <c r="D709" s="210" t="s">
        <v>156</v>
      </c>
      <c r="E709" s="211" t="s">
        <v>3342</v>
      </c>
      <c r="F709" s="212" t="s">
        <v>3343</v>
      </c>
      <c r="G709" s="213" t="s">
        <v>21</v>
      </c>
      <c r="H709" s="214">
        <v>0</v>
      </c>
      <c r="I709" s="215"/>
      <c r="J709" s="216">
        <f>ROUND(I709*H709,2)</f>
        <v>0</v>
      </c>
      <c r="K709" s="212" t="s">
        <v>21</v>
      </c>
      <c r="L709" s="70"/>
      <c r="M709" s="217" t="s">
        <v>21</v>
      </c>
      <c r="N709" s="218" t="s">
        <v>44</v>
      </c>
      <c r="O709" s="45"/>
      <c r="P709" s="219">
        <f>O709*H709</f>
        <v>0</v>
      </c>
      <c r="Q709" s="219">
        <v>0</v>
      </c>
      <c r="R709" s="219">
        <f>Q709*H709</f>
        <v>0</v>
      </c>
      <c r="S709" s="219">
        <v>0</v>
      </c>
      <c r="T709" s="220">
        <f>S709*H709</f>
        <v>0</v>
      </c>
      <c r="AR709" s="22" t="s">
        <v>183</v>
      </c>
      <c r="AT709" s="22" t="s">
        <v>156</v>
      </c>
      <c r="AU709" s="22" t="s">
        <v>81</v>
      </c>
      <c r="AY709" s="22" t="s">
        <v>155</v>
      </c>
      <c r="BE709" s="221">
        <f>IF(N709="základní",J709,0)</f>
        <v>0</v>
      </c>
      <c r="BF709" s="221">
        <f>IF(N709="snížená",J709,0)</f>
        <v>0</v>
      </c>
      <c r="BG709" s="221">
        <f>IF(N709="zákl. přenesená",J709,0)</f>
        <v>0</v>
      </c>
      <c r="BH709" s="221">
        <f>IF(N709="sníž. přenesená",J709,0)</f>
        <v>0</v>
      </c>
      <c r="BI709" s="221">
        <f>IF(N709="nulová",J709,0)</f>
        <v>0</v>
      </c>
      <c r="BJ709" s="22" t="s">
        <v>81</v>
      </c>
      <c r="BK709" s="221">
        <f>ROUND(I709*H709,2)</f>
        <v>0</v>
      </c>
      <c r="BL709" s="22" t="s">
        <v>183</v>
      </c>
      <c r="BM709" s="22" t="s">
        <v>3376</v>
      </c>
    </row>
    <row r="710" s="1" customFormat="1" ht="16.5" customHeight="1">
      <c r="B710" s="44"/>
      <c r="C710" s="210" t="s">
        <v>3377</v>
      </c>
      <c r="D710" s="210" t="s">
        <v>156</v>
      </c>
      <c r="E710" s="211" t="s">
        <v>3378</v>
      </c>
      <c r="F710" s="212" t="s">
        <v>3379</v>
      </c>
      <c r="G710" s="213" t="s">
        <v>422</v>
      </c>
      <c r="H710" s="214">
        <v>12</v>
      </c>
      <c r="I710" s="215"/>
      <c r="J710" s="216">
        <f>ROUND(I710*H710,2)</f>
        <v>0</v>
      </c>
      <c r="K710" s="212" t="s">
        <v>21</v>
      </c>
      <c r="L710" s="70"/>
      <c r="M710" s="217" t="s">
        <v>21</v>
      </c>
      <c r="N710" s="218" t="s">
        <v>44</v>
      </c>
      <c r="O710" s="45"/>
      <c r="P710" s="219">
        <f>O710*H710</f>
        <v>0</v>
      </c>
      <c r="Q710" s="219">
        <v>0</v>
      </c>
      <c r="R710" s="219">
        <f>Q710*H710</f>
        <v>0</v>
      </c>
      <c r="S710" s="219">
        <v>0</v>
      </c>
      <c r="T710" s="220">
        <f>S710*H710</f>
        <v>0</v>
      </c>
      <c r="AR710" s="22" t="s">
        <v>183</v>
      </c>
      <c r="AT710" s="22" t="s">
        <v>156</v>
      </c>
      <c r="AU710" s="22" t="s">
        <v>81</v>
      </c>
      <c r="AY710" s="22" t="s">
        <v>155</v>
      </c>
      <c r="BE710" s="221">
        <f>IF(N710="základní",J710,0)</f>
        <v>0</v>
      </c>
      <c r="BF710" s="221">
        <f>IF(N710="snížená",J710,0)</f>
        <v>0</v>
      </c>
      <c r="BG710" s="221">
        <f>IF(N710="zákl. přenesená",J710,0)</f>
        <v>0</v>
      </c>
      <c r="BH710" s="221">
        <f>IF(N710="sníž. přenesená",J710,0)</f>
        <v>0</v>
      </c>
      <c r="BI710" s="221">
        <f>IF(N710="nulová",J710,0)</f>
        <v>0</v>
      </c>
      <c r="BJ710" s="22" t="s">
        <v>81</v>
      </c>
      <c r="BK710" s="221">
        <f>ROUND(I710*H710,2)</f>
        <v>0</v>
      </c>
      <c r="BL710" s="22" t="s">
        <v>183</v>
      </c>
      <c r="BM710" s="22" t="s">
        <v>3380</v>
      </c>
    </row>
    <row r="711" s="1" customFormat="1" ht="16.5" customHeight="1">
      <c r="B711" s="44"/>
      <c r="C711" s="210" t="s">
        <v>73</v>
      </c>
      <c r="D711" s="210" t="s">
        <v>156</v>
      </c>
      <c r="E711" s="211" t="s">
        <v>2343</v>
      </c>
      <c r="F711" s="212" t="s">
        <v>2344</v>
      </c>
      <c r="G711" s="213" t="s">
        <v>21</v>
      </c>
      <c r="H711" s="214">
        <v>0</v>
      </c>
      <c r="I711" s="215"/>
      <c r="J711" s="216">
        <f>ROUND(I711*H711,2)</f>
        <v>0</v>
      </c>
      <c r="K711" s="212" t="s">
        <v>21</v>
      </c>
      <c r="L711" s="70"/>
      <c r="M711" s="217" t="s">
        <v>21</v>
      </c>
      <c r="N711" s="218" t="s">
        <v>44</v>
      </c>
      <c r="O711" s="45"/>
      <c r="P711" s="219">
        <f>O711*H711</f>
        <v>0</v>
      </c>
      <c r="Q711" s="219">
        <v>0</v>
      </c>
      <c r="R711" s="219">
        <f>Q711*H711</f>
        <v>0</v>
      </c>
      <c r="S711" s="219">
        <v>0</v>
      </c>
      <c r="T711" s="220">
        <f>S711*H711</f>
        <v>0</v>
      </c>
      <c r="AR711" s="22" t="s">
        <v>183</v>
      </c>
      <c r="AT711" s="22" t="s">
        <v>156</v>
      </c>
      <c r="AU711" s="22" t="s">
        <v>81</v>
      </c>
      <c r="AY711" s="22" t="s">
        <v>155</v>
      </c>
      <c r="BE711" s="221">
        <f>IF(N711="základní",J711,0)</f>
        <v>0</v>
      </c>
      <c r="BF711" s="221">
        <f>IF(N711="snížená",J711,0)</f>
        <v>0</v>
      </c>
      <c r="BG711" s="221">
        <f>IF(N711="zákl. přenesená",J711,0)</f>
        <v>0</v>
      </c>
      <c r="BH711" s="221">
        <f>IF(N711="sníž. přenesená",J711,0)</f>
        <v>0</v>
      </c>
      <c r="BI711" s="221">
        <f>IF(N711="nulová",J711,0)</f>
        <v>0</v>
      </c>
      <c r="BJ711" s="22" t="s">
        <v>81</v>
      </c>
      <c r="BK711" s="221">
        <f>ROUND(I711*H711,2)</f>
        <v>0</v>
      </c>
      <c r="BL711" s="22" t="s">
        <v>183</v>
      </c>
      <c r="BM711" s="22" t="s">
        <v>3381</v>
      </c>
    </row>
    <row r="712" s="1" customFormat="1" ht="25.5" customHeight="1">
      <c r="B712" s="44"/>
      <c r="C712" s="210" t="s">
        <v>853</v>
      </c>
      <c r="D712" s="210" t="s">
        <v>156</v>
      </c>
      <c r="E712" s="211" t="s">
        <v>3382</v>
      </c>
      <c r="F712" s="212" t="s">
        <v>3383</v>
      </c>
      <c r="G712" s="213" t="s">
        <v>422</v>
      </c>
      <c r="H712" s="214">
        <v>2</v>
      </c>
      <c r="I712" s="215"/>
      <c r="J712" s="216">
        <f>ROUND(I712*H712,2)</f>
        <v>0</v>
      </c>
      <c r="K712" s="212" t="s">
        <v>21</v>
      </c>
      <c r="L712" s="70"/>
      <c r="M712" s="217" t="s">
        <v>21</v>
      </c>
      <c r="N712" s="218" t="s">
        <v>44</v>
      </c>
      <c r="O712" s="45"/>
      <c r="P712" s="219">
        <f>O712*H712</f>
        <v>0</v>
      </c>
      <c r="Q712" s="219">
        <v>0</v>
      </c>
      <c r="R712" s="219">
        <f>Q712*H712</f>
        <v>0</v>
      </c>
      <c r="S712" s="219">
        <v>0</v>
      </c>
      <c r="T712" s="220">
        <f>S712*H712</f>
        <v>0</v>
      </c>
      <c r="AR712" s="22" t="s">
        <v>183</v>
      </c>
      <c r="AT712" s="22" t="s">
        <v>156</v>
      </c>
      <c r="AU712" s="22" t="s">
        <v>81</v>
      </c>
      <c r="AY712" s="22" t="s">
        <v>155</v>
      </c>
      <c r="BE712" s="221">
        <f>IF(N712="základní",J712,0)</f>
        <v>0</v>
      </c>
      <c r="BF712" s="221">
        <f>IF(N712="snížená",J712,0)</f>
        <v>0</v>
      </c>
      <c r="BG712" s="221">
        <f>IF(N712="zákl. přenesená",J712,0)</f>
        <v>0</v>
      </c>
      <c r="BH712" s="221">
        <f>IF(N712="sníž. přenesená",J712,0)</f>
        <v>0</v>
      </c>
      <c r="BI712" s="221">
        <f>IF(N712="nulová",J712,0)</f>
        <v>0</v>
      </c>
      <c r="BJ712" s="22" t="s">
        <v>81</v>
      </c>
      <c r="BK712" s="221">
        <f>ROUND(I712*H712,2)</f>
        <v>0</v>
      </c>
      <c r="BL712" s="22" t="s">
        <v>183</v>
      </c>
      <c r="BM712" s="22" t="s">
        <v>3384</v>
      </c>
    </row>
    <row r="713" s="1" customFormat="1" ht="16.5" customHeight="1">
      <c r="B713" s="44"/>
      <c r="C713" s="210" t="s">
        <v>73</v>
      </c>
      <c r="D713" s="210" t="s">
        <v>156</v>
      </c>
      <c r="E713" s="211" t="s">
        <v>3255</v>
      </c>
      <c r="F713" s="212" t="s">
        <v>3256</v>
      </c>
      <c r="G713" s="213" t="s">
        <v>21</v>
      </c>
      <c r="H713" s="214">
        <v>0</v>
      </c>
      <c r="I713" s="215"/>
      <c r="J713" s="216">
        <f>ROUND(I713*H713,2)</f>
        <v>0</v>
      </c>
      <c r="K713" s="212" t="s">
        <v>21</v>
      </c>
      <c r="L713" s="70"/>
      <c r="M713" s="217" t="s">
        <v>21</v>
      </c>
      <c r="N713" s="218" t="s">
        <v>44</v>
      </c>
      <c r="O713" s="45"/>
      <c r="P713" s="219">
        <f>O713*H713</f>
        <v>0</v>
      </c>
      <c r="Q713" s="219">
        <v>0</v>
      </c>
      <c r="R713" s="219">
        <f>Q713*H713</f>
        <v>0</v>
      </c>
      <c r="S713" s="219">
        <v>0</v>
      </c>
      <c r="T713" s="220">
        <f>S713*H713</f>
        <v>0</v>
      </c>
      <c r="AR713" s="22" t="s">
        <v>183</v>
      </c>
      <c r="AT713" s="22" t="s">
        <v>156</v>
      </c>
      <c r="AU713" s="22" t="s">
        <v>81</v>
      </c>
      <c r="AY713" s="22" t="s">
        <v>155</v>
      </c>
      <c r="BE713" s="221">
        <f>IF(N713="základní",J713,0)</f>
        <v>0</v>
      </c>
      <c r="BF713" s="221">
        <f>IF(N713="snížená",J713,0)</f>
        <v>0</v>
      </c>
      <c r="BG713" s="221">
        <f>IF(N713="zákl. přenesená",J713,0)</f>
        <v>0</v>
      </c>
      <c r="BH713" s="221">
        <f>IF(N713="sníž. přenesená",J713,0)</f>
        <v>0</v>
      </c>
      <c r="BI713" s="221">
        <f>IF(N713="nulová",J713,0)</f>
        <v>0</v>
      </c>
      <c r="BJ713" s="22" t="s">
        <v>81</v>
      </c>
      <c r="BK713" s="221">
        <f>ROUND(I713*H713,2)</f>
        <v>0</v>
      </c>
      <c r="BL713" s="22" t="s">
        <v>183</v>
      </c>
      <c r="BM713" s="22" t="s">
        <v>3385</v>
      </c>
    </row>
    <row r="714" s="1" customFormat="1" ht="25.5" customHeight="1">
      <c r="B714" s="44"/>
      <c r="C714" s="210" t="s">
        <v>3386</v>
      </c>
      <c r="D714" s="210" t="s">
        <v>156</v>
      </c>
      <c r="E714" s="211" t="s">
        <v>3387</v>
      </c>
      <c r="F714" s="212" t="s">
        <v>3388</v>
      </c>
      <c r="G714" s="213" t="s">
        <v>422</v>
      </c>
      <c r="H714" s="214">
        <v>1</v>
      </c>
      <c r="I714" s="215"/>
      <c r="J714" s="216">
        <f>ROUND(I714*H714,2)</f>
        <v>0</v>
      </c>
      <c r="K714" s="212" t="s">
        <v>21</v>
      </c>
      <c r="L714" s="70"/>
      <c r="M714" s="217" t="s">
        <v>21</v>
      </c>
      <c r="N714" s="218" t="s">
        <v>44</v>
      </c>
      <c r="O714" s="45"/>
      <c r="P714" s="219">
        <f>O714*H714</f>
        <v>0</v>
      </c>
      <c r="Q714" s="219">
        <v>0</v>
      </c>
      <c r="R714" s="219">
        <f>Q714*H714</f>
        <v>0</v>
      </c>
      <c r="S714" s="219">
        <v>0</v>
      </c>
      <c r="T714" s="220">
        <f>S714*H714</f>
        <v>0</v>
      </c>
      <c r="AR714" s="22" t="s">
        <v>183</v>
      </c>
      <c r="AT714" s="22" t="s">
        <v>156</v>
      </c>
      <c r="AU714" s="22" t="s">
        <v>81</v>
      </c>
      <c r="AY714" s="22" t="s">
        <v>155</v>
      </c>
      <c r="BE714" s="221">
        <f>IF(N714="základní",J714,0)</f>
        <v>0</v>
      </c>
      <c r="BF714" s="221">
        <f>IF(N714="snížená",J714,0)</f>
        <v>0</v>
      </c>
      <c r="BG714" s="221">
        <f>IF(N714="zákl. přenesená",J714,0)</f>
        <v>0</v>
      </c>
      <c r="BH714" s="221">
        <f>IF(N714="sníž. přenesená",J714,0)</f>
        <v>0</v>
      </c>
      <c r="BI714" s="221">
        <f>IF(N714="nulová",J714,0)</f>
        <v>0</v>
      </c>
      <c r="BJ714" s="22" t="s">
        <v>81</v>
      </c>
      <c r="BK714" s="221">
        <f>ROUND(I714*H714,2)</f>
        <v>0</v>
      </c>
      <c r="BL714" s="22" t="s">
        <v>183</v>
      </c>
      <c r="BM714" s="22" t="s">
        <v>3389</v>
      </c>
    </row>
    <row r="715" s="1" customFormat="1" ht="16.5" customHeight="1">
      <c r="B715" s="44"/>
      <c r="C715" s="210" t="s">
        <v>73</v>
      </c>
      <c r="D715" s="210" t="s">
        <v>156</v>
      </c>
      <c r="E715" s="211" t="s">
        <v>2443</v>
      </c>
      <c r="F715" s="212" t="s">
        <v>435</v>
      </c>
      <c r="G715" s="213" t="s">
        <v>21</v>
      </c>
      <c r="H715" s="214">
        <v>0</v>
      </c>
      <c r="I715" s="215"/>
      <c r="J715" s="216">
        <f>ROUND(I715*H715,2)</f>
        <v>0</v>
      </c>
      <c r="K715" s="212" t="s">
        <v>21</v>
      </c>
      <c r="L715" s="70"/>
      <c r="M715" s="217" t="s">
        <v>21</v>
      </c>
      <c r="N715" s="218" t="s">
        <v>44</v>
      </c>
      <c r="O715" s="45"/>
      <c r="P715" s="219">
        <f>O715*H715</f>
        <v>0</v>
      </c>
      <c r="Q715" s="219">
        <v>0</v>
      </c>
      <c r="R715" s="219">
        <f>Q715*H715</f>
        <v>0</v>
      </c>
      <c r="S715" s="219">
        <v>0</v>
      </c>
      <c r="T715" s="220">
        <f>S715*H715</f>
        <v>0</v>
      </c>
      <c r="AR715" s="22" t="s">
        <v>183</v>
      </c>
      <c r="AT715" s="22" t="s">
        <v>156</v>
      </c>
      <c r="AU715" s="22" t="s">
        <v>81</v>
      </c>
      <c r="AY715" s="22" t="s">
        <v>155</v>
      </c>
      <c r="BE715" s="221">
        <f>IF(N715="základní",J715,0)</f>
        <v>0</v>
      </c>
      <c r="BF715" s="221">
        <f>IF(N715="snížená",J715,0)</f>
        <v>0</v>
      </c>
      <c r="BG715" s="221">
        <f>IF(N715="zákl. přenesená",J715,0)</f>
        <v>0</v>
      </c>
      <c r="BH715" s="221">
        <f>IF(N715="sníž. přenesená",J715,0)</f>
        <v>0</v>
      </c>
      <c r="BI715" s="221">
        <f>IF(N715="nulová",J715,0)</f>
        <v>0</v>
      </c>
      <c r="BJ715" s="22" t="s">
        <v>81</v>
      </c>
      <c r="BK715" s="221">
        <f>ROUND(I715*H715,2)</f>
        <v>0</v>
      </c>
      <c r="BL715" s="22" t="s">
        <v>183</v>
      </c>
      <c r="BM715" s="22" t="s">
        <v>3390</v>
      </c>
    </row>
    <row r="716" s="1" customFormat="1" ht="25.5" customHeight="1">
      <c r="B716" s="44"/>
      <c r="C716" s="210" t="s">
        <v>855</v>
      </c>
      <c r="D716" s="210" t="s">
        <v>156</v>
      </c>
      <c r="E716" s="211" t="s">
        <v>3391</v>
      </c>
      <c r="F716" s="212" t="s">
        <v>3392</v>
      </c>
      <c r="G716" s="213" t="s">
        <v>422</v>
      </c>
      <c r="H716" s="214">
        <v>1</v>
      </c>
      <c r="I716" s="215"/>
      <c r="J716" s="216">
        <f>ROUND(I716*H716,2)</f>
        <v>0</v>
      </c>
      <c r="K716" s="212" t="s">
        <v>21</v>
      </c>
      <c r="L716" s="70"/>
      <c r="M716" s="217" t="s">
        <v>21</v>
      </c>
      <c r="N716" s="218" t="s">
        <v>44</v>
      </c>
      <c r="O716" s="45"/>
      <c r="P716" s="219">
        <f>O716*H716</f>
        <v>0</v>
      </c>
      <c r="Q716" s="219">
        <v>0</v>
      </c>
      <c r="R716" s="219">
        <f>Q716*H716</f>
        <v>0</v>
      </c>
      <c r="S716" s="219">
        <v>0</v>
      </c>
      <c r="T716" s="220">
        <f>S716*H716</f>
        <v>0</v>
      </c>
      <c r="AR716" s="22" t="s">
        <v>183</v>
      </c>
      <c r="AT716" s="22" t="s">
        <v>156</v>
      </c>
      <c r="AU716" s="22" t="s">
        <v>81</v>
      </c>
      <c r="AY716" s="22" t="s">
        <v>155</v>
      </c>
      <c r="BE716" s="221">
        <f>IF(N716="základní",J716,0)</f>
        <v>0</v>
      </c>
      <c r="BF716" s="221">
        <f>IF(N716="snížená",J716,0)</f>
        <v>0</v>
      </c>
      <c r="BG716" s="221">
        <f>IF(N716="zákl. přenesená",J716,0)</f>
        <v>0</v>
      </c>
      <c r="BH716" s="221">
        <f>IF(N716="sníž. přenesená",J716,0)</f>
        <v>0</v>
      </c>
      <c r="BI716" s="221">
        <f>IF(N716="nulová",J716,0)</f>
        <v>0</v>
      </c>
      <c r="BJ716" s="22" t="s">
        <v>81</v>
      </c>
      <c r="BK716" s="221">
        <f>ROUND(I716*H716,2)</f>
        <v>0</v>
      </c>
      <c r="BL716" s="22" t="s">
        <v>183</v>
      </c>
      <c r="BM716" s="22" t="s">
        <v>3393</v>
      </c>
    </row>
    <row r="717" s="1" customFormat="1" ht="16.5" customHeight="1">
      <c r="B717" s="44"/>
      <c r="C717" s="210" t="s">
        <v>73</v>
      </c>
      <c r="D717" s="210" t="s">
        <v>156</v>
      </c>
      <c r="E717" s="211" t="s">
        <v>2443</v>
      </c>
      <c r="F717" s="212" t="s">
        <v>435</v>
      </c>
      <c r="G717" s="213" t="s">
        <v>21</v>
      </c>
      <c r="H717" s="214">
        <v>0</v>
      </c>
      <c r="I717" s="215"/>
      <c r="J717" s="216">
        <f>ROUND(I717*H717,2)</f>
        <v>0</v>
      </c>
      <c r="K717" s="212" t="s">
        <v>21</v>
      </c>
      <c r="L717" s="70"/>
      <c r="M717" s="217" t="s">
        <v>21</v>
      </c>
      <c r="N717" s="218" t="s">
        <v>44</v>
      </c>
      <c r="O717" s="45"/>
      <c r="P717" s="219">
        <f>O717*H717</f>
        <v>0</v>
      </c>
      <c r="Q717" s="219">
        <v>0</v>
      </c>
      <c r="R717" s="219">
        <f>Q717*H717</f>
        <v>0</v>
      </c>
      <c r="S717" s="219">
        <v>0</v>
      </c>
      <c r="T717" s="220">
        <f>S717*H717</f>
        <v>0</v>
      </c>
      <c r="AR717" s="22" t="s">
        <v>183</v>
      </c>
      <c r="AT717" s="22" t="s">
        <v>156</v>
      </c>
      <c r="AU717" s="22" t="s">
        <v>81</v>
      </c>
      <c r="AY717" s="22" t="s">
        <v>155</v>
      </c>
      <c r="BE717" s="221">
        <f>IF(N717="základní",J717,0)</f>
        <v>0</v>
      </c>
      <c r="BF717" s="221">
        <f>IF(N717="snížená",J717,0)</f>
        <v>0</v>
      </c>
      <c r="BG717" s="221">
        <f>IF(N717="zákl. přenesená",J717,0)</f>
        <v>0</v>
      </c>
      <c r="BH717" s="221">
        <f>IF(N717="sníž. přenesená",J717,0)</f>
        <v>0</v>
      </c>
      <c r="BI717" s="221">
        <f>IF(N717="nulová",J717,0)</f>
        <v>0</v>
      </c>
      <c r="BJ717" s="22" t="s">
        <v>81</v>
      </c>
      <c r="BK717" s="221">
        <f>ROUND(I717*H717,2)</f>
        <v>0</v>
      </c>
      <c r="BL717" s="22" t="s">
        <v>183</v>
      </c>
      <c r="BM717" s="22" t="s">
        <v>3394</v>
      </c>
    </row>
    <row r="718" s="1" customFormat="1" ht="25.5" customHeight="1">
      <c r="B718" s="44"/>
      <c r="C718" s="210" t="s">
        <v>3395</v>
      </c>
      <c r="D718" s="210" t="s">
        <v>156</v>
      </c>
      <c r="E718" s="211" t="s">
        <v>3396</v>
      </c>
      <c r="F718" s="212" t="s">
        <v>3397</v>
      </c>
      <c r="G718" s="213" t="s">
        <v>326</v>
      </c>
      <c r="H718" s="214">
        <v>338</v>
      </c>
      <c r="I718" s="215"/>
      <c r="J718" s="216">
        <f>ROUND(I718*H718,2)</f>
        <v>0</v>
      </c>
      <c r="K718" s="212" t="s">
        <v>21</v>
      </c>
      <c r="L718" s="70"/>
      <c r="M718" s="217" t="s">
        <v>21</v>
      </c>
      <c r="N718" s="218" t="s">
        <v>44</v>
      </c>
      <c r="O718" s="45"/>
      <c r="P718" s="219">
        <f>O718*H718</f>
        <v>0</v>
      </c>
      <c r="Q718" s="219">
        <v>0</v>
      </c>
      <c r="R718" s="219">
        <f>Q718*H718</f>
        <v>0</v>
      </c>
      <c r="S718" s="219">
        <v>0</v>
      </c>
      <c r="T718" s="220">
        <f>S718*H718</f>
        <v>0</v>
      </c>
      <c r="AR718" s="22" t="s">
        <v>183</v>
      </c>
      <c r="AT718" s="22" t="s">
        <v>156</v>
      </c>
      <c r="AU718" s="22" t="s">
        <v>81</v>
      </c>
      <c r="AY718" s="22" t="s">
        <v>155</v>
      </c>
      <c r="BE718" s="221">
        <f>IF(N718="základní",J718,0)</f>
        <v>0</v>
      </c>
      <c r="BF718" s="221">
        <f>IF(N718="snížená",J718,0)</f>
        <v>0</v>
      </c>
      <c r="BG718" s="221">
        <f>IF(N718="zákl. přenesená",J718,0)</f>
        <v>0</v>
      </c>
      <c r="BH718" s="221">
        <f>IF(N718="sníž. přenesená",J718,0)</f>
        <v>0</v>
      </c>
      <c r="BI718" s="221">
        <f>IF(N718="nulová",J718,0)</f>
        <v>0</v>
      </c>
      <c r="BJ718" s="22" t="s">
        <v>81</v>
      </c>
      <c r="BK718" s="221">
        <f>ROUND(I718*H718,2)</f>
        <v>0</v>
      </c>
      <c r="BL718" s="22" t="s">
        <v>183</v>
      </c>
      <c r="BM718" s="22" t="s">
        <v>3398</v>
      </c>
    </row>
    <row r="719" s="1" customFormat="1" ht="25.5" customHeight="1">
      <c r="B719" s="44"/>
      <c r="C719" s="210" t="s">
        <v>858</v>
      </c>
      <c r="D719" s="210" t="s">
        <v>156</v>
      </c>
      <c r="E719" s="211" t="s">
        <v>3399</v>
      </c>
      <c r="F719" s="212" t="s">
        <v>3400</v>
      </c>
      <c r="G719" s="213" t="s">
        <v>326</v>
      </c>
      <c r="H719" s="214">
        <v>858</v>
      </c>
      <c r="I719" s="215"/>
      <c r="J719" s="216">
        <f>ROUND(I719*H719,2)</f>
        <v>0</v>
      </c>
      <c r="K719" s="212" t="s">
        <v>21</v>
      </c>
      <c r="L719" s="70"/>
      <c r="M719" s="217" t="s">
        <v>21</v>
      </c>
      <c r="N719" s="218" t="s">
        <v>44</v>
      </c>
      <c r="O719" s="45"/>
      <c r="P719" s="219">
        <f>O719*H719</f>
        <v>0</v>
      </c>
      <c r="Q719" s="219">
        <v>0</v>
      </c>
      <c r="R719" s="219">
        <f>Q719*H719</f>
        <v>0</v>
      </c>
      <c r="S719" s="219">
        <v>0</v>
      </c>
      <c r="T719" s="220">
        <f>S719*H719</f>
        <v>0</v>
      </c>
      <c r="AR719" s="22" t="s">
        <v>183</v>
      </c>
      <c r="AT719" s="22" t="s">
        <v>156</v>
      </c>
      <c r="AU719" s="22" t="s">
        <v>81</v>
      </c>
      <c r="AY719" s="22" t="s">
        <v>155</v>
      </c>
      <c r="BE719" s="221">
        <f>IF(N719="základní",J719,0)</f>
        <v>0</v>
      </c>
      <c r="BF719" s="221">
        <f>IF(N719="snížená",J719,0)</f>
        <v>0</v>
      </c>
      <c r="BG719" s="221">
        <f>IF(N719="zákl. přenesená",J719,0)</f>
        <v>0</v>
      </c>
      <c r="BH719" s="221">
        <f>IF(N719="sníž. přenesená",J719,0)</f>
        <v>0</v>
      </c>
      <c r="BI719" s="221">
        <f>IF(N719="nulová",J719,0)</f>
        <v>0</v>
      </c>
      <c r="BJ719" s="22" t="s">
        <v>81</v>
      </c>
      <c r="BK719" s="221">
        <f>ROUND(I719*H719,2)</f>
        <v>0</v>
      </c>
      <c r="BL719" s="22" t="s">
        <v>183</v>
      </c>
      <c r="BM719" s="22" t="s">
        <v>3401</v>
      </c>
    </row>
    <row r="720" s="1" customFormat="1" ht="25.5" customHeight="1">
      <c r="B720" s="44"/>
      <c r="C720" s="210" t="s">
        <v>3402</v>
      </c>
      <c r="D720" s="210" t="s">
        <v>156</v>
      </c>
      <c r="E720" s="211" t="s">
        <v>3403</v>
      </c>
      <c r="F720" s="212" t="s">
        <v>3404</v>
      </c>
      <c r="G720" s="213" t="s">
        <v>422</v>
      </c>
      <c r="H720" s="214">
        <v>1</v>
      </c>
      <c r="I720" s="215"/>
      <c r="J720" s="216">
        <f>ROUND(I720*H720,2)</f>
        <v>0</v>
      </c>
      <c r="K720" s="212" t="s">
        <v>21</v>
      </c>
      <c r="L720" s="70"/>
      <c r="M720" s="217" t="s">
        <v>21</v>
      </c>
      <c r="N720" s="218" t="s">
        <v>44</v>
      </c>
      <c r="O720" s="45"/>
      <c r="P720" s="219">
        <f>O720*H720</f>
        <v>0</v>
      </c>
      <c r="Q720" s="219">
        <v>0</v>
      </c>
      <c r="R720" s="219">
        <f>Q720*H720</f>
        <v>0</v>
      </c>
      <c r="S720" s="219">
        <v>0</v>
      </c>
      <c r="T720" s="220">
        <f>S720*H720</f>
        <v>0</v>
      </c>
      <c r="AR720" s="22" t="s">
        <v>183</v>
      </c>
      <c r="AT720" s="22" t="s">
        <v>156</v>
      </c>
      <c r="AU720" s="22" t="s">
        <v>81</v>
      </c>
      <c r="AY720" s="22" t="s">
        <v>155</v>
      </c>
      <c r="BE720" s="221">
        <f>IF(N720="základní",J720,0)</f>
        <v>0</v>
      </c>
      <c r="BF720" s="221">
        <f>IF(N720="snížená",J720,0)</f>
        <v>0</v>
      </c>
      <c r="BG720" s="221">
        <f>IF(N720="zákl. přenesená",J720,0)</f>
        <v>0</v>
      </c>
      <c r="BH720" s="221">
        <f>IF(N720="sníž. přenesená",J720,0)</f>
        <v>0</v>
      </c>
      <c r="BI720" s="221">
        <f>IF(N720="nulová",J720,0)</f>
        <v>0</v>
      </c>
      <c r="BJ720" s="22" t="s">
        <v>81</v>
      </c>
      <c r="BK720" s="221">
        <f>ROUND(I720*H720,2)</f>
        <v>0</v>
      </c>
      <c r="BL720" s="22" t="s">
        <v>183</v>
      </c>
      <c r="BM720" s="22" t="s">
        <v>3405</v>
      </c>
    </row>
    <row r="721" s="1" customFormat="1" ht="16.5" customHeight="1">
      <c r="B721" s="44"/>
      <c r="C721" s="210" t="s">
        <v>73</v>
      </c>
      <c r="D721" s="210" t="s">
        <v>156</v>
      </c>
      <c r="E721" s="211" t="s">
        <v>2443</v>
      </c>
      <c r="F721" s="212" t="s">
        <v>435</v>
      </c>
      <c r="G721" s="213" t="s">
        <v>21</v>
      </c>
      <c r="H721" s="214">
        <v>0</v>
      </c>
      <c r="I721" s="215"/>
      <c r="J721" s="216">
        <f>ROUND(I721*H721,2)</f>
        <v>0</v>
      </c>
      <c r="K721" s="212" t="s">
        <v>21</v>
      </c>
      <c r="L721" s="70"/>
      <c r="M721" s="217" t="s">
        <v>21</v>
      </c>
      <c r="N721" s="218" t="s">
        <v>44</v>
      </c>
      <c r="O721" s="45"/>
      <c r="P721" s="219">
        <f>O721*H721</f>
        <v>0</v>
      </c>
      <c r="Q721" s="219">
        <v>0</v>
      </c>
      <c r="R721" s="219">
        <f>Q721*H721</f>
        <v>0</v>
      </c>
      <c r="S721" s="219">
        <v>0</v>
      </c>
      <c r="T721" s="220">
        <f>S721*H721</f>
        <v>0</v>
      </c>
      <c r="AR721" s="22" t="s">
        <v>183</v>
      </c>
      <c r="AT721" s="22" t="s">
        <v>156</v>
      </c>
      <c r="AU721" s="22" t="s">
        <v>81</v>
      </c>
      <c r="AY721" s="22" t="s">
        <v>155</v>
      </c>
      <c r="BE721" s="221">
        <f>IF(N721="základní",J721,0)</f>
        <v>0</v>
      </c>
      <c r="BF721" s="221">
        <f>IF(N721="snížená",J721,0)</f>
        <v>0</v>
      </c>
      <c r="BG721" s="221">
        <f>IF(N721="zákl. přenesená",J721,0)</f>
        <v>0</v>
      </c>
      <c r="BH721" s="221">
        <f>IF(N721="sníž. přenesená",J721,0)</f>
        <v>0</v>
      </c>
      <c r="BI721" s="221">
        <f>IF(N721="nulová",J721,0)</f>
        <v>0</v>
      </c>
      <c r="BJ721" s="22" t="s">
        <v>81</v>
      </c>
      <c r="BK721" s="221">
        <f>ROUND(I721*H721,2)</f>
        <v>0</v>
      </c>
      <c r="BL721" s="22" t="s">
        <v>183</v>
      </c>
      <c r="BM721" s="22" t="s">
        <v>3406</v>
      </c>
    </row>
    <row r="722" s="1" customFormat="1" ht="25.5" customHeight="1">
      <c r="B722" s="44"/>
      <c r="C722" s="210" t="s">
        <v>860</v>
      </c>
      <c r="D722" s="210" t="s">
        <v>156</v>
      </c>
      <c r="E722" s="211" t="s">
        <v>3407</v>
      </c>
      <c r="F722" s="212" t="s">
        <v>3408</v>
      </c>
      <c r="G722" s="213" t="s">
        <v>422</v>
      </c>
      <c r="H722" s="214">
        <v>6</v>
      </c>
      <c r="I722" s="215"/>
      <c r="J722" s="216">
        <f>ROUND(I722*H722,2)</f>
        <v>0</v>
      </c>
      <c r="K722" s="212" t="s">
        <v>21</v>
      </c>
      <c r="L722" s="70"/>
      <c r="M722" s="217" t="s">
        <v>21</v>
      </c>
      <c r="N722" s="218" t="s">
        <v>44</v>
      </c>
      <c r="O722" s="45"/>
      <c r="P722" s="219">
        <f>O722*H722</f>
        <v>0</v>
      </c>
      <c r="Q722" s="219">
        <v>0</v>
      </c>
      <c r="R722" s="219">
        <f>Q722*H722</f>
        <v>0</v>
      </c>
      <c r="S722" s="219">
        <v>0</v>
      </c>
      <c r="T722" s="220">
        <f>S722*H722</f>
        <v>0</v>
      </c>
      <c r="AR722" s="22" t="s">
        <v>183</v>
      </c>
      <c r="AT722" s="22" t="s">
        <v>156</v>
      </c>
      <c r="AU722" s="22" t="s">
        <v>81</v>
      </c>
      <c r="AY722" s="22" t="s">
        <v>155</v>
      </c>
      <c r="BE722" s="221">
        <f>IF(N722="základní",J722,0)</f>
        <v>0</v>
      </c>
      <c r="BF722" s="221">
        <f>IF(N722="snížená",J722,0)</f>
        <v>0</v>
      </c>
      <c r="BG722" s="221">
        <f>IF(N722="zákl. přenesená",J722,0)</f>
        <v>0</v>
      </c>
      <c r="BH722" s="221">
        <f>IF(N722="sníž. přenesená",J722,0)</f>
        <v>0</v>
      </c>
      <c r="BI722" s="221">
        <f>IF(N722="nulová",J722,0)</f>
        <v>0</v>
      </c>
      <c r="BJ722" s="22" t="s">
        <v>81</v>
      </c>
      <c r="BK722" s="221">
        <f>ROUND(I722*H722,2)</f>
        <v>0</v>
      </c>
      <c r="BL722" s="22" t="s">
        <v>183</v>
      </c>
      <c r="BM722" s="22" t="s">
        <v>3409</v>
      </c>
    </row>
    <row r="723" s="1" customFormat="1" ht="16.5" customHeight="1">
      <c r="B723" s="44"/>
      <c r="C723" s="210" t="s">
        <v>73</v>
      </c>
      <c r="D723" s="210" t="s">
        <v>156</v>
      </c>
      <c r="E723" s="211" t="s">
        <v>2697</v>
      </c>
      <c r="F723" s="212" t="s">
        <v>2698</v>
      </c>
      <c r="G723" s="213" t="s">
        <v>21</v>
      </c>
      <c r="H723" s="214">
        <v>0</v>
      </c>
      <c r="I723" s="215"/>
      <c r="J723" s="216">
        <f>ROUND(I723*H723,2)</f>
        <v>0</v>
      </c>
      <c r="K723" s="212" t="s">
        <v>21</v>
      </c>
      <c r="L723" s="70"/>
      <c r="M723" s="217" t="s">
        <v>21</v>
      </c>
      <c r="N723" s="218" t="s">
        <v>44</v>
      </c>
      <c r="O723" s="45"/>
      <c r="P723" s="219">
        <f>O723*H723</f>
        <v>0</v>
      </c>
      <c r="Q723" s="219">
        <v>0</v>
      </c>
      <c r="R723" s="219">
        <f>Q723*H723</f>
        <v>0</v>
      </c>
      <c r="S723" s="219">
        <v>0</v>
      </c>
      <c r="T723" s="220">
        <f>S723*H723</f>
        <v>0</v>
      </c>
      <c r="AR723" s="22" t="s">
        <v>183</v>
      </c>
      <c r="AT723" s="22" t="s">
        <v>156</v>
      </c>
      <c r="AU723" s="22" t="s">
        <v>81</v>
      </c>
      <c r="AY723" s="22" t="s">
        <v>155</v>
      </c>
      <c r="BE723" s="221">
        <f>IF(N723="základní",J723,0)</f>
        <v>0</v>
      </c>
      <c r="BF723" s="221">
        <f>IF(N723="snížená",J723,0)</f>
        <v>0</v>
      </c>
      <c r="BG723" s="221">
        <f>IF(N723="zákl. přenesená",J723,0)</f>
        <v>0</v>
      </c>
      <c r="BH723" s="221">
        <f>IF(N723="sníž. přenesená",J723,0)</f>
        <v>0</v>
      </c>
      <c r="BI723" s="221">
        <f>IF(N723="nulová",J723,0)</f>
        <v>0</v>
      </c>
      <c r="BJ723" s="22" t="s">
        <v>81</v>
      </c>
      <c r="BK723" s="221">
        <f>ROUND(I723*H723,2)</f>
        <v>0</v>
      </c>
      <c r="BL723" s="22" t="s">
        <v>183</v>
      </c>
      <c r="BM723" s="22" t="s">
        <v>3410</v>
      </c>
    </row>
    <row r="724" s="9" customFormat="1" ht="29.88" customHeight="1">
      <c r="B724" s="196"/>
      <c r="C724" s="197"/>
      <c r="D724" s="198" t="s">
        <v>72</v>
      </c>
      <c r="E724" s="233" t="s">
        <v>3411</v>
      </c>
      <c r="F724" s="233" t="s">
        <v>3412</v>
      </c>
      <c r="G724" s="197"/>
      <c r="H724" s="197"/>
      <c r="I724" s="200"/>
      <c r="J724" s="234">
        <f>BK724</f>
        <v>0</v>
      </c>
      <c r="K724" s="197"/>
      <c r="L724" s="202"/>
      <c r="M724" s="203"/>
      <c r="N724" s="204"/>
      <c r="O724" s="204"/>
      <c r="P724" s="205">
        <v>0</v>
      </c>
      <c r="Q724" s="204"/>
      <c r="R724" s="205">
        <v>0</v>
      </c>
      <c r="S724" s="204"/>
      <c r="T724" s="206">
        <v>0</v>
      </c>
      <c r="AR724" s="207" t="s">
        <v>83</v>
      </c>
      <c r="AT724" s="208" t="s">
        <v>72</v>
      </c>
      <c r="AU724" s="208" t="s">
        <v>81</v>
      </c>
      <c r="AY724" s="207" t="s">
        <v>155</v>
      </c>
      <c r="BK724" s="209">
        <v>0</v>
      </c>
    </row>
    <row r="725" s="9" customFormat="1" ht="24.96" customHeight="1">
      <c r="B725" s="196"/>
      <c r="C725" s="197"/>
      <c r="D725" s="198" t="s">
        <v>72</v>
      </c>
      <c r="E725" s="199" t="s">
        <v>3413</v>
      </c>
      <c r="F725" s="199" t="s">
        <v>3414</v>
      </c>
      <c r="G725" s="197"/>
      <c r="H725" s="197"/>
      <c r="I725" s="200"/>
      <c r="J725" s="201">
        <f>BK725</f>
        <v>0</v>
      </c>
      <c r="K725" s="197"/>
      <c r="L725" s="202"/>
      <c r="M725" s="203"/>
      <c r="N725" s="204"/>
      <c r="O725" s="204"/>
      <c r="P725" s="205">
        <f>SUM(P726:P739)</f>
        <v>0</v>
      </c>
      <c r="Q725" s="204"/>
      <c r="R725" s="205">
        <f>SUM(R726:R739)</f>
        <v>3.74275146</v>
      </c>
      <c r="S725" s="204"/>
      <c r="T725" s="206">
        <f>SUM(T726:T739)</f>
        <v>0</v>
      </c>
      <c r="AR725" s="207" t="s">
        <v>83</v>
      </c>
      <c r="AT725" s="208" t="s">
        <v>72</v>
      </c>
      <c r="AU725" s="208" t="s">
        <v>73</v>
      </c>
      <c r="AY725" s="207" t="s">
        <v>155</v>
      </c>
      <c r="BK725" s="209">
        <f>SUM(BK726:BK739)</f>
        <v>0</v>
      </c>
    </row>
    <row r="726" s="1" customFormat="1" ht="16.5" customHeight="1">
      <c r="B726" s="44"/>
      <c r="C726" s="210" t="s">
        <v>3415</v>
      </c>
      <c r="D726" s="210" t="s">
        <v>156</v>
      </c>
      <c r="E726" s="211" t="s">
        <v>3416</v>
      </c>
      <c r="F726" s="212" t="s">
        <v>3417</v>
      </c>
      <c r="G726" s="213" t="s">
        <v>298</v>
      </c>
      <c r="H726" s="214">
        <v>83.980000000000004</v>
      </c>
      <c r="I726" s="215"/>
      <c r="J726" s="216">
        <f>ROUND(I726*H726,2)</f>
        <v>0</v>
      </c>
      <c r="K726" s="212" t="s">
        <v>21</v>
      </c>
      <c r="L726" s="70"/>
      <c r="M726" s="217" t="s">
        <v>21</v>
      </c>
      <c r="N726" s="218" t="s">
        <v>44</v>
      </c>
      <c r="O726" s="45"/>
      <c r="P726" s="219">
        <f>O726*H726</f>
        <v>0</v>
      </c>
      <c r="Q726" s="219">
        <v>0.00029</v>
      </c>
      <c r="R726" s="219">
        <f>Q726*H726</f>
        <v>0.024354200000000003</v>
      </c>
      <c r="S726" s="219">
        <v>0</v>
      </c>
      <c r="T726" s="220">
        <f>S726*H726</f>
        <v>0</v>
      </c>
      <c r="AR726" s="22" t="s">
        <v>183</v>
      </c>
      <c r="AT726" s="22" t="s">
        <v>156</v>
      </c>
      <c r="AU726" s="22" t="s">
        <v>81</v>
      </c>
      <c r="AY726" s="22" t="s">
        <v>155</v>
      </c>
      <c r="BE726" s="221">
        <f>IF(N726="základní",J726,0)</f>
        <v>0</v>
      </c>
      <c r="BF726" s="221">
        <f>IF(N726="snížená",J726,0)</f>
        <v>0</v>
      </c>
      <c r="BG726" s="221">
        <f>IF(N726="zákl. přenesená",J726,0)</f>
        <v>0</v>
      </c>
      <c r="BH726" s="221">
        <f>IF(N726="sníž. přenesená",J726,0)</f>
        <v>0</v>
      </c>
      <c r="BI726" s="221">
        <f>IF(N726="nulová",J726,0)</f>
        <v>0</v>
      </c>
      <c r="BJ726" s="22" t="s">
        <v>81</v>
      </c>
      <c r="BK726" s="221">
        <f>ROUND(I726*H726,2)</f>
        <v>0</v>
      </c>
      <c r="BL726" s="22" t="s">
        <v>183</v>
      </c>
      <c r="BM726" s="22" t="s">
        <v>3418</v>
      </c>
    </row>
    <row r="727" s="1" customFormat="1" ht="16.5" customHeight="1">
      <c r="B727" s="44"/>
      <c r="C727" s="210" t="s">
        <v>73</v>
      </c>
      <c r="D727" s="210" t="s">
        <v>156</v>
      </c>
      <c r="E727" s="211" t="s">
        <v>3419</v>
      </c>
      <c r="F727" s="212" t="s">
        <v>3420</v>
      </c>
      <c r="G727" s="213" t="s">
        <v>21</v>
      </c>
      <c r="H727" s="214">
        <v>0</v>
      </c>
      <c r="I727" s="215"/>
      <c r="J727" s="216">
        <f>ROUND(I727*H727,2)</f>
        <v>0</v>
      </c>
      <c r="K727" s="212" t="s">
        <v>21</v>
      </c>
      <c r="L727" s="70"/>
      <c r="M727" s="217" t="s">
        <v>21</v>
      </c>
      <c r="N727" s="218" t="s">
        <v>44</v>
      </c>
      <c r="O727" s="45"/>
      <c r="P727" s="219">
        <f>O727*H727</f>
        <v>0</v>
      </c>
      <c r="Q727" s="219">
        <v>0</v>
      </c>
      <c r="R727" s="219">
        <f>Q727*H727</f>
        <v>0</v>
      </c>
      <c r="S727" s="219">
        <v>0</v>
      </c>
      <c r="T727" s="220">
        <f>S727*H727</f>
        <v>0</v>
      </c>
      <c r="AR727" s="22" t="s">
        <v>183</v>
      </c>
      <c r="AT727" s="22" t="s">
        <v>156</v>
      </c>
      <c r="AU727" s="22" t="s">
        <v>81</v>
      </c>
      <c r="AY727" s="22" t="s">
        <v>155</v>
      </c>
      <c r="BE727" s="221">
        <f>IF(N727="základní",J727,0)</f>
        <v>0</v>
      </c>
      <c r="BF727" s="221">
        <f>IF(N727="snížená",J727,0)</f>
        <v>0</v>
      </c>
      <c r="BG727" s="221">
        <f>IF(N727="zákl. přenesená",J727,0)</f>
        <v>0</v>
      </c>
      <c r="BH727" s="221">
        <f>IF(N727="sníž. přenesená",J727,0)</f>
        <v>0</v>
      </c>
      <c r="BI727" s="221">
        <f>IF(N727="nulová",J727,0)</f>
        <v>0</v>
      </c>
      <c r="BJ727" s="22" t="s">
        <v>81</v>
      </c>
      <c r="BK727" s="221">
        <f>ROUND(I727*H727,2)</f>
        <v>0</v>
      </c>
      <c r="BL727" s="22" t="s">
        <v>183</v>
      </c>
      <c r="BM727" s="22" t="s">
        <v>3421</v>
      </c>
    </row>
    <row r="728" s="1" customFormat="1" ht="16.5" customHeight="1">
      <c r="B728" s="44"/>
      <c r="C728" s="258" t="s">
        <v>863</v>
      </c>
      <c r="D728" s="258" t="s">
        <v>298</v>
      </c>
      <c r="E728" s="259" t="s">
        <v>3422</v>
      </c>
      <c r="F728" s="260" t="s">
        <v>3423</v>
      </c>
      <c r="G728" s="261" t="s">
        <v>298</v>
      </c>
      <c r="H728" s="262">
        <v>88.179000000000002</v>
      </c>
      <c r="I728" s="263"/>
      <c r="J728" s="264">
        <f>ROUND(I728*H728,2)</f>
        <v>0</v>
      </c>
      <c r="K728" s="260" t="s">
        <v>21</v>
      </c>
      <c r="L728" s="265"/>
      <c r="M728" s="266" t="s">
        <v>21</v>
      </c>
      <c r="N728" s="267" t="s">
        <v>44</v>
      </c>
      <c r="O728" s="45"/>
      <c r="P728" s="219">
        <f>O728*H728</f>
        <v>0</v>
      </c>
      <c r="Q728" s="219">
        <v>0.014959999999999999</v>
      </c>
      <c r="R728" s="219">
        <f>Q728*H728</f>
        <v>1.3191578399999999</v>
      </c>
      <c r="S728" s="219">
        <v>0</v>
      </c>
      <c r="T728" s="220">
        <f>S728*H728</f>
        <v>0</v>
      </c>
      <c r="AR728" s="22" t="s">
        <v>210</v>
      </c>
      <c r="AT728" s="22" t="s">
        <v>298</v>
      </c>
      <c r="AU728" s="22" t="s">
        <v>81</v>
      </c>
      <c r="AY728" s="22" t="s">
        <v>155</v>
      </c>
      <c r="BE728" s="221">
        <f>IF(N728="základní",J728,0)</f>
        <v>0</v>
      </c>
      <c r="BF728" s="221">
        <f>IF(N728="snížená",J728,0)</f>
        <v>0</v>
      </c>
      <c r="BG728" s="221">
        <f>IF(N728="zákl. přenesená",J728,0)</f>
        <v>0</v>
      </c>
      <c r="BH728" s="221">
        <f>IF(N728="sníž. přenesená",J728,0)</f>
        <v>0</v>
      </c>
      <c r="BI728" s="221">
        <f>IF(N728="nulová",J728,0)</f>
        <v>0</v>
      </c>
      <c r="BJ728" s="22" t="s">
        <v>81</v>
      </c>
      <c r="BK728" s="221">
        <f>ROUND(I728*H728,2)</f>
        <v>0</v>
      </c>
      <c r="BL728" s="22" t="s">
        <v>183</v>
      </c>
      <c r="BM728" s="22" t="s">
        <v>3424</v>
      </c>
    </row>
    <row r="729" s="1" customFormat="1" ht="16.5" customHeight="1">
      <c r="B729" s="44"/>
      <c r="C729" s="210" t="s">
        <v>73</v>
      </c>
      <c r="D729" s="210" t="s">
        <v>156</v>
      </c>
      <c r="E729" s="211" t="s">
        <v>3425</v>
      </c>
      <c r="F729" s="212" t="s">
        <v>3426</v>
      </c>
      <c r="G729" s="213" t="s">
        <v>21</v>
      </c>
      <c r="H729" s="214">
        <v>0</v>
      </c>
      <c r="I729" s="215"/>
      <c r="J729" s="216">
        <f>ROUND(I729*H729,2)</f>
        <v>0</v>
      </c>
      <c r="K729" s="212" t="s">
        <v>21</v>
      </c>
      <c r="L729" s="70"/>
      <c r="M729" s="217" t="s">
        <v>21</v>
      </c>
      <c r="N729" s="218" t="s">
        <v>44</v>
      </c>
      <c r="O729" s="45"/>
      <c r="P729" s="219">
        <f>O729*H729</f>
        <v>0</v>
      </c>
      <c r="Q729" s="219">
        <v>0</v>
      </c>
      <c r="R729" s="219">
        <f>Q729*H729</f>
        <v>0</v>
      </c>
      <c r="S729" s="219">
        <v>0</v>
      </c>
      <c r="T729" s="220">
        <f>S729*H729</f>
        <v>0</v>
      </c>
      <c r="AR729" s="22" t="s">
        <v>183</v>
      </c>
      <c r="AT729" s="22" t="s">
        <v>156</v>
      </c>
      <c r="AU729" s="22" t="s">
        <v>81</v>
      </c>
      <c r="AY729" s="22" t="s">
        <v>155</v>
      </c>
      <c r="BE729" s="221">
        <f>IF(N729="základní",J729,0)</f>
        <v>0</v>
      </c>
      <c r="BF729" s="221">
        <f>IF(N729="snížená",J729,0)</f>
        <v>0</v>
      </c>
      <c r="BG729" s="221">
        <f>IF(N729="zákl. přenesená",J729,0)</f>
        <v>0</v>
      </c>
      <c r="BH729" s="221">
        <f>IF(N729="sníž. přenesená",J729,0)</f>
        <v>0</v>
      </c>
      <c r="BI729" s="221">
        <f>IF(N729="nulová",J729,0)</f>
        <v>0</v>
      </c>
      <c r="BJ729" s="22" t="s">
        <v>81</v>
      </c>
      <c r="BK729" s="221">
        <f>ROUND(I729*H729,2)</f>
        <v>0</v>
      </c>
      <c r="BL729" s="22" t="s">
        <v>183</v>
      </c>
      <c r="BM729" s="22" t="s">
        <v>3427</v>
      </c>
    </row>
    <row r="730" s="1" customFormat="1" ht="16.5" customHeight="1">
      <c r="B730" s="44"/>
      <c r="C730" s="210" t="s">
        <v>3428</v>
      </c>
      <c r="D730" s="210" t="s">
        <v>156</v>
      </c>
      <c r="E730" s="211" t="s">
        <v>3429</v>
      </c>
      <c r="F730" s="212" t="s">
        <v>3430</v>
      </c>
      <c r="G730" s="213" t="s">
        <v>282</v>
      </c>
      <c r="H730" s="214">
        <v>84.027000000000001</v>
      </c>
      <c r="I730" s="215"/>
      <c r="J730" s="216">
        <f>ROUND(I730*H730,2)</f>
        <v>0</v>
      </c>
      <c r="K730" s="212" t="s">
        <v>21</v>
      </c>
      <c r="L730" s="70"/>
      <c r="M730" s="217" t="s">
        <v>21</v>
      </c>
      <c r="N730" s="218" t="s">
        <v>44</v>
      </c>
      <c r="O730" s="45"/>
      <c r="P730" s="219">
        <f>O730*H730</f>
        <v>0</v>
      </c>
      <c r="Q730" s="219">
        <v>0.0014599999999999999</v>
      </c>
      <c r="R730" s="219">
        <f>Q730*H730</f>
        <v>0.12267942</v>
      </c>
      <c r="S730" s="219">
        <v>0</v>
      </c>
      <c r="T730" s="220">
        <f>S730*H730</f>
        <v>0</v>
      </c>
      <c r="AR730" s="22" t="s">
        <v>183</v>
      </c>
      <c r="AT730" s="22" t="s">
        <v>156</v>
      </c>
      <c r="AU730" s="22" t="s">
        <v>81</v>
      </c>
      <c r="AY730" s="22" t="s">
        <v>155</v>
      </c>
      <c r="BE730" s="221">
        <f>IF(N730="základní",J730,0)</f>
        <v>0</v>
      </c>
      <c r="BF730" s="221">
        <f>IF(N730="snížená",J730,0)</f>
        <v>0</v>
      </c>
      <c r="BG730" s="221">
        <f>IF(N730="zákl. přenesená",J730,0)</f>
        <v>0</v>
      </c>
      <c r="BH730" s="221">
        <f>IF(N730="sníž. přenesená",J730,0)</f>
        <v>0</v>
      </c>
      <c r="BI730" s="221">
        <f>IF(N730="nulová",J730,0)</f>
        <v>0</v>
      </c>
      <c r="BJ730" s="22" t="s">
        <v>81</v>
      </c>
      <c r="BK730" s="221">
        <f>ROUND(I730*H730,2)</f>
        <v>0</v>
      </c>
      <c r="BL730" s="22" t="s">
        <v>183</v>
      </c>
      <c r="BM730" s="22" t="s">
        <v>3431</v>
      </c>
    </row>
    <row r="731" s="1" customFormat="1" ht="16.5" customHeight="1">
      <c r="B731" s="44"/>
      <c r="C731" s="210" t="s">
        <v>73</v>
      </c>
      <c r="D731" s="210" t="s">
        <v>156</v>
      </c>
      <c r="E731" s="211" t="s">
        <v>3432</v>
      </c>
      <c r="F731" s="212" t="s">
        <v>3433</v>
      </c>
      <c r="G731" s="213" t="s">
        <v>21</v>
      </c>
      <c r="H731" s="214">
        <v>0</v>
      </c>
      <c r="I731" s="215"/>
      <c r="J731" s="216">
        <f>ROUND(I731*H731,2)</f>
        <v>0</v>
      </c>
      <c r="K731" s="212" t="s">
        <v>21</v>
      </c>
      <c r="L731" s="70"/>
      <c r="M731" s="217" t="s">
        <v>21</v>
      </c>
      <c r="N731" s="218" t="s">
        <v>44</v>
      </c>
      <c r="O731" s="45"/>
      <c r="P731" s="219">
        <f>O731*H731</f>
        <v>0</v>
      </c>
      <c r="Q731" s="219">
        <v>0</v>
      </c>
      <c r="R731" s="219">
        <f>Q731*H731</f>
        <v>0</v>
      </c>
      <c r="S731" s="219">
        <v>0</v>
      </c>
      <c r="T731" s="220">
        <f>S731*H731</f>
        <v>0</v>
      </c>
      <c r="AR731" s="22" t="s">
        <v>183</v>
      </c>
      <c r="AT731" s="22" t="s">
        <v>156</v>
      </c>
      <c r="AU731" s="22" t="s">
        <v>81</v>
      </c>
      <c r="AY731" s="22" t="s">
        <v>155</v>
      </c>
      <c r="BE731" s="221">
        <f>IF(N731="základní",J731,0)</f>
        <v>0</v>
      </c>
      <c r="BF731" s="221">
        <f>IF(N731="snížená",J731,0)</f>
        <v>0</v>
      </c>
      <c r="BG731" s="221">
        <f>IF(N731="zákl. přenesená",J731,0)</f>
        <v>0</v>
      </c>
      <c r="BH731" s="221">
        <f>IF(N731="sníž. přenesená",J731,0)</f>
        <v>0</v>
      </c>
      <c r="BI731" s="221">
        <f>IF(N731="nulová",J731,0)</f>
        <v>0</v>
      </c>
      <c r="BJ731" s="22" t="s">
        <v>81</v>
      </c>
      <c r="BK731" s="221">
        <f>ROUND(I731*H731,2)</f>
        <v>0</v>
      </c>
      <c r="BL731" s="22" t="s">
        <v>183</v>
      </c>
      <c r="BM731" s="22" t="s">
        <v>3434</v>
      </c>
    </row>
    <row r="732" s="1" customFormat="1" ht="16.5" customHeight="1">
      <c r="B732" s="44"/>
      <c r="C732" s="258" t="s">
        <v>865</v>
      </c>
      <c r="D732" s="258" t="s">
        <v>298</v>
      </c>
      <c r="E732" s="259" t="s">
        <v>3435</v>
      </c>
      <c r="F732" s="260" t="s">
        <v>3436</v>
      </c>
      <c r="G732" s="261" t="s">
        <v>282</v>
      </c>
      <c r="H732" s="262">
        <v>16.015999999999998</v>
      </c>
      <c r="I732" s="263"/>
      <c r="J732" s="264">
        <f>ROUND(I732*H732,2)</f>
        <v>0</v>
      </c>
      <c r="K732" s="260" t="s">
        <v>21</v>
      </c>
      <c r="L732" s="265"/>
      <c r="M732" s="266" t="s">
        <v>21</v>
      </c>
      <c r="N732" s="267" t="s">
        <v>44</v>
      </c>
      <c r="O732" s="45"/>
      <c r="P732" s="219">
        <f>O732*H732</f>
        <v>0</v>
      </c>
      <c r="Q732" s="219">
        <v>0.022499999999999999</v>
      </c>
      <c r="R732" s="219">
        <f>Q732*H732</f>
        <v>0.36035999999999996</v>
      </c>
      <c r="S732" s="219">
        <v>0</v>
      </c>
      <c r="T732" s="220">
        <f>S732*H732</f>
        <v>0</v>
      </c>
      <c r="AR732" s="22" t="s">
        <v>210</v>
      </c>
      <c r="AT732" s="22" t="s">
        <v>298</v>
      </c>
      <c r="AU732" s="22" t="s">
        <v>81</v>
      </c>
      <c r="AY732" s="22" t="s">
        <v>155</v>
      </c>
      <c r="BE732" s="221">
        <f>IF(N732="základní",J732,0)</f>
        <v>0</v>
      </c>
      <c r="BF732" s="221">
        <f>IF(N732="snížená",J732,0)</f>
        <v>0</v>
      </c>
      <c r="BG732" s="221">
        <f>IF(N732="zákl. přenesená",J732,0)</f>
        <v>0</v>
      </c>
      <c r="BH732" s="221">
        <f>IF(N732="sníž. přenesená",J732,0)</f>
        <v>0</v>
      </c>
      <c r="BI732" s="221">
        <f>IF(N732="nulová",J732,0)</f>
        <v>0</v>
      </c>
      <c r="BJ732" s="22" t="s">
        <v>81</v>
      </c>
      <c r="BK732" s="221">
        <f>ROUND(I732*H732,2)</f>
        <v>0</v>
      </c>
      <c r="BL732" s="22" t="s">
        <v>183</v>
      </c>
      <c r="BM732" s="22" t="s">
        <v>3437</v>
      </c>
    </row>
    <row r="733" s="1" customFormat="1" ht="16.5" customHeight="1">
      <c r="B733" s="44"/>
      <c r="C733" s="210" t="s">
        <v>73</v>
      </c>
      <c r="D733" s="210" t="s">
        <v>156</v>
      </c>
      <c r="E733" s="211" t="s">
        <v>3438</v>
      </c>
      <c r="F733" s="212" t="s">
        <v>3439</v>
      </c>
      <c r="G733" s="213" t="s">
        <v>21</v>
      </c>
      <c r="H733" s="214">
        <v>0</v>
      </c>
      <c r="I733" s="215"/>
      <c r="J733" s="216">
        <f>ROUND(I733*H733,2)</f>
        <v>0</v>
      </c>
      <c r="K733" s="212" t="s">
        <v>21</v>
      </c>
      <c r="L733" s="70"/>
      <c r="M733" s="217" t="s">
        <v>21</v>
      </c>
      <c r="N733" s="218" t="s">
        <v>44</v>
      </c>
      <c r="O733" s="45"/>
      <c r="P733" s="219">
        <f>O733*H733</f>
        <v>0</v>
      </c>
      <c r="Q733" s="219">
        <v>0</v>
      </c>
      <c r="R733" s="219">
        <f>Q733*H733</f>
        <v>0</v>
      </c>
      <c r="S733" s="219">
        <v>0</v>
      </c>
      <c r="T733" s="220">
        <f>S733*H733</f>
        <v>0</v>
      </c>
      <c r="AR733" s="22" t="s">
        <v>183</v>
      </c>
      <c r="AT733" s="22" t="s">
        <v>156</v>
      </c>
      <c r="AU733" s="22" t="s">
        <v>81</v>
      </c>
      <c r="AY733" s="22" t="s">
        <v>155</v>
      </c>
      <c r="BE733" s="221">
        <f>IF(N733="základní",J733,0)</f>
        <v>0</v>
      </c>
      <c r="BF733" s="221">
        <f>IF(N733="snížená",J733,0)</f>
        <v>0</v>
      </c>
      <c r="BG733" s="221">
        <f>IF(N733="zákl. přenesená",J733,0)</f>
        <v>0</v>
      </c>
      <c r="BH733" s="221">
        <f>IF(N733="sníž. přenesená",J733,0)</f>
        <v>0</v>
      </c>
      <c r="BI733" s="221">
        <f>IF(N733="nulová",J733,0)</f>
        <v>0</v>
      </c>
      <c r="BJ733" s="22" t="s">
        <v>81</v>
      </c>
      <c r="BK733" s="221">
        <f>ROUND(I733*H733,2)</f>
        <v>0</v>
      </c>
      <c r="BL733" s="22" t="s">
        <v>183</v>
      </c>
      <c r="BM733" s="22" t="s">
        <v>3440</v>
      </c>
    </row>
    <row r="734" s="1" customFormat="1" ht="16.5" customHeight="1">
      <c r="B734" s="44"/>
      <c r="C734" s="258" t="s">
        <v>3441</v>
      </c>
      <c r="D734" s="258" t="s">
        <v>298</v>
      </c>
      <c r="E734" s="259" t="s">
        <v>3442</v>
      </c>
      <c r="F734" s="260" t="s">
        <v>3443</v>
      </c>
      <c r="G734" s="261" t="s">
        <v>282</v>
      </c>
      <c r="H734" s="262">
        <v>76.647999999999996</v>
      </c>
      <c r="I734" s="263"/>
      <c r="J734" s="264">
        <f>ROUND(I734*H734,2)</f>
        <v>0</v>
      </c>
      <c r="K734" s="260" t="s">
        <v>21</v>
      </c>
      <c r="L734" s="265"/>
      <c r="M734" s="266" t="s">
        <v>21</v>
      </c>
      <c r="N734" s="267" t="s">
        <v>44</v>
      </c>
      <c r="O734" s="45"/>
      <c r="P734" s="219">
        <f>O734*H734</f>
        <v>0</v>
      </c>
      <c r="Q734" s="219">
        <v>0.025000000000000001</v>
      </c>
      <c r="R734" s="219">
        <f>Q734*H734</f>
        <v>1.9161999999999999</v>
      </c>
      <c r="S734" s="219">
        <v>0</v>
      </c>
      <c r="T734" s="220">
        <f>S734*H734</f>
        <v>0</v>
      </c>
      <c r="AR734" s="22" t="s">
        <v>210</v>
      </c>
      <c r="AT734" s="22" t="s">
        <v>298</v>
      </c>
      <c r="AU734" s="22" t="s">
        <v>81</v>
      </c>
      <c r="AY734" s="22" t="s">
        <v>155</v>
      </c>
      <c r="BE734" s="221">
        <f>IF(N734="základní",J734,0)</f>
        <v>0</v>
      </c>
      <c r="BF734" s="221">
        <f>IF(N734="snížená",J734,0)</f>
        <v>0</v>
      </c>
      <c r="BG734" s="221">
        <f>IF(N734="zákl. přenesená",J734,0)</f>
        <v>0</v>
      </c>
      <c r="BH734" s="221">
        <f>IF(N734="sníž. přenesená",J734,0)</f>
        <v>0</v>
      </c>
      <c r="BI734" s="221">
        <f>IF(N734="nulová",J734,0)</f>
        <v>0</v>
      </c>
      <c r="BJ734" s="22" t="s">
        <v>81</v>
      </c>
      <c r="BK734" s="221">
        <f>ROUND(I734*H734,2)</f>
        <v>0</v>
      </c>
      <c r="BL734" s="22" t="s">
        <v>183</v>
      </c>
      <c r="BM734" s="22" t="s">
        <v>3444</v>
      </c>
    </row>
    <row r="735" s="1" customFormat="1" ht="16.5" customHeight="1">
      <c r="B735" s="44"/>
      <c r="C735" s="210" t="s">
        <v>73</v>
      </c>
      <c r="D735" s="210" t="s">
        <v>156</v>
      </c>
      <c r="E735" s="211" t="s">
        <v>3445</v>
      </c>
      <c r="F735" s="212" t="s">
        <v>3446</v>
      </c>
      <c r="G735" s="213" t="s">
        <v>21</v>
      </c>
      <c r="H735" s="214">
        <v>0</v>
      </c>
      <c r="I735" s="215"/>
      <c r="J735" s="216">
        <f>ROUND(I735*H735,2)</f>
        <v>0</v>
      </c>
      <c r="K735" s="212" t="s">
        <v>21</v>
      </c>
      <c r="L735" s="70"/>
      <c r="M735" s="217" t="s">
        <v>21</v>
      </c>
      <c r="N735" s="218" t="s">
        <v>44</v>
      </c>
      <c r="O735" s="45"/>
      <c r="P735" s="219">
        <f>O735*H735</f>
        <v>0</v>
      </c>
      <c r="Q735" s="219">
        <v>0</v>
      </c>
      <c r="R735" s="219">
        <f>Q735*H735</f>
        <v>0</v>
      </c>
      <c r="S735" s="219">
        <v>0</v>
      </c>
      <c r="T735" s="220">
        <f>S735*H735</f>
        <v>0</v>
      </c>
      <c r="AR735" s="22" t="s">
        <v>183</v>
      </c>
      <c r="AT735" s="22" t="s">
        <v>156</v>
      </c>
      <c r="AU735" s="22" t="s">
        <v>81</v>
      </c>
      <c r="AY735" s="22" t="s">
        <v>155</v>
      </c>
      <c r="BE735" s="221">
        <f>IF(N735="základní",J735,0)</f>
        <v>0</v>
      </c>
      <c r="BF735" s="221">
        <f>IF(N735="snížená",J735,0)</f>
        <v>0</v>
      </c>
      <c r="BG735" s="221">
        <f>IF(N735="zákl. přenesená",J735,0)</f>
        <v>0</v>
      </c>
      <c r="BH735" s="221">
        <f>IF(N735="sníž. přenesená",J735,0)</f>
        <v>0</v>
      </c>
      <c r="BI735" s="221">
        <f>IF(N735="nulová",J735,0)</f>
        <v>0</v>
      </c>
      <c r="BJ735" s="22" t="s">
        <v>81</v>
      </c>
      <c r="BK735" s="221">
        <f>ROUND(I735*H735,2)</f>
        <v>0</v>
      </c>
      <c r="BL735" s="22" t="s">
        <v>183</v>
      </c>
      <c r="BM735" s="22" t="s">
        <v>3447</v>
      </c>
    </row>
    <row r="736" s="1" customFormat="1" ht="16.5" customHeight="1">
      <c r="B736" s="44"/>
      <c r="C736" s="210" t="s">
        <v>868</v>
      </c>
      <c r="D736" s="210" t="s">
        <v>156</v>
      </c>
      <c r="E736" s="211" t="s">
        <v>3448</v>
      </c>
      <c r="F736" s="212" t="s">
        <v>3449</v>
      </c>
      <c r="G736" s="213" t="s">
        <v>282</v>
      </c>
      <c r="H736" s="214">
        <v>24.960000000000001</v>
      </c>
      <c r="I736" s="215"/>
      <c r="J736" s="216">
        <f>ROUND(I736*H736,2)</f>
        <v>0</v>
      </c>
      <c r="K736" s="212" t="s">
        <v>21</v>
      </c>
      <c r="L736" s="70"/>
      <c r="M736" s="217" t="s">
        <v>21</v>
      </c>
      <c r="N736" s="218" t="s">
        <v>44</v>
      </c>
      <c r="O736" s="45"/>
      <c r="P736" s="219">
        <f>O736*H736</f>
        <v>0</v>
      </c>
      <c r="Q736" s="219">
        <v>0</v>
      </c>
      <c r="R736" s="219">
        <f>Q736*H736</f>
        <v>0</v>
      </c>
      <c r="S736" s="219">
        <v>0</v>
      </c>
      <c r="T736" s="220">
        <f>S736*H736</f>
        <v>0</v>
      </c>
      <c r="AR736" s="22" t="s">
        <v>183</v>
      </c>
      <c r="AT736" s="22" t="s">
        <v>156</v>
      </c>
      <c r="AU736" s="22" t="s">
        <v>81</v>
      </c>
      <c r="AY736" s="22" t="s">
        <v>155</v>
      </c>
      <c r="BE736" s="221">
        <f>IF(N736="základní",J736,0)</f>
        <v>0</v>
      </c>
      <c r="BF736" s="221">
        <f>IF(N736="snížená",J736,0)</f>
        <v>0</v>
      </c>
      <c r="BG736" s="221">
        <f>IF(N736="zákl. přenesená",J736,0)</f>
        <v>0</v>
      </c>
      <c r="BH736" s="221">
        <f>IF(N736="sníž. přenesená",J736,0)</f>
        <v>0</v>
      </c>
      <c r="BI736" s="221">
        <f>IF(N736="nulová",J736,0)</f>
        <v>0</v>
      </c>
      <c r="BJ736" s="22" t="s">
        <v>81</v>
      </c>
      <c r="BK736" s="221">
        <f>ROUND(I736*H736,2)</f>
        <v>0</v>
      </c>
      <c r="BL736" s="22" t="s">
        <v>183</v>
      </c>
      <c r="BM736" s="22" t="s">
        <v>3450</v>
      </c>
    </row>
    <row r="737" s="1" customFormat="1" ht="16.5" customHeight="1">
      <c r="B737" s="44"/>
      <c r="C737" s="210" t="s">
        <v>73</v>
      </c>
      <c r="D737" s="210" t="s">
        <v>156</v>
      </c>
      <c r="E737" s="211" t="s">
        <v>3451</v>
      </c>
      <c r="F737" s="212" t="s">
        <v>3452</v>
      </c>
      <c r="G737" s="213" t="s">
        <v>21</v>
      </c>
      <c r="H737" s="214">
        <v>0</v>
      </c>
      <c r="I737" s="215"/>
      <c r="J737" s="216">
        <f>ROUND(I737*H737,2)</f>
        <v>0</v>
      </c>
      <c r="K737" s="212" t="s">
        <v>21</v>
      </c>
      <c r="L737" s="70"/>
      <c r="M737" s="217" t="s">
        <v>21</v>
      </c>
      <c r="N737" s="218" t="s">
        <v>44</v>
      </c>
      <c r="O737" s="45"/>
      <c r="P737" s="219">
        <f>O737*H737</f>
        <v>0</v>
      </c>
      <c r="Q737" s="219">
        <v>0</v>
      </c>
      <c r="R737" s="219">
        <f>Q737*H737</f>
        <v>0</v>
      </c>
      <c r="S737" s="219">
        <v>0</v>
      </c>
      <c r="T737" s="220">
        <f>S737*H737</f>
        <v>0</v>
      </c>
      <c r="AR737" s="22" t="s">
        <v>183</v>
      </c>
      <c r="AT737" s="22" t="s">
        <v>156</v>
      </c>
      <c r="AU737" s="22" t="s">
        <v>81</v>
      </c>
      <c r="AY737" s="22" t="s">
        <v>155</v>
      </c>
      <c r="BE737" s="221">
        <f>IF(N737="základní",J737,0)</f>
        <v>0</v>
      </c>
      <c r="BF737" s="221">
        <f>IF(N737="snížená",J737,0)</f>
        <v>0</v>
      </c>
      <c r="BG737" s="221">
        <f>IF(N737="zákl. přenesená",J737,0)</f>
        <v>0</v>
      </c>
      <c r="BH737" s="221">
        <f>IF(N737="sníž. přenesená",J737,0)</f>
        <v>0</v>
      </c>
      <c r="BI737" s="221">
        <f>IF(N737="nulová",J737,0)</f>
        <v>0</v>
      </c>
      <c r="BJ737" s="22" t="s">
        <v>81</v>
      </c>
      <c r="BK737" s="221">
        <f>ROUND(I737*H737,2)</f>
        <v>0</v>
      </c>
      <c r="BL737" s="22" t="s">
        <v>183</v>
      </c>
      <c r="BM737" s="22" t="s">
        <v>3453</v>
      </c>
    </row>
    <row r="738" s="1" customFormat="1" ht="16.5" customHeight="1">
      <c r="B738" s="44"/>
      <c r="C738" s="210" t="s">
        <v>3454</v>
      </c>
      <c r="D738" s="210" t="s">
        <v>156</v>
      </c>
      <c r="E738" s="211" t="s">
        <v>3455</v>
      </c>
      <c r="F738" s="212" t="s">
        <v>3456</v>
      </c>
      <c r="G738" s="213" t="s">
        <v>301</v>
      </c>
      <c r="H738" s="214">
        <v>3.7429999999999999</v>
      </c>
      <c r="I738" s="215"/>
      <c r="J738" s="216">
        <f>ROUND(I738*H738,2)</f>
        <v>0</v>
      </c>
      <c r="K738" s="212" t="s">
        <v>21</v>
      </c>
      <c r="L738" s="70"/>
      <c r="M738" s="217" t="s">
        <v>21</v>
      </c>
      <c r="N738" s="218" t="s">
        <v>44</v>
      </c>
      <c r="O738" s="45"/>
      <c r="P738" s="219">
        <f>O738*H738</f>
        <v>0</v>
      </c>
      <c r="Q738" s="219">
        <v>0</v>
      </c>
      <c r="R738" s="219">
        <f>Q738*H738</f>
        <v>0</v>
      </c>
      <c r="S738" s="219">
        <v>0</v>
      </c>
      <c r="T738" s="220">
        <f>S738*H738</f>
        <v>0</v>
      </c>
      <c r="AR738" s="22" t="s">
        <v>183</v>
      </c>
      <c r="AT738" s="22" t="s">
        <v>156</v>
      </c>
      <c r="AU738" s="22" t="s">
        <v>81</v>
      </c>
      <c r="AY738" s="22" t="s">
        <v>155</v>
      </c>
      <c r="BE738" s="221">
        <f>IF(N738="základní",J738,0)</f>
        <v>0</v>
      </c>
      <c r="BF738" s="221">
        <f>IF(N738="snížená",J738,0)</f>
        <v>0</v>
      </c>
      <c r="BG738" s="221">
        <f>IF(N738="zákl. přenesená",J738,0)</f>
        <v>0</v>
      </c>
      <c r="BH738" s="221">
        <f>IF(N738="sníž. přenesená",J738,0)</f>
        <v>0</v>
      </c>
      <c r="BI738" s="221">
        <f>IF(N738="nulová",J738,0)</f>
        <v>0</v>
      </c>
      <c r="BJ738" s="22" t="s">
        <v>81</v>
      </c>
      <c r="BK738" s="221">
        <f>ROUND(I738*H738,2)</f>
        <v>0</v>
      </c>
      <c r="BL738" s="22" t="s">
        <v>183</v>
      </c>
      <c r="BM738" s="22" t="s">
        <v>3457</v>
      </c>
    </row>
    <row r="739" s="1" customFormat="1" ht="16.5" customHeight="1">
      <c r="B739" s="44"/>
      <c r="C739" s="210" t="s">
        <v>73</v>
      </c>
      <c r="D739" s="210" t="s">
        <v>156</v>
      </c>
      <c r="E739" s="211" t="s">
        <v>3458</v>
      </c>
      <c r="F739" s="212" t="s">
        <v>3459</v>
      </c>
      <c r="G739" s="213" t="s">
        <v>21</v>
      </c>
      <c r="H739" s="214">
        <v>0</v>
      </c>
      <c r="I739" s="215"/>
      <c r="J739" s="216">
        <f>ROUND(I739*H739,2)</f>
        <v>0</v>
      </c>
      <c r="K739" s="212" t="s">
        <v>21</v>
      </c>
      <c r="L739" s="70"/>
      <c r="M739" s="217" t="s">
        <v>21</v>
      </c>
      <c r="N739" s="218" t="s">
        <v>44</v>
      </c>
      <c r="O739" s="45"/>
      <c r="P739" s="219">
        <f>O739*H739</f>
        <v>0</v>
      </c>
      <c r="Q739" s="219">
        <v>0</v>
      </c>
      <c r="R739" s="219">
        <f>Q739*H739</f>
        <v>0</v>
      </c>
      <c r="S739" s="219">
        <v>0</v>
      </c>
      <c r="T739" s="220">
        <f>S739*H739</f>
        <v>0</v>
      </c>
      <c r="AR739" s="22" t="s">
        <v>183</v>
      </c>
      <c r="AT739" s="22" t="s">
        <v>156</v>
      </c>
      <c r="AU739" s="22" t="s">
        <v>81</v>
      </c>
      <c r="AY739" s="22" t="s">
        <v>155</v>
      </c>
      <c r="BE739" s="221">
        <f>IF(N739="základní",J739,0)</f>
        <v>0</v>
      </c>
      <c r="BF739" s="221">
        <f>IF(N739="snížená",J739,0)</f>
        <v>0</v>
      </c>
      <c r="BG739" s="221">
        <f>IF(N739="zákl. přenesená",J739,0)</f>
        <v>0</v>
      </c>
      <c r="BH739" s="221">
        <f>IF(N739="sníž. přenesená",J739,0)</f>
        <v>0</v>
      </c>
      <c r="BI739" s="221">
        <f>IF(N739="nulová",J739,0)</f>
        <v>0</v>
      </c>
      <c r="BJ739" s="22" t="s">
        <v>81</v>
      </c>
      <c r="BK739" s="221">
        <f>ROUND(I739*H739,2)</f>
        <v>0</v>
      </c>
      <c r="BL739" s="22" t="s">
        <v>183</v>
      </c>
      <c r="BM739" s="22" t="s">
        <v>3460</v>
      </c>
    </row>
    <row r="740" s="9" customFormat="1" ht="37.44" customHeight="1">
      <c r="B740" s="196"/>
      <c r="C740" s="197"/>
      <c r="D740" s="198" t="s">
        <v>72</v>
      </c>
      <c r="E740" s="199" t="s">
        <v>3461</v>
      </c>
      <c r="F740" s="199" t="s">
        <v>3462</v>
      </c>
      <c r="G740" s="197"/>
      <c r="H740" s="197"/>
      <c r="I740" s="200"/>
      <c r="J740" s="201">
        <f>BK740</f>
        <v>0</v>
      </c>
      <c r="K740" s="197"/>
      <c r="L740" s="202"/>
      <c r="M740" s="203"/>
      <c r="N740" s="204"/>
      <c r="O740" s="204"/>
      <c r="P740" s="205">
        <v>0</v>
      </c>
      <c r="Q740" s="204"/>
      <c r="R740" s="205">
        <v>0</v>
      </c>
      <c r="S740" s="204"/>
      <c r="T740" s="206">
        <v>0</v>
      </c>
      <c r="AR740" s="207" t="s">
        <v>83</v>
      </c>
      <c r="AT740" s="208" t="s">
        <v>72</v>
      </c>
      <c r="AU740" s="208" t="s">
        <v>73</v>
      </c>
      <c r="AY740" s="207" t="s">
        <v>155</v>
      </c>
      <c r="BK740" s="209">
        <v>0</v>
      </c>
    </row>
    <row r="741" s="9" customFormat="1" ht="24.96" customHeight="1">
      <c r="B741" s="196"/>
      <c r="C741" s="197"/>
      <c r="D741" s="198" t="s">
        <v>72</v>
      </c>
      <c r="E741" s="199" t="s">
        <v>3463</v>
      </c>
      <c r="F741" s="199" t="s">
        <v>3464</v>
      </c>
      <c r="G741" s="197"/>
      <c r="H741" s="197"/>
      <c r="I741" s="200"/>
      <c r="J741" s="201">
        <f>BK741</f>
        <v>0</v>
      </c>
      <c r="K741" s="197"/>
      <c r="L741" s="202"/>
      <c r="M741" s="203"/>
      <c r="N741" s="204"/>
      <c r="O741" s="204"/>
      <c r="P741" s="205">
        <f>SUM(P742:P748)</f>
        <v>0</v>
      </c>
      <c r="Q741" s="204"/>
      <c r="R741" s="205">
        <f>SUM(R742:R748)</f>
        <v>1.4501873999999999</v>
      </c>
      <c r="S741" s="204"/>
      <c r="T741" s="206">
        <f>SUM(T742:T748)</f>
        <v>0</v>
      </c>
      <c r="AR741" s="207" t="s">
        <v>83</v>
      </c>
      <c r="AT741" s="208" t="s">
        <v>72</v>
      </c>
      <c r="AU741" s="208" t="s">
        <v>73</v>
      </c>
      <c r="AY741" s="207" t="s">
        <v>155</v>
      </c>
      <c r="BK741" s="209">
        <f>SUM(BK742:BK748)</f>
        <v>0</v>
      </c>
    </row>
    <row r="742" s="1" customFormat="1" ht="16.5" customHeight="1">
      <c r="B742" s="44"/>
      <c r="C742" s="210" t="s">
        <v>870</v>
      </c>
      <c r="D742" s="210" t="s">
        <v>156</v>
      </c>
      <c r="E742" s="211" t="s">
        <v>3465</v>
      </c>
      <c r="F742" s="212" t="s">
        <v>3466</v>
      </c>
      <c r="G742" s="213" t="s">
        <v>298</v>
      </c>
      <c r="H742" s="214">
        <v>25.48</v>
      </c>
      <c r="I742" s="215"/>
      <c r="J742" s="216">
        <f>ROUND(I742*H742,2)</f>
        <v>0</v>
      </c>
      <c r="K742" s="212" t="s">
        <v>21</v>
      </c>
      <c r="L742" s="70"/>
      <c r="M742" s="217" t="s">
        <v>21</v>
      </c>
      <c r="N742" s="218" t="s">
        <v>44</v>
      </c>
      <c r="O742" s="45"/>
      <c r="P742" s="219">
        <f>O742*H742</f>
        <v>0</v>
      </c>
      <c r="Q742" s="219">
        <v>0.00076999999999999996</v>
      </c>
      <c r="R742" s="219">
        <f>Q742*H742</f>
        <v>0.019619600000000001</v>
      </c>
      <c r="S742" s="219">
        <v>0</v>
      </c>
      <c r="T742" s="220">
        <f>S742*H742</f>
        <v>0</v>
      </c>
      <c r="AR742" s="22" t="s">
        <v>183</v>
      </c>
      <c r="AT742" s="22" t="s">
        <v>156</v>
      </c>
      <c r="AU742" s="22" t="s">
        <v>81</v>
      </c>
      <c r="AY742" s="22" t="s">
        <v>155</v>
      </c>
      <c r="BE742" s="221">
        <f>IF(N742="základní",J742,0)</f>
        <v>0</v>
      </c>
      <c r="BF742" s="221">
        <f>IF(N742="snížená",J742,0)</f>
        <v>0</v>
      </c>
      <c r="BG742" s="221">
        <f>IF(N742="zákl. přenesená",J742,0)</f>
        <v>0</v>
      </c>
      <c r="BH742" s="221">
        <f>IF(N742="sníž. přenesená",J742,0)</f>
        <v>0</v>
      </c>
      <c r="BI742" s="221">
        <f>IF(N742="nulová",J742,0)</f>
        <v>0</v>
      </c>
      <c r="BJ742" s="22" t="s">
        <v>81</v>
      </c>
      <c r="BK742" s="221">
        <f>ROUND(I742*H742,2)</f>
        <v>0</v>
      </c>
      <c r="BL742" s="22" t="s">
        <v>183</v>
      </c>
      <c r="BM742" s="22" t="s">
        <v>3467</v>
      </c>
    </row>
    <row r="743" s="1" customFormat="1" ht="16.5" customHeight="1">
      <c r="B743" s="44"/>
      <c r="C743" s="210" t="s">
        <v>73</v>
      </c>
      <c r="D743" s="210" t="s">
        <v>156</v>
      </c>
      <c r="E743" s="211" t="s">
        <v>3468</v>
      </c>
      <c r="F743" s="212" t="s">
        <v>3469</v>
      </c>
      <c r="G743" s="213" t="s">
        <v>21</v>
      </c>
      <c r="H743" s="214">
        <v>0</v>
      </c>
      <c r="I743" s="215"/>
      <c r="J743" s="216">
        <f>ROUND(I743*H743,2)</f>
        <v>0</v>
      </c>
      <c r="K743" s="212" t="s">
        <v>21</v>
      </c>
      <c r="L743" s="70"/>
      <c r="M743" s="217" t="s">
        <v>21</v>
      </c>
      <c r="N743" s="218" t="s">
        <v>44</v>
      </c>
      <c r="O743" s="45"/>
      <c r="P743" s="219">
        <f>O743*H743</f>
        <v>0</v>
      </c>
      <c r="Q743" s="219">
        <v>0</v>
      </c>
      <c r="R743" s="219">
        <f>Q743*H743</f>
        <v>0</v>
      </c>
      <c r="S743" s="219">
        <v>0</v>
      </c>
      <c r="T743" s="220">
        <f>S743*H743</f>
        <v>0</v>
      </c>
      <c r="AR743" s="22" t="s">
        <v>183</v>
      </c>
      <c r="AT743" s="22" t="s">
        <v>156</v>
      </c>
      <c r="AU743" s="22" t="s">
        <v>81</v>
      </c>
      <c r="AY743" s="22" t="s">
        <v>155</v>
      </c>
      <c r="BE743" s="221">
        <f>IF(N743="základní",J743,0)</f>
        <v>0</v>
      </c>
      <c r="BF743" s="221">
        <f>IF(N743="snížená",J743,0)</f>
        <v>0</v>
      </c>
      <c r="BG743" s="221">
        <f>IF(N743="zákl. přenesená",J743,0)</f>
        <v>0</v>
      </c>
      <c r="BH743" s="221">
        <f>IF(N743="sníž. přenesená",J743,0)</f>
        <v>0</v>
      </c>
      <c r="BI743" s="221">
        <f>IF(N743="nulová",J743,0)</f>
        <v>0</v>
      </c>
      <c r="BJ743" s="22" t="s">
        <v>81</v>
      </c>
      <c r="BK743" s="221">
        <f>ROUND(I743*H743,2)</f>
        <v>0</v>
      </c>
      <c r="BL743" s="22" t="s">
        <v>183</v>
      </c>
      <c r="BM743" s="22" t="s">
        <v>3470</v>
      </c>
    </row>
    <row r="744" s="1" customFormat="1" ht="16.5" customHeight="1">
      <c r="B744" s="44"/>
      <c r="C744" s="210" t="s">
        <v>3471</v>
      </c>
      <c r="D744" s="210" t="s">
        <v>156</v>
      </c>
      <c r="E744" s="211" t="s">
        <v>3472</v>
      </c>
      <c r="F744" s="212" t="s">
        <v>3473</v>
      </c>
      <c r="G744" s="213" t="s">
        <v>282</v>
      </c>
      <c r="H744" s="214">
        <v>81.052000000000007</v>
      </c>
      <c r="I744" s="215"/>
      <c r="J744" s="216">
        <f>ROUND(I744*H744,2)</f>
        <v>0</v>
      </c>
      <c r="K744" s="212" t="s">
        <v>21</v>
      </c>
      <c r="L744" s="70"/>
      <c r="M744" s="217" t="s">
        <v>21</v>
      </c>
      <c r="N744" s="218" t="s">
        <v>44</v>
      </c>
      <c r="O744" s="45"/>
      <c r="P744" s="219">
        <f>O744*H744</f>
        <v>0</v>
      </c>
      <c r="Q744" s="219">
        <v>0.017649999999999999</v>
      </c>
      <c r="R744" s="219">
        <f>Q744*H744</f>
        <v>1.4305677999999999</v>
      </c>
      <c r="S744" s="219">
        <v>0</v>
      </c>
      <c r="T744" s="220">
        <f>S744*H744</f>
        <v>0</v>
      </c>
      <c r="AR744" s="22" t="s">
        <v>183</v>
      </c>
      <c r="AT744" s="22" t="s">
        <v>156</v>
      </c>
      <c r="AU744" s="22" t="s">
        <v>81</v>
      </c>
      <c r="AY744" s="22" t="s">
        <v>155</v>
      </c>
      <c r="BE744" s="221">
        <f>IF(N744="základní",J744,0)</f>
        <v>0</v>
      </c>
      <c r="BF744" s="221">
        <f>IF(N744="snížená",J744,0)</f>
        <v>0</v>
      </c>
      <c r="BG744" s="221">
        <f>IF(N744="zákl. přenesená",J744,0)</f>
        <v>0</v>
      </c>
      <c r="BH744" s="221">
        <f>IF(N744="sníž. přenesená",J744,0)</f>
        <v>0</v>
      </c>
      <c r="BI744" s="221">
        <f>IF(N744="nulová",J744,0)</f>
        <v>0</v>
      </c>
      <c r="BJ744" s="22" t="s">
        <v>81</v>
      </c>
      <c r="BK744" s="221">
        <f>ROUND(I744*H744,2)</f>
        <v>0</v>
      </c>
      <c r="BL744" s="22" t="s">
        <v>183</v>
      </c>
      <c r="BM744" s="22" t="s">
        <v>3474</v>
      </c>
    </row>
    <row r="745" s="1" customFormat="1" ht="16.5" customHeight="1">
      <c r="B745" s="44"/>
      <c r="C745" s="210" t="s">
        <v>73</v>
      </c>
      <c r="D745" s="210" t="s">
        <v>156</v>
      </c>
      <c r="E745" s="211" t="s">
        <v>3475</v>
      </c>
      <c r="F745" s="212" t="s">
        <v>3476</v>
      </c>
      <c r="G745" s="213" t="s">
        <v>21</v>
      </c>
      <c r="H745" s="214">
        <v>0</v>
      </c>
      <c r="I745" s="215"/>
      <c r="J745" s="216">
        <f>ROUND(I745*H745,2)</f>
        <v>0</v>
      </c>
      <c r="K745" s="212" t="s">
        <v>21</v>
      </c>
      <c r="L745" s="70"/>
      <c r="M745" s="217" t="s">
        <v>21</v>
      </c>
      <c r="N745" s="218" t="s">
        <v>44</v>
      </c>
      <c r="O745" s="45"/>
      <c r="P745" s="219">
        <f>O745*H745</f>
        <v>0</v>
      </c>
      <c r="Q745" s="219">
        <v>0</v>
      </c>
      <c r="R745" s="219">
        <f>Q745*H745</f>
        <v>0</v>
      </c>
      <c r="S745" s="219">
        <v>0</v>
      </c>
      <c r="T745" s="220">
        <f>S745*H745</f>
        <v>0</v>
      </c>
      <c r="AR745" s="22" t="s">
        <v>183</v>
      </c>
      <c r="AT745" s="22" t="s">
        <v>156</v>
      </c>
      <c r="AU745" s="22" t="s">
        <v>81</v>
      </c>
      <c r="AY745" s="22" t="s">
        <v>155</v>
      </c>
      <c r="BE745" s="221">
        <f>IF(N745="základní",J745,0)</f>
        <v>0</v>
      </c>
      <c r="BF745" s="221">
        <f>IF(N745="snížená",J745,0)</f>
        <v>0</v>
      </c>
      <c r="BG745" s="221">
        <f>IF(N745="zákl. přenesená",J745,0)</f>
        <v>0</v>
      </c>
      <c r="BH745" s="221">
        <f>IF(N745="sníž. přenesená",J745,0)</f>
        <v>0</v>
      </c>
      <c r="BI745" s="221">
        <f>IF(N745="nulová",J745,0)</f>
        <v>0</v>
      </c>
      <c r="BJ745" s="22" t="s">
        <v>81</v>
      </c>
      <c r="BK745" s="221">
        <f>ROUND(I745*H745,2)</f>
        <v>0</v>
      </c>
      <c r="BL745" s="22" t="s">
        <v>183</v>
      </c>
      <c r="BM745" s="22" t="s">
        <v>3477</v>
      </c>
    </row>
    <row r="746" s="1" customFormat="1" ht="16.5" customHeight="1">
      <c r="B746" s="44"/>
      <c r="C746" s="210" t="s">
        <v>878</v>
      </c>
      <c r="D746" s="210" t="s">
        <v>156</v>
      </c>
      <c r="E746" s="211" t="s">
        <v>3478</v>
      </c>
      <c r="F746" s="212" t="s">
        <v>3479</v>
      </c>
      <c r="G746" s="213" t="s">
        <v>301</v>
      </c>
      <c r="H746" s="214">
        <v>1.4510000000000001</v>
      </c>
      <c r="I746" s="215"/>
      <c r="J746" s="216">
        <f>ROUND(I746*H746,2)</f>
        <v>0</v>
      </c>
      <c r="K746" s="212" t="s">
        <v>21</v>
      </c>
      <c r="L746" s="70"/>
      <c r="M746" s="217" t="s">
        <v>21</v>
      </c>
      <c r="N746" s="218" t="s">
        <v>44</v>
      </c>
      <c r="O746" s="45"/>
      <c r="P746" s="219">
        <f>O746*H746</f>
        <v>0</v>
      </c>
      <c r="Q746" s="219">
        <v>0</v>
      </c>
      <c r="R746" s="219">
        <f>Q746*H746</f>
        <v>0</v>
      </c>
      <c r="S746" s="219">
        <v>0</v>
      </c>
      <c r="T746" s="220">
        <f>S746*H746</f>
        <v>0</v>
      </c>
      <c r="AR746" s="22" t="s">
        <v>183</v>
      </c>
      <c r="AT746" s="22" t="s">
        <v>156</v>
      </c>
      <c r="AU746" s="22" t="s">
        <v>81</v>
      </c>
      <c r="AY746" s="22" t="s">
        <v>155</v>
      </c>
      <c r="BE746" s="221">
        <f>IF(N746="základní",J746,0)</f>
        <v>0</v>
      </c>
      <c r="BF746" s="221">
        <f>IF(N746="snížená",J746,0)</f>
        <v>0</v>
      </c>
      <c r="BG746" s="221">
        <f>IF(N746="zákl. přenesená",J746,0)</f>
        <v>0</v>
      </c>
      <c r="BH746" s="221">
        <f>IF(N746="sníž. přenesená",J746,0)</f>
        <v>0</v>
      </c>
      <c r="BI746" s="221">
        <f>IF(N746="nulová",J746,0)</f>
        <v>0</v>
      </c>
      <c r="BJ746" s="22" t="s">
        <v>81</v>
      </c>
      <c r="BK746" s="221">
        <f>ROUND(I746*H746,2)</f>
        <v>0</v>
      </c>
      <c r="BL746" s="22" t="s">
        <v>183</v>
      </c>
      <c r="BM746" s="22" t="s">
        <v>3480</v>
      </c>
    </row>
    <row r="747" s="1" customFormat="1" ht="16.5" customHeight="1">
      <c r="B747" s="44"/>
      <c r="C747" s="210" t="s">
        <v>73</v>
      </c>
      <c r="D747" s="210" t="s">
        <v>156</v>
      </c>
      <c r="E747" s="211" t="s">
        <v>3481</v>
      </c>
      <c r="F747" s="212" t="s">
        <v>3482</v>
      </c>
      <c r="G747" s="213" t="s">
        <v>21</v>
      </c>
      <c r="H747" s="214">
        <v>0</v>
      </c>
      <c r="I747" s="215"/>
      <c r="J747" s="216">
        <f>ROUND(I747*H747,2)</f>
        <v>0</v>
      </c>
      <c r="K747" s="212" t="s">
        <v>21</v>
      </c>
      <c r="L747" s="70"/>
      <c r="M747" s="217" t="s">
        <v>21</v>
      </c>
      <c r="N747" s="218" t="s">
        <v>44</v>
      </c>
      <c r="O747" s="45"/>
      <c r="P747" s="219">
        <f>O747*H747</f>
        <v>0</v>
      </c>
      <c r="Q747" s="219">
        <v>0</v>
      </c>
      <c r="R747" s="219">
        <f>Q747*H747</f>
        <v>0</v>
      </c>
      <c r="S747" s="219">
        <v>0</v>
      </c>
      <c r="T747" s="220">
        <f>S747*H747</f>
        <v>0</v>
      </c>
      <c r="AR747" s="22" t="s">
        <v>183</v>
      </c>
      <c r="AT747" s="22" t="s">
        <v>156</v>
      </c>
      <c r="AU747" s="22" t="s">
        <v>81</v>
      </c>
      <c r="AY747" s="22" t="s">
        <v>155</v>
      </c>
      <c r="BE747" s="221">
        <f>IF(N747="základní",J747,0)</f>
        <v>0</v>
      </c>
      <c r="BF747" s="221">
        <f>IF(N747="snížená",J747,0)</f>
        <v>0</v>
      </c>
      <c r="BG747" s="221">
        <f>IF(N747="zákl. přenesená",J747,0)</f>
        <v>0</v>
      </c>
      <c r="BH747" s="221">
        <f>IF(N747="sníž. přenesená",J747,0)</f>
        <v>0</v>
      </c>
      <c r="BI747" s="221">
        <f>IF(N747="nulová",J747,0)</f>
        <v>0</v>
      </c>
      <c r="BJ747" s="22" t="s">
        <v>81</v>
      </c>
      <c r="BK747" s="221">
        <f>ROUND(I747*H747,2)</f>
        <v>0</v>
      </c>
      <c r="BL747" s="22" t="s">
        <v>183</v>
      </c>
      <c r="BM747" s="22" t="s">
        <v>3483</v>
      </c>
    </row>
    <row r="748" s="9" customFormat="1" ht="29.88" customHeight="1">
      <c r="B748" s="196"/>
      <c r="C748" s="197"/>
      <c r="D748" s="198" t="s">
        <v>72</v>
      </c>
      <c r="E748" s="233" t="s">
        <v>3484</v>
      </c>
      <c r="F748" s="233" t="s">
        <v>3485</v>
      </c>
      <c r="G748" s="197"/>
      <c r="H748" s="197"/>
      <c r="I748" s="200"/>
      <c r="J748" s="234">
        <f>BK748</f>
        <v>0</v>
      </c>
      <c r="K748" s="197"/>
      <c r="L748" s="202"/>
      <c r="M748" s="203"/>
      <c r="N748" s="204"/>
      <c r="O748" s="204"/>
      <c r="P748" s="205">
        <v>0</v>
      </c>
      <c r="Q748" s="204"/>
      <c r="R748" s="205">
        <v>0</v>
      </c>
      <c r="S748" s="204"/>
      <c r="T748" s="206">
        <v>0</v>
      </c>
      <c r="AR748" s="207" t="s">
        <v>83</v>
      </c>
      <c r="AT748" s="208" t="s">
        <v>72</v>
      </c>
      <c r="AU748" s="208" t="s">
        <v>81</v>
      </c>
      <c r="AY748" s="207" t="s">
        <v>155</v>
      </c>
      <c r="BK748" s="209">
        <v>0</v>
      </c>
    </row>
    <row r="749" s="9" customFormat="1" ht="24.96" customHeight="1">
      <c r="B749" s="196"/>
      <c r="C749" s="197"/>
      <c r="D749" s="198" t="s">
        <v>72</v>
      </c>
      <c r="E749" s="199" t="s">
        <v>3486</v>
      </c>
      <c r="F749" s="199" t="s">
        <v>3487</v>
      </c>
      <c r="G749" s="197"/>
      <c r="H749" s="197"/>
      <c r="I749" s="200"/>
      <c r="J749" s="201">
        <f>BK749</f>
        <v>0</v>
      </c>
      <c r="K749" s="197"/>
      <c r="L749" s="202"/>
      <c r="M749" s="203"/>
      <c r="N749" s="204"/>
      <c r="O749" s="204"/>
      <c r="P749" s="205">
        <f>P750+SUM(P751:P759)+P765</f>
        <v>0</v>
      </c>
      <c r="Q749" s="204"/>
      <c r="R749" s="205">
        <f>R750+SUM(R751:R759)+R765</f>
        <v>1.0908888400000001</v>
      </c>
      <c r="S749" s="204"/>
      <c r="T749" s="206">
        <f>T750+SUM(T751:T759)+T765</f>
        <v>0</v>
      </c>
      <c r="AR749" s="207" t="s">
        <v>83</v>
      </c>
      <c r="AT749" s="208" t="s">
        <v>72</v>
      </c>
      <c r="AU749" s="208" t="s">
        <v>73</v>
      </c>
      <c r="AY749" s="207" t="s">
        <v>155</v>
      </c>
      <c r="BK749" s="209">
        <f>BK750+SUM(BK751:BK759)+BK765</f>
        <v>0</v>
      </c>
    </row>
    <row r="750" s="1" customFormat="1" ht="16.5" customHeight="1">
      <c r="B750" s="44"/>
      <c r="C750" s="210" t="s">
        <v>3488</v>
      </c>
      <c r="D750" s="210" t="s">
        <v>156</v>
      </c>
      <c r="E750" s="211" t="s">
        <v>3489</v>
      </c>
      <c r="F750" s="212" t="s">
        <v>3490</v>
      </c>
      <c r="G750" s="213" t="s">
        <v>298</v>
      </c>
      <c r="H750" s="214">
        <v>130</v>
      </c>
      <c r="I750" s="215"/>
      <c r="J750" s="216">
        <f>ROUND(I750*H750,2)</f>
        <v>0</v>
      </c>
      <c r="K750" s="212" t="s">
        <v>21</v>
      </c>
      <c r="L750" s="70"/>
      <c r="M750" s="217" t="s">
        <v>21</v>
      </c>
      <c r="N750" s="218" t="s">
        <v>44</v>
      </c>
      <c r="O750" s="45"/>
      <c r="P750" s="219">
        <f>O750*H750</f>
        <v>0</v>
      </c>
      <c r="Q750" s="219">
        <v>4.0000000000000003E-05</v>
      </c>
      <c r="R750" s="219">
        <f>Q750*H750</f>
        <v>0.0052000000000000006</v>
      </c>
      <c r="S750" s="219">
        <v>0</v>
      </c>
      <c r="T750" s="220">
        <f>S750*H750</f>
        <v>0</v>
      </c>
      <c r="AR750" s="22" t="s">
        <v>183</v>
      </c>
      <c r="AT750" s="22" t="s">
        <v>156</v>
      </c>
      <c r="AU750" s="22" t="s">
        <v>81</v>
      </c>
      <c r="AY750" s="22" t="s">
        <v>155</v>
      </c>
      <c r="BE750" s="221">
        <f>IF(N750="základní",J750,0)</f>
        <v>0</v>
      </c>
      <c r="BF750" s="221">
        <f>IF(N750="snížená",J750,0)</f>
        <v>0</v>
      </c>
      <c r="BG750" s="221">
        <f>IF(N750="zákl. přenesená",J750,0)</f>
        <v>0</v>
      </c>
      <c r="BH750" s="221">
        <f>IF(N750="sníž. přenesená",J750,0)</f>
        <v>0</v>
      </c>
      <c r="BI750" s="221">
        <f>IF(N750="nulová",J750,0)</f>
        <v>0</v>
      </c>
      <c r="BJ750" s="22" t="s">
        <v>81</v>
      </c>
      <c r="BK750" s="221">
        <f>ROUND(I750*H750,2)</f>
        <v>0</v>
      </c>
      <c r="BL750" s="22" t="s">
        <v>183</v>
      </c>
      <c r="BM750" s="22" t="s">
        <v>3491</v>
      </c>
    </row>
    <row r="751" s="1" customFormat="1" ht="16.5" customHeight="1">
      <c r="B751" s="44"/>
      <c r="C751" s="258" t="s">
        <v>881</v>
      </c>
      <c r="D751" s="258" t="s">
        <v>298</v>
      </c>
      <c r="E751" s="259" t="s">
        <v>3492</v>
      </c>
      <c r="F751" s="260" t="s">
        <v>3493</v>
      </c>
      <c r="G751" s="261" t="s">
        <v>298</v>
      </c>
      <c r="H751" s="262">
        <v>143</v>
      </c>
      <c r="I751" s="263"/>
      <c r="J751" s="264">
        <f>ROUND(I751*H751,2)</f>
        <v>0</v>
      </c>
      <c r="K751" s="260" t="s">
        <v>21</v>
      </c>
      <c r="L751" s="265"/>
      <c r="M751" s="266" t="s">
        <v>21</v>
      </c>
      <c r="N751" s="267" t="s">
        <v>44</v>
      </c>
      <c r="O751" s="45"/>
      <c r="P751" s="219">
        <f>O751*H751</f>
        <v>0</v>
      </c>
      <c r="Q751" s="219">
        <v>0.00080000000000000004</v>
      </c>
      <c r="R751" s="219">
        <f>Q751*H751</f>
        <v>0.1144</v>
      </c>
      <c r="S751" s="219">
        <v>0</v>
      </c>
      <c r="T751" s="220">
        <f>S751*H751</f>
        <v>0</v>
      </c>
      <c r="AR751" s="22" t="s">
        <v>210</v>
      </c>
      <c r="AT751" s="22" t="s">
        <v>298</v>
      </c>
      <c r="AU751" s="22" t="s">
        <v>81</v>
      </c>
      <c r="AY751" s="22" t="s">
        <v>155</v>
      </c>
      <c r="BE751" s="221">
        <f>IF(N751="základní",J751,0)</f>
        <v>0</v>
      </c>
      <c r="BF751" s="221">
        <f>IF(N751="snížená",J751,0)</f>
        <v>0</v>
      </c>
      <c r="BG751" s="221">
        <f>IF(N751="zákl. přenesená",J751,0)</f>
        <v>0</v>
      </c>
      <c r="BH751" s="221">
        <f>IF(N751="sníž. přenesená",J751,0)</f>
        <v>0</v>
      </c>
      <c r="BI751" s="221">
        <f>IF(N751="nulová",J751,0)</f>
        <v>0</v>
      </c>
      <c r="BJ751" s="22" t="s">
        <v>81</v>
      </c>
      <c r="BK751" s="221">
        <f>ROUND(I751*H751,2)</f>
        <v>0</v>
      </c>
      <c r="BL751" s="22" t="s">
        <v>183</v>
      </c>
      <c r="BM751" s="22" t="s">
        <v>3494</v>
      </c>
    </row>
    <row r="752" s="1" customFormat="1" ht="16.5" customHeight="1">
      <c r="B752" s="44"/>
      <c r="C752" s="210" t="s">
        <v>73</v>
      </c>
      <c r="D752" s="210" t="s">
        <v>156</v>
      </c>
      <c r="E752" s="211" t="s">
        <v>3495</v>
      </c>
      <c r="F752" s="212" t="s">
        <v>2647</v>
      </c>
      <c r="G752" s="213" t="s">
        <v>21</v>
      </c>
      <c r="H752" s="214">
        <v>0</v>
      </c>
      <c r="I752" s="215"/>
      <c r="J752" s="216">
        <f>ROUND(I752*H752,2)</f>
        <v>0</v>
      </c>
      <c r="K752" s="212" t="s">
        <v>21</v>
      </c>
      <c r="L752" s="70"/>
      <c r="M752" s="217" t="s">
        <v>21</v>
      </c>
      <c r="N752" s="218" t="s">
        <v>44</v>
      </c>
      <c r="O752" s="45"/>
      <c r="P752" s="219">
        <f>O752*H752</f>
        <v>0</v>
      </c>
      <c r="Q752" s="219">
        <v>0</v>
      </c>
      <c r="R752" s="219">
        <f>Q752*H752</f>
        <v>0</v>
      </c>
      <c r="S752" s="219">
        <v>0</v>
      </c>
      <c r="T752" s="220">
        <f>S752*H752</f>
        <v>0</v>
      </c>
      <c r="AR752" s="22" t="s">
        <v>183</v>
      </c>
      <c r="AT752" s="22" t="s">
        <v>156</v>
      </c>
      <c r="AU752" s="22" t="s">
        <v>81</v>
      </c>
      <c r="AY752" s="22" t="s">
        <v>155</v>
      </c>
      <c r="BE752" s="221">
        <f>IF(N752="základní",J752,0)</f>
        <v>0</v>
      </c>
      <c r="BF752" s="221">
        <f>IF(N752="snížená",J752,0)</f>
        <v>0</v>
      </c>
      <c r="BG752" s="221">
        <f>IF(N752="zákl. přenesená",J752,0)</f>
        <v>0</v>
      </c>
      <c r="BH752" s="221">
        <f>IF(N752="sníž. přenesená",J752,0)</f>
        <v>0</v>
      </c>
      <c r="BI752" s="221">
        <f>IF(N752="nulová",J752,0)</f>
        <v>0</v>
      </c>
      <c r="BJ752" s="22" t="s">
        <v>81</v>
      </c>
      <c r="BK752" s="221">
        <f>ROUND(I752*H752,2)</f>
        <v>0</v>
      </c>
      <c r="BL752" s="22" t="s">
        <v>183</v>
      </c>
      <c r="BM752" s="22" t="s">
        <v>3496</v>
      </c>
    </row>
    <row r="753" s="1" customFormat="1" ht="16.5" customHeight="1">
      <c r="B753" s="44"/>
      <c r="C753" s="210" t="s">
        <v>3497</v>
      </c>
      <c r="D753" s="210" t="s">
        <v>156</v>
      </c>
      <c r="E753" s="211" t="s">
        <v>3498</v>
      </c>
      <c r="F753" s="212" t="s">
        <v>3499</v>
      </c>
      <c r="G753" s="213" t="s">
        <v>282</v>
      </c>
      <c r="H753" s="214">
        <v>106.18899999999999</v>
      </c>
      <c r="I753" s="215"/>
      <c r="J753" s="216">
        <f>ROUND(I753*H753,2)</f>
        <v>0</v>
      </c>
      <c r="K753" s="212" t="s">
        <v>21</v>
      </c>
      <c r="L753" s="70"/>
      <c r="M753" s="217" t="s">
        <v>21</v>
      </c>
      <c r="N753" s="218" t="s">
        <v>44</v>
      </c>
      <c r="O753" s="45"/>
      <c r="P753" s="219">
        <f>O753*H753</f>
        <v>0</v>
      </c>
      <c r="Q753" s="219">
        <v>0.00040999999999999999</v>
      </c>
      <c r="R753" s="219">
        <f>Q753*H753</f>
        <v>0.043537489999999998</v>
      </c>
      <c r="S753" s="219">
        <v>0</v>
      </c>
      <c r="T753" s="220">
        <f>S753*H753</f>
        <v>0</v>
      </c>
      <c r="AR753" s="22" t="s">
        <v>183</v>
      </c>
      <c r="AT753" s="22" t="s">
        <v>156</v>
      </c>
      <c r="AU753" s="22" t="s">
        <v>81</v>
      </c>
      <c r="AY753" s="22" t="s">
        <v>155</v>
      </c>
      <c r="BE753" s="221">
        <f>IF(N753="základní",J753,0)</f>
        <v>0</v>
      </c>
      <c r="BF753" s="221">
        <f>IF(N753="snížená",J753,0)</f>
        <v>0</v>
      </c>
      <c r="BG753" s="221">
        <f>IF(N753="zákl. přenesená",J753,0)</f>
        <v>0</v>
      </c>
      <c r="BH753" s="221">
        <f>IF(N753="sníž. přenesená",J753,0)</f>
        <v>0</v>
      </c>
      <c r="BI753" s="221">
        <f>IF(N753="nulová",J753,0)</f>
        <v>0</v>
      </c>
      <c r="BJ753" s="22" t="s">
        <v>81</v>
      </c>
      <c r="BK753" s="221">
        <f>ROUND(I753*H753,2)</f>
        <v>0</v>
      </c>
      <c r="BL753" s="22" t="s">
        <v>183</v>
      </c>
      <c r="BM753" s="22" t="s">
        <v>3500</v>
      </c>
    </row>
    <row r="754" s="1" customFormat="1" ht="16.5" customHeight="1">
      <c r="B754" s="44"/>
      <c r="C754" s="210" t="s">
        <v>73</v>
      </c>
      <c r="D754" s="210" t="s">
        <v>156</v>
      </c>
      <c r="E754" s="211" t="s">
        <v>3501</v>
      </c>
      <c r="F754" s="212" t="s">
        <v>3502</v>
      </c>
      <c r="G754" s="213" t="s">
        <v>21</v>
      </c>
      <c r="H754" s="214">
        <v>0</v>
      </c>
      <c r="I754" s="215"/>
      <c r="J754" s="216">
        <f>ROUND(I754*H754,2)</f>
        <v>0</v>
      </c>
      <c r="K754" s="212" t="s">
        <v>21</v>
      </c>
      <c r="L754" s="70"/>
      <c r="M754" s="217" t="s">
        <v>21</v>
      </c>
      <c r="N754" s="218" t="s">
        <v>44</v>
      </c>
      <c r="O754" s="45"/>
      <c r="P754" s="219">
        <f>O754*H754</f>
        <v>0</v>
      </c>
      <c r="Q754" s="219">
        <v>0</v>
      </c>
      <c r="R754" s="219">
        <f>Q754*H754</f>
        <v>0</v>
      </c>
      <c r="S754" s="219">
        <v>0</v>
      </c>
      <c r="T754" s="220">
        <f>S754*H754</f>
        <v>0</v>
      </c>
      <c r="AR754" s="22" t="s">
        <v>183</v>
      </c>
      <c r="AT754" s="22" t="s">
        <v>156</v>
      </c>
      <c r="AU754" s="22" t="s">
        <v>81</v>
      </c>
      <c r="AY754" s="22" t="s">
        <v>155</v>
      </c>
      <c r="BE754" s="221">
        <f>IF(N754="základní",J754,0)</f>
        <v>0</v>
      </c>
      <c r="BF754" s="221">
        <f>IF(N754="snížená",J754,0)</f>
        <v>0</v>
      </c>
      <c r="BG754" s="221">
        <f>IF(N754="zákl. přenesená",J754,0)</f>
        <v>0</v>
      </c>
      <c r="BH754" s="221">
        <f>IF(N754="sníž. přenesená",J754,0)</f>
        <v>0</v>
      </c>
      <c r="BI754" s="221">
        <f>IF(N754="nulová",J754,0)</f>
        <v>0</v>
      </c>
      <c r="BJ754" s="22" t="s">
        <v>81</v>
      </c>
      <c r="BK754" s="221">
        <f>ROUND(I754*H754,2)</f>
        <v>0</v>
      </c>
      <c r="BL754" s="22" t="s">
        <v>183</v>
      </c>
      <c r="BM754" s="22" t="s">
        <v>3503</v>
      </c>
    </row>
    <row r="755" s="1" customFormat="1" ht="16.5" customHeight="1">
      <c r="B755" s="44"/>
      <c r="C755" s="258" t="s">
        <v>884</v>
      </c>
      <c r="D755" s="258" t="s">
        <v>298</v>
      </c>
      <c r="E755" s="259" t="s">
        <v>3504</v>
      </c>
      <c r="F755" s="260" t="s">
        <v>3505</v>
      </c>
      <c r="G755" s="261" t="s">
        <v>282</v>
      </c>
      <c r="H755" s="262">
        <v>116.688</v>
      </c>
      <c r="I755" s="263"/>
      <c r="J755" s="264">
        <f>ROUND(I755*H755,2)</f>
        <v>0</v>
      </c>
      <c r="K755" s="260" t="s">
        <v>21</v>
      </c>
      <c r="L755" s="265"/>
      <c r="M755" s="266" t="s">
        <v>21</v>
      </c>
      <c r="N755" s="267" t="s">
        <v>44</v>
      </c>
      <c r="O755" s="45"/>
      <c r="P755" s="219">
        <f>O755*H755</f>
        <v>0</v>
      </c>
      <c r="Q755" s="219">
        <v>0.0032000000000000002</v>
      </c>
      <c r="R755" s="219">
        <f>Q755*H755</f>
        <v>0.3734016</v>
      </c>
      <c r="S755" s="219">
        <v>0</v>
      </c>
      <c r="T755" s="220">
        <f>S755*H755</f>
        <v>0</v>
      </c>
      <c r="AR755" s="22" t="s">
        <v>210</v>
      </c>
      <c r="AT755" s="22" t="s">
        <v>298</v>
      </c>
      <c r="AU755" s="22" t="s">
        <v>81</v>
      </c>
      <c r="AY755" s="22" t="s">
        <v>155</v>
      </c>
      <c r="BE755" s="221">
        <f>IF(N755="základní",J755,0)</f>
        <v>0</v>
      </c>
      <c r="BF755" s="221">
        <f>IF(N755="snížená",J755,0)</f>
        <v>0</v>
      </c>
      <c r="BG755" s="221">
        <f>IF(N755="zákl. přenesená",J755,0)</f>
        <v>0</v>
      </c>
      <c r="BH755" s="221">
        <f>IF(N755="sníž. přenesená",J755,0)</f>
        <v>0</v>
      </c>
      <c r="BI755" s="221">
        <f>IF(N755="nulová",J755,0)</f>
        <v>0</v>
      </c>
      <c r="BJ755" s="22" t="s">
        <v>81</v>
      </c>
      <c r="BK755" s="221">
        <f>ROUND(I755*H755,2)</f>
        <v>0</v>
      </c>
      <c r="BL755" s="22" t="s">
        <v>183</v>
      </c>
      <c r="BM755" s="22" t="s">
        <v>3506</v>
      </c>
    </row>
    <row r="756" s="1" customFormat="1" ht="16.5" customHeight="1">
      <c r="B756" s="44"/>
      <c r="C756" s="210" t="s">
        <v>73</v>
      </c>
      <c r="D756" s="210" t="s">
        <v>156</v>
      </c>
      <c r="E756" s="211" t="s">
        <v>3507</v>
      </c>
      <c r="F756" s="212" t="s">
        <v>3508</v>
      </c>
      <c r="G756" s="213" t="s">
        <v>21</v>
      </c>
      <c r="H756" s="214">
        <v>0</v>
      </c>
      <c r="I756" s="215"/>
      <c r="J756" s="216">
        <f>ROUND(I756*H756,2)</f>
        <v>0</v>
      </c>
      <c r="K756" s="212" t="s">
        <v>21</v>
      </c>
      <c r="L756" s="70"/>
      <c r="M756" s="217" t="s">
        <v>21</v>
      </c>
      <c r="N756" s="218" t="s">
        <v>44</v>
      </c>
      <c r="O756" s="45"/>
      <c r="P756" s="219">
        <f>O756*H756</f>
        <v>0</v>
      </c>
      <c r="Q756" s="219">
        <v>0</v>
      </c>
      <c r="R756" s="219">
        <f>Q756*H756</f>
        <v>0</v>
      </c>
      <c r="S756" s="219">
        <v>0</v>
      </c>
      <c r="T756" s="220">
        <f>S756*H756</f>
        <v>0</v>
      </c>
      <c r="AR756" s="22" t="s">
        <v>183</v>
      </c>
      <c r="AT756" s="22" t="s">
        <v>156</v>
      </c>
      <c r="AU756" s="22" t="s">
        <v>81</v>
      </c>
      <c r="AY756" s="22" t="s">
        <v>155</v>
      </c>
      <c r="BE756" s="221">
        <f>IF(N756="základní",J756,0)</f>
        <v>0</v>
      </c>
      <c r="BF756" s="221">
        <f>IF(N756="snížená",J756,0)</f>
        <v>0</v>
      </c>
      <c r="BG756" s="221">
        <f>IF(N756="zákl. přenesená",J756,0)</f>
        <v>0</v>
      </c>
      <c r="BH756" s="221">
        <f>IF(N756="sníž. přenesená",J756,0)</f>
        <v>0</v>
      </c>
      <c r="BI756" s="221">
        <f>IF(N756="nulová",J756,0)</f>
        <v>0</v>
      </c>
      <c r="BJ756" s="22" t="s">
        <v>81</v>
      </c>
      <c r="BK756" s="221">
        <f>ROUND(I756*H756,2)</f>
        <v>0</v>
      </c>
      <c r="BL756" s="22" t="s">
        <v>183</v>
      </c>
      <c r="BM756" s="22" t="s">
        <v>3509</v>
      </c>
    </row>
    <row r="757" s="1" customFormat="1" ht="16.5" customHeight="1">
      <c r="B757" s="44"/>
      <c r="C757" s="210" t="s">
        <v>3510</v>
      </c>
      <c r="D757" s="210" t="s">
        <v>156</v>
      </c>
      <c r="E757" s="211" t="s">
        <v>3511</v>
      </c>
      <c r="F757" s="212" t="s">
        <v>3512</v>
      </c>
      <c r="G757" s="213" t="s">
        <v>301</v>
      </c>
      <c r="H757" s="214">
        <v>0.53600000000000003</v>
      </c>
      <c r="I757" s="215"/>
      <c r="J757" s="216">
        <f>ROUND(I757*H757,2)</f>
        <v>0</v>
      </c>
      <c r="K757" s="212" t="s">
        <v>21</v>
      </c>
      <c r="L757" s="70"/>
      <c r="M757" s="217" t="s">
        <v>21</v>
      </c>
      <c r="N757" s="218" t="s">
        <v>44</v>
      </c>
      <c r="O757" s="45"/>
      <c r="P757" s="219">
        <f>O757*H757</f>
        <v>0</v>
      </c>
      <c r="Q757" s="219">
        <v>0</v>
      </c>
      <c r="R757" s="219">
        <f>Q757*H757</f>
        <v>0</v>
      </c>
      <c r="S757" s="219">
        <v>0</v>
      </c>
      <c r="T757" s="220">
        <f>S757*H757</f>
        <v>0</v>
      </c>
      <c r="AR757" s="22" t="s">
        <v>183</v>
      </c>
      <c r="AT757" s="22" t="s">
        <v>156</v>
      </c>
      <c r="AU757" s="22" t="s">
        <v>81</v>
      </c>
      <c r="AY757" s="22" t="s">
        <v>155</v>
      </c>
      <c r="BE757" s="221">
        <f>IF(N757="základní",J757,0)</f>
        <v>0</v>
      </c>
      <c r="BF757" s="221">
        <f>IF(N757="snížená",J757,0)</f>
        <v>0</v>
      </c>
      <c r="BG757" s="221">
        <f>IF(N757="zákl. přenesená",J757,0)</f>
        <v>0</v>
      </c>
      <c r="BH757" s="221">
        <f>IF(N757="sníž. přenesená",J757,0)</f>
        <v>0</v>
      </c>
      <c r="BI757" s="221">
        <f>IF(N757="nulová",J757,0)</f>
        <v>0</v>
      </c>
      <c r="BJ757" s="22" t="s">
        <v>81</v>
      </c>
      <c r="BK757" s="221">
        <f>ROUND(I757*H757,2)</f>
        <v>0</v>
      </c>
      <c r="BL757" s="22" t="s">
        <v>183</v>
      </c>
      <c r="BM757" s="22" t="s">
        <v>3513</v>
      </c>
    </row>
    <row r="758" s="1" customFormat="1" ht="16.5" customHeight="1">
      <c r="B758" s="44"/>
      <c r="C758" s="210" t="s">
        <v>73</v>
      </c>
      <c r="D758" s="210" t="s">
        <v>156</v>
      </c>
      <c r="E758" s="211" t="s">
        <v>3514</v>
      </c>
      <c r="F758" s="212" t="s">
        <v>3515</v>
      </c>
      <c r="G758" s="213" t="s">
        <v>21</v>
      </c>
      <c r="H758" s="214">
        <v>0</v>
      </c>
      <c r="I758" s="215"/>
      <c r="J758" s="216">
        <f>ROUND(I758*H758,2)</f>
        <v>0</v>
      </c>
      <c r="K758" s="212" t="s">
        <v>21</v>
      </c>
      <c r="L758" s="70"/>
      <c r="M758" s="217" t="s">
        <v>21</v>
      </c>
      <c r="N758" s="218" t="s">
        <v>44</v>
      </c>
      <c r="O758" s="45"/>
      <c r="P758" s="219">
        <f>O758*H758</f>
        <v>0</v>
      </c>
      <c r="Q758" s="219">
        <v>0</v>
      </c>
      <c r="R758" s="219">
        <f>Q758*H758</f>
        <v>0</v>
      </c>
      <c r="S758" s="219">
        <v>0</v>
      </c>
      <c r="T758" s="220">
        <f>S758*H758</f>
        <v>0</v>
      </c>
      <c r="AR758" s="22" t="s">
        <v>183</v>
      </c>
      <c r="AT758" s="22" t="s">
        <v>156</v>
      </c>
      <c r="AU758" s="22" t="s">
        <v>81</v>
      </c>
      <c r="AY758" s="22" t="s">
        <v>155</v>
      </c>
      <c r="BE758" s="221">
        <f>IF(N758="základní",J758,0)</f>
        <v>0</v>
      </c>
      <c r="BF758" s="221">
        <f>IF(N758="snížená",J758,0)</f>
        <v>0</v>
      </c>
      <c r="BG758" s="221">
        <f>IF(N758="zákl. přenesená",J758,0)</f>
        <v>0</v>
      </c>
      <c r="BH758" s="221">
        <f>IF(N758="sníž. přenesená",J758,0)</f>
        <v>0</v>
      </c>
      <c r="BI758" s="221">
        <f>IF(N758="nulová",J758,0)</f>
        <v>0</v>
      </c>
      <c r="BJ758" s="22" t="s">
        <v>81</v>
      </c>
      <c r="BK758" s="221">
        <f>ROUND(I758*H758,2)</f>
        <v>0</v>
      </c>
      <c r="BL758" s="22" t="s">
        <v>183</v>
      </c>
      <c r="BM758" s="22" t="s">
        <v>3516</v>
      </c>
    </row>
    <row r="759" s="9" customFormat="1" ht="29.88" customHeight="1">
      <c r="B759" s="196"/>
      <c r="C759" s="197"/>
      <c r="D759" s="198" t="s">
        <v>72</v>
      </c>
      <c r="E759" s="233" t="s">
        <v>2986</v>
      </c>
      <c r="F759" s="233" t="s">
        <v>3517</v>
      </c>
      <c r="G759" s="197"/>
      <c r="H759" s="197"/>
      <c r="I759" s="200"/>
      <c r="J759" s="234">
        <f>BK759</f>
        <v>0</v>
      </c>
      <c r="K759" s="197"/>
      <c r="L759" s="202"/>
      <c r="M759" s="203"/>
      <c r="N759" s="204"/>
      <c r="O759" s="204"/>
      <c r="P759" s="205">
        <f>SUM(P760:P764)</f>
        <v>0</v>
      </c>
      <c r="Q759" s="204"/>
      <c r="R759" s="205">
        <f>SUM(R760:R764)</f>
        <v>0.55434974999999997</v>
      </c>
      <c r="S759" s="204"/>
      <c r="T759" s="206">
        <f>SUM(T760:T764)</f>
        <v>0</v>
      </c>
      <c r="AR759" s="207" t="s">
        <v>83</v>
      </c>
      <c r="AT759" s="208" t="s">
        <v>72</v>
      </c>
      <c r="AU759" s="208" t="s">
        <v>81</v>
      </c>
      <c r="AY759" s="207" t="s">
        <v>155</v>
      </c>
      <c r="BK759" s="209">
        <f>SUM(BK760:BK764)</f>
        <v>0</v>
      </c>
    </row>
    <row r="760" s="1" customFormat="1" ht="16.5" customHeight="1">
      <c r="B760" s="44"/>
      <c r="C760" s="210" t="s">
        <v>73</v>
      </c>
      <c r="D760" s="210" t="s">
        <v>156</v>
      </c>
      <c r="E760" s="211" t="s">
        <v>3518</v>
      </c>
      <c r="F760" s="212" t="s">
        <v>3519</v>
      </c>
      <c r="G760" s="213" t="s">
        <v>21</v>
      </c>
      <c r="H760" s="214">
        <v>0</v>
      </c>
      <c r="I760" s="215"/>
      <c r="J760" s="216">
        <f>ROUND(I760*H760,2)</f>
        <v>0</v>
      </c>
      <c r="K760" s="212" t="s">
        <v>21</v>
      </c>
      <c r="L760" s="70"/>
      <c r="M760" s="217" t="s">
        <v>21</v>
      </c>
      <c r="N760" s="218" t="s">
        <v>44</v>
      </c>
      <c r="O760" s="45"/>
      <c r="P760" s="219">
        <f>O760*H760</f>
        <v>0</v>
      </c>
      <c r="Q760" s="219">
        <v>0</v>
      </c>
      <c r="R760" s="219">
        <f>Q760*H760</f>
        <v>0</v>
      </c>
      <c r="S760" s="219">
        <v>0</v>
      </c>
      <c r="T760" s="220">
        <f>S760*H760</f>
        <v>0</v>
      </c>
      <c r="AR760" s="22" t="s">
        <v>183</v>
      </c>
      <c r="AT760" s="22" t="s">
        <v>156</v>
      </c>
      <c r="AU760" s="22" t="s">
        <v>83</v>
      </c>
      <c r="AY760" s="22" t="s">
        <v>155</v>
      </c>
      <c r="BE760" s="221">
        <f>IF(N760="základní",J760,0)</f>
        <v>0</v>
      </c>
      <c r="BF760" s="221">
        <f>IF(N760="snížená",J760,0)</f>
        <v>0</v>
      </c>
      <c r="BG760" s="221">
        <f>IF(N760="zákl. přenesená",J760,0)</f>
        <v>0</v>
      </c>
      <c r="BH760" s="221">
        <f>IF(N760="sníž. přenesená",J760,0)</f>
        <v>0</v>
      </c>
      <c r="BI760" s="221">
        <f>IF(N760="nulová",J760,0)</f>
        <v>0</v>
      </c>
      <c r="BJ760" s="22" t="s">
        <v>81</v>
      </c>
      <c r="BK760" s="221">
        <f>ROUND(I760*H760,2)</f>
        <v>0</v>
      </c>
      <c r="BL760" s="22" t="s">
        <v>183</v>
      </c>
      <c r="BM760" s="22" t="s">
        <v>3520</v>
      </c>
    </row>
    <row r="761" s="1" customFormat="1" ht="16.5" customHeight="1">
      <c r="B761" s="44"/>
      <c r="C761" s="210" t="s">
        <v>887</v>
      </c>
      <c r="D761" s="210" t="s">
        <v>156</v>
      </c>
      <c r="E761" s="211" t="s">
        <v>3521</v>
      </c>
      <c r="F761" s="212" t="s">
        <v>3522</v>
      </c>
      <c r="G761" s="213" t="s">
        <v>282</v>
      </c>
      <c r="H761" s="214">
        <v>119.215</v>
      </c>
      <c r="I761" s="215"/>
      <c r="J761" s="216">
        <f>ROUND(I761*H761,2)</f>
        <v>0</v>
      </c>
      <c r="K761" s="212" t="s">
        <v>21</v>
      </c>
      <c r="L761" s="70"/>
      <c r="M761" s="217" t="s">
        <v>21</v>
      </c>
      <c r="N761" s="218" t="s">
        <v>44</v>
      </c>
      <c r="O761" s="45"/>
      <c r="P761" s="219">
        <f>O761*H761</f>
        <v>0</v>
      </c>
      <c r="Q761" s="219">
        <v>0.0046499999999999996</v>
      </c>
      <c r="R761" s="219">
        <f>Q761*H761</f>
        <v>0.55434974999999997</v>
      </c>
      <c r="S761" s="219">
        <v>0</v>
      </c>
      <c r="T761" s="220">
        <f>S761*H761</f>
        <v>0</v>
      </c>
      <c r="AR761" s="22" t="s">
        <v>183</v>
      </c>
      <c r="AT761" s="22" t="s">
        <v>156</v>
      </c>
      <c r="AU761" s="22" t="s">
        <v>83</v>
      </c>
      <c r="AY761" s="22" t="s">
        <v>155</v>
      </c>
      <c r="BE761" s="221">
        <f>IF(N761="základní",J761,0)</f>
        <v>0</v>
      </c>
      <c r="BF761" s="221">
        <f>IF(N761="snížená",J761,0)</f>
        <v>0</v>
      </c>
      <c r="BG761" s="221">
        <f>IF(N761="zákl. přenesená",J761,0)</f>
        <v>0</v>
      </c>
      <c r="BH761" s="221">
        <f>IF(N761="sníž. přenesená",J761,0)</f>
        <v>0</v>
      </c>
      <c r="BI761" s="221">
        <f>IF(N761="nulová",J761,0)</f>
        <v>0</v>
      </c>
      <c r="BJ761" s="22" t="s">
        <v>81</v>
      </c>
      <c r="BK761" s="221">
        <f>ROUND(I761*H761,2)</f>
        <v>0</v>
      </c>
      <c r="BL761" s="22" t="s">
        <v>183</v>
      </c>
      <c r="BM761" s="22" t="s">
        <v>3523</v>
      </c>
    </row>
    <row r="762" s="1" customFormat="1" ht="16.5" customHeight="1">
      <c r="B762" s="44"/>
      <c r="C762" s="210" t="s">
        <v>73</v>
      </c>
      <c r="D762" s="210" t="s">
        <v>156</v>
      </c>
      <c r="E762" s="211" t="s">
        <v>3524</v>
      </c>
      <c r="F762" s="212" t="s">
        <v>3525</v>
      </c>
      <c r="G762" s="213" t="s">
        <v>21</v>
      </c>
      <c r="H762" s="214">
        <v>0</v>
      </c>
      <c r="I762" s="215"/>
      <c r="J762" s="216">
        <f>ROUND(I762*H762,2)</f>
        <v>0</v>
      </c>
      <c r="K762" s="212" t="s">
        <v>21</v>
      </c>
      <c r="L762" s="70"/>
      <c r="M762" s="217" t="s">
        <v>21</v>
      </c>
      <c r="N762" s="218" t="s">
        <v>44</v>
      </c>
      <c r="O762" s="45"/>
      <c r="P762" s="219">
        <f>O762*H762</f>
        <v>0</v>
      </c>
      <c r="Q762" s="219">
        <v>0</v>
      </c>
      <c r="R762" s="219">
        <f>Q762*H762</f>
        <v>0</v>
      </c>
      <c r="S762" s="219">
        <v>0</v>
      </c>
      <c r="T762" s="220">
        <f>S762*H762</f>
        <v>0</v>
      </c>
      <c r="AR762" s="22" t="s">
        <v>183</v>
      </c>
      <c r="AT762" s="22" t="s">
        <v>156</v>
      </c>
      <c r="AU762" s="22" t="s">
        <v>83</v>
      </c>
      <c r="AY762" s="22" t="s">
        <v>155</v>
      </c>
      <c r="BE762" s="221">
        <f>IF(N762="základní",J762,0)</f>
        <v>0</v>
      </c>
      <c r="BF762" s="221">
        <f>IF(N762="snížená",J762,0)</f>
        <v>0</v>
      </c>
      <c r="BG762" s="221">
        <f>IF(N762="zákl. přenesená",J762,0)</f>
        <v>0</v>
      </c>
      <c r="BH762" s="221">
        <f>IF(N762="sníž. přenesená",J762,0)</f>
        <v>0</v>
      </c>
      <c r="BI762" s="221">
        <f>IF(N762="nulová",J762,0)</f>
        <v>0</v>
      </c>
      <c r="BJ762" s="22" t="s">
        <v>81</v>
      </c>
      <c r="BK762" s="221">
        <f>ROUND(I762*H762,2)</f>
        <v>0</v>
      </c>
      <c r="BL762" s="22" t="s">
        <v>183</v>
      </c>
      <c r="BM762" s="22" t="s">
        <v>3526</v>
      </c>
    </row>
    <row r="763" s="1" customFormat="1" ht="16.5" customHeight="1">
      <c r="B763" s="44"/>
      <c r="C763" s="210" t="s">
        <v>3527</v>
      </c>
      <c r="D763" s="210" t="s">
        <v>156</v>
      </c>
      <c r="E763" s="211" t="s">
        <v>3528</v>
      </c>
      <c r="F763" s="212" t="s">
        <v>3529</v>
      </c>
      <c r="G763" s="213" t="s">
        <v>301</v>
      </c>
      <c r="H763" s="214">
        <v>0.55400000000000005</v>
      </c>
      <c r="I763" s="215"/>
      <c r="J763" s="216">
        <f>ROUND(I763*H763,2)</f>
        <v>0</v>
      </c>
      <c r="K763" s="212" t="s">
        <v>21</v>
      </c>
      <c r="L763" s="70"/>
      <c r="M763" s="217" t="s">
        <v>21</v>
      </c>
      <c r="N763" s="218" t="s">
        <v>44</v>
      </c>
      <c r="O763" s="45"/>
      <c r="P763" s="219">
        <f>O763*H763</f>
        <v>0</v>
      </c>
      <c r="Q763" s="219">
        <v>0</v>
      </c>
      <c r="R763" s="219">
        <f>Q763*H763</f>
        <v>0</v>
      </c>
      <c r="S763" s="219">
        <v>0</v>
      </c>
      <c r="T763" s="220">
        <f>S763*H763</f>
        <v>0</v>
      </c>
      <c r="AR763" s="22" t="s">
        <v>183</v>
      </c>
      <c r="AT763" s="22" t="s">
        <v>156</v>
      </c>
      <c r="AU763" s="22" t="s">
        <v>83</v>
      </c>
      <c r="AY763" s="22" t="s">
        <v>155</v>
      </c>
      <c r="BE763" s="221">
        <f>IF(N763="základní",J763,0)</f>
        <v>0</v>
      </c>
      <c r="BF763" s="221">
        <f>IF(N763="snížená",J763,0)</f>
        <v>0</v>
      </c>
      <c r="BG763" s="221">
        <f>IF(N763="zákl. přenesená",J763,0)</f>
        <v>0</v>
      </c>
      <c r="BH763" s="221">
        <f>IF(N763="sníž. přenesená",J763,0)</f>
        <v>0</v>
      </c>
      <c r="BI763" s="221">
        <f>IF(N763="nulová",J763,0)</f>
        <v>0</v>
      </c>
      <c r="BJ763" s="22" t="s">
        <v>81</v>
      </c>
      <c r="BK763" s="221">
        <f>ROUND(I763*H763,2)</f>
        <v>0</v>
      </c>
      <c r="BL763" s="22" t="s">
        <v>183</v>
      </c>
      <c r="BM763" s="22" t="s">
        <v>3530</v>
      </c>
    </row>
    <row r="764" s="1" customFormat="1" ht="16.5" customHeight="1">
      <c r="B764" s="44"/>
      <c r="C764" s="210" t="s">
        <v>73</v>
      </c>
      <c r="D764" s="210" t="s">
        <v>156</v>
      </c>
      <c r="E764" s="211" t="s">
        <v>3531</v>
      </c>
      <c r="F764" s="212" t="s">
        <v>3532</v>
      </c>
      <c r="G764" s="213" t="s">
        <v>21</v>
      </c>
      <c r="H764" s="214">
        <v>0</v>
      </c>
      <c r="I764" s="215"/>
      <c r="J764" s="216">
        <f>ROUND(I764*H764,2)</f>
        <v>0</v>
      </c>
      <c r="K764" s="212" t="s">
        <v>21</v>
      </c>
      <c r="L764" s="70"/>
      <c r="M764" s="217" t="s">
        <v>21</v>
      </c>
      <c r="N764" s="218" t="s">
        <v>44</v>
      </c>
      <c r="O764" s="45"/>
      <c r="P764" s="219">
        <f>O764*H764</f>
        <v>0</v>
      </c>
      <c r="Q764" s="219">
        <v>0</v>
      </c>
      <c r="R764" s="219">
        <f>Q764*H764</f>
        <v>0</v>
      </c>
      <c r="S764" s="219">
        <v>0</v>
      </c>
      <c r="T764" s="220">
        <f>S764*H764</f>
        <v>0</v>
      </c>
      <c r="AR764" s="22" t="s">
        <v>183</v>
      </c>
      <c r="AT764" s="22" t="s">
        <v>156</v>
      </c>
      <c r="AU764" s="22" t="s">
        <v>83</v>
      </c>
      <c r="AY764" s="22" t="s">
        <v>155</v>
      </c>
      <c r="BE764" s="221">
        <f>IF(N764="základní",J764,0)</f>
        <v>0</v>
      </c>
      <c r="BF764" s="221">
        <f>IF(N764="snížená",J764,0)</f>
        <v>0</v>
      </c>
      <c r="BG764" s="221">
        <f>IF(N764="zákl. přenesená",J764,0)</f>
        <v>0</v>
      </c>
      <c r="BH764" s="221">
        <f>IF(N764="sníž. přenesená",J764,0)</f>
        <v>0</v>
      </c>
      <c r="BI764" s="221">
        <f>IF(N764="nulová",J764,0)</f>
        <v>0</v>
      </c>
      <c r="BJ764" s="22" t="s">
        <v>81</v>
      </c>
      <c r="BK764" s="221">
        <f>ROUND(I764*H764,2)</f>
        <v>0</v>
      </c>
      <c r="BL764" s="22" t="s">
        <v>183</v>
      </c>
      <c r="BM764" s="22" t="s">
        <v>3533</v>
      </c>
    </row>
    <row r="765" s="9" customFormat="1" ht="29.88" customHeight="1">
      <c r="B765" s="196"/>
      <c r="C765" s="197"/>
      <c r="D765" s="198" t="s">
        <v>72</v>
      </c>
      <c r="E765" s="233" t="s">
        <v>3534</v>
      </c>
      <c r="F765" s="233" t="s">
        <v>3535</v>
      </c>
      <c r="G765" s="197"/>
      <c r="H765" s="197"/>
      <c r="I765" s="200"/>
      <c r="J765" s="234">
        <f>BK765</f>
        <v>0</v>
      </c>
      <c r="K765" s="197"/>
      <c r="L765" s="202"/>
      <c r="M765" s="203"/>
      <c r="N765" s="204"/>
      <c r="O765" s="204"/>
      <c r="P765" s="205">
        <v>0</v>
      </c>
      <c r="Q765" s="204"/>
      <c r="R765" s="205">
        <v>0</v>
      </c>
      <c r="S765" s="204"/>
      <c r="T765" s="206">
        <v>0</v>
      </c>
      <c r="AR765" s="207" t="s">
        <v>83</v>
      </c>
      <c r="AT765" s="208" t="s">
        <v>72</v>
      </c>
      <c r="AU765" s="208" t="s">
        <v>81</v>
      </c>
      <c r="AY765" s="207" t="s">
        <v>155</v>
      </c>
      <c r="BK765" s="209">
        <v>0</v>
      </c>
    </row>
    <row r="766" s="9" customFormat="1" ht="24.96" customHeight="1">
      <c r="B766" s="196"/>
      <c r="C766" s="197"/>
      <c r="D766" s="198" t="s">
        <v>72</v>
      </c>
      <c r="E766" s="199" t="s">
        <v>3536</v>
      </c>
      <c r="F766" s="199" t="s">
        <v>3537</v>
      </c>
      <c r="G766" s="197"/>
      <c r="H766" s="197"/>
      <c r="I766" s="200"/>
      <c r="J766" s="201">
        <f>BK766</f>
        <v>0</v>
      </c>
      <c r="K766" s="197"/>
      <c r="L766" s="202"/>
      <c r="M766" s="203"/>
      <c r="N766" s="204"/>
      <c r="O766" s="204"/>
      <c r="P766" s="205">
        <f>SUM(P767:P779)</f>
        <v>0</v>
      </c>
      <c r="Q766" s="204"/>
      <c r="R766" s="205">
        <f>SUM(R767:R779)</f>
        <v>13.940394300000001</v>
      </c>
      <c r="S766" s="204"/>
      <c r="T766" s="206">
        <f>SUM(T767:T779)</f>
        <v>0</v>
      </c>
      <c r="AR766" s="207" t="s">
        <v>83</v>
      </c>
      <c r="AT766" s="208" t="s">
        <v>72</v>
      </c>
      <c r="AU766" s="208" t="s">
        <v>73</v>
      </c>
      <c r="AY766" s="207" t="s">
        <v>155</v>
      </c>
      <c r="BK766" s="209">
        <f>SUM(BK767:BK779)</f>
        <v>0</v>
      </c>
    </row>
    <row r="767" s="1" customFormat="1" ht="16.5" customHeight="1">
      <c r="B767" s="44"/>
      <c r="C767" s="210" t="s">
        <v>890</v>
      </c>
      <c r="D767" s="210" t="s">
        <v>156</v>
      </c>
      <c r="E767" s="211" t="s">
        <v>3538</v>
      </c>
      <c r="F767" s="212" t="s">
        <v>3539</v>
      </c>
      <c r="G767" s="213" t="s">
        <v>282</v>
      </c>
      <c r="H767" s="214">
        <v>88.400000000000006</v>
      </c>
      <c r="I767" s="215"/>
      <c r="J767" s="216">
        <f>ROUND(I767*H767,2)</f>
        <v>0</v>
      </c>
      <c r="K767" s="212" t="s">
        <v>21</v>
      </c>
      <c r="L767" s="70"/>
      <c r="M767" s="217" t="s">
        <v>21</v>
      </c>
      <c r="N767" s="218" t="s">
        <v>44</v>
      </c>
      <c r="O767" s="45"/>
      <c r="P767" s="219">
        <f>O767*H767</f>
        <v>0</v>
      </c>
      <c r="Q767" s="219">
        <v>0.0021700000000000001</v>
      </c>
      <c r="R767" s="219">
        <f>Q767*H767</f>
        <v>0.19182800000000003</v>
      </c>
      <c r="S767" s="219">
        <v>0</v>
      </c>
      <c r="T767" s="220">
        <f>S767*H767</f>
        <v>0</v>
      </c>
      <c r="AR767" s="22" t="s">
        <v>183</v>
      </c>
      <c r="AT767" s="22" t="s">
        <v>156</v>
      </c>
      <c r="AU767" s="22" t="s">
        <v>81</v>
      </c>
      <c r="AY767" s="22" t="s">
        <v>155</v>
      </c>
      <c r="BE767" s="221">
        <f>IF(N767="základní",J767,0)</f>
        <v>0</v>
      </c>
      <c r="BF767" s="221">
        <f>IF(N767="snížená",J767,0)</f>
        <v>0</v>
      </c>
      <c r="BG767" s="221">
        <f>IF(N767="zákl. přenesená",J767,0)</f>
        <v>0</v>
      </c>
      <c r="BH767" s="221">
        <f>IF(N767="sníž. přenesená",J767,0)</f>
        <v>0</v>
      </c>
      <c r="BI767" s="221">
        <f>IF(N767="nulová",J767,0)</f>
        <v>0</v>
      </c>
      <c r="BJ767" s="22" t="s">
        <v>81</v>
      </c>
      <c r="BK767" s="221">
        <f>ROUND(I767*H767,2)</f>
        <v>0</v>
      </c>
      <c r="BL767" s="22" t="s">
        <v>183</v>
      </c>
      <c r="BM767" s="22" t="s">
        <v>3540</v>
      </c>
    </row>
    <row r="768" s="1" customFormat="1" ht="16.5" customHeight="1">
      <c r="B768" s="44"/>
      <c r="C768" s="210" t="s">
        <v>73</v>
      </c>
      <c r="D768" s="210" t="s">
        <v>156</v>
      </c>
      <c r="E768" s="211" t="s">
        <v>2476</v>
      </c>
      <c r="F768" s="212" t="s">
        <v>2477</v>
      </c>
      <c r="G768" s="213" t="s">
        <v>21</v>
      </c>
      <c r="H768" s="214">
        <v>0</v>
      </c>
      <c r="I768" s="215"/>
      <c r="J768" s="216">
        <f>ROUND(I768*H768,2)</f>
        <v>0</v>
      </c>
      <c r="K768" s="212" t="s">
        <v>21</v>
      </c>
      <c r="L768" s="70"/>
      <c r="M768" s="217" t="s">
        <v>21</v>
      </c>
      <c r="N768" s="218" t="s">
        <v>44</v>
      </c>
      <c r="O768" s="45"/>
      <c r="P768" s="219">
        <f>O768*H768</f>
        <v>0</v>
      </c>
      <c r="Q768" s="219">
        <v>0</v>
      </c>
      <c r="R768" s="219">
        <f>Q768*H768</f>
        <v>0</v>
      </c>
      <c r="S768" s="219">
        <v>0</v>
      </c>
      <c r="T768" s="220">
        <f>S768*H768</f>
        <v>0</v>
      </c>
      <c r="AR768" s="22" t="s">
        <v>183</v>
      </c>
      <c r="AT768" s="22" t="s">
        <v>156</v>
      </c>
      <c r="AU768" s="22" t="s">
        <v>81</v>
      </c>
      <c r="AY768" s="22" t="s">
        <v>155</v>
      </c>
      <c r="BE768" s="221">
        <f>IF(N768="základní",J768,0)</f>
        <v>0</v>
      </c>
      <c r="BF768" s="221">
        <f>IF(N768="snížená",J768,0)</f>
        <v>0</v>
      </c>
      <c r="BG768" s="221">
        <f>IF(N768="zákl. přenesená",J768,0)</f>
        <v>0</v>
      </c>
      <c r="BH768" s="221">
        <f>IF(N768="sníž. přenesená",J768,0)</f>
        <v>0</v>
      </c>
      <c r="BI768" s="221">
        <f>IF(N768="nulová",J768,0)</f>
        <v>0</v>
      </c>
      <c r="BJ768" s="22" t="s">
        <v>81</v>
      </c>
      <c r="BK768" s="221">
        <f>ROUND(I768*H768,2)</f>
        <v>0</v>
      </c>
      <c r="BL768" s="22" t="s">
        <v>183</v>
      </c>
      <c r="BM768" s="22" t="s">
        <v>3541</v>
      </c>
    </row>
    <row r="769" s="1" customFormat="1" ht="16.5" customHeight="1">
      <c r="B769" s="44"/>
      <c r="C769" s="210" t="s">
        <v>3542</v>
      </c>
      <c r="D769" s="210" t="s">
        <v>156</v>
      </c>
      <c r="E769" s="211" t="s">
        <v>3543</v>
      </c>
      <c r="F769" s="212" t="s">
        <v>3544</v>
      </c>
      <c r="G769" s="213" t="s">
        <v>298</v>
      </c>
      <c r="H769" s="214">
        <v>18.199999999999999</v>
      </c>
      <c r="I769" s="215"/>
      <c r="J769" s="216">
        <f>ROUND(I769*H769,2)</f>
        <v>0</v>
      </c>
      <c r="K769" s="212" t="s">
        <v>21</v>
      </c>
      <c r="L769" s="70"/>
      <c r="M769" s="217" t="s">
        <v>21</v>
      </c>
      <c r="N769" s="218" t="s">
        <v>44</v>
      </c>
      <c r="O769" s="45"/>
      <c r="P769" s="219">
        <f>O769*H769</f>
        <v>0</v>
      </c>
      <c r="Q769" s="219">
        <v>0.00027999999999999998</v>
      </c>
      <c r="R769" s="219">
        <f>Q769*H769</f>
        <v>0.005095999999999999</v>
      </c>
      <c r="S769" s="219">
        <v>0</v>
      </c>
      <c r="T769" s="220">
        <f>S769*H769</f>
        <v>0</v>
      </c>
      <c r="AR769" s="22" t="s">
        <v>183</v>
      </c>
      <c r="AT769" s="22" t="s">
        <v>156</v>
      </c>
      <c r="AU769" s="22" t="s">
        <v>81</v>
      </c>
      <c r="AY769" s="22" t="s">
        <v>155</v>
      </c>
      <c r="BE769" s="221">
        <f>IF(N769="základní",J769,0)</f>
        <v>0</v>
      </c>
      <c r="BF769" s="221">
        <f>IF(N769="snížená",J769,0)</f>
        <v>0</v>
      </c>
      <c r="BG769" s="221">
        <f>IF(N769="zákl. přenesená",J769,0)</f>
        <v>0</v>
      </c>
      <c r="BH769" s="221">
        <f>IF(N769="sníž. přenesená",J769,0)</f>
        <v>0</v>
      </c>
      <c r="BI769" s="221">
        <f>IF(N769="nulová",J769,0)</f>
        <v>0</v>
      </c>
      <c r="BJ769" s="22" t="s">
        <v>81</v>
      </c>
      <c r="BK769" s="221">
        <f>ROUND(I769*H769,2)</f>
        <v>0</v>
      </c>
      <c r="BL769" s="22" t="s">
        <v>183</v>
      </c>
      <c r="BM769" s="22" t="s">
        <v>3545</v>
      </c>
    </row>
    <row r="770" s="1" customFormat="1" ht="16.5" customHeight="1">
      <c r="B770" s="44"/>
      <c r="C770" s="210" t="s">
        <v>73</v>
      </c>
      <c r="D770" s="210" t="s">
        <v>156</v>
      </c>
      <c r="E770" s="211" t="s">
        <v>434</v>
      </c>
      <c r="F770" s="212" t="s">
        <v>2200</v>
      </c>
      <c r="G770" s="213" t="s">
        <v>21</v>
      </c>
      <c r="H770" s="214">
        <v>0</v>
      </c>
      <c r="I770" s="215"/>
      <c r="J770" s="216">
        <f>ROUND(I770*H770,2)</f>
        <v>0</v>
      </c>
      <c r="K770" s="212" t="s">
        <v>21</v>
      </c>
      <c r="L770" s="70"/>
      <c r="M770" s="217" t="s">
        <v>21</v>
      </c>
      <c r="N770" s="218" t="s">
        <v>44</v>
      </c>
      <c r="O770" s="45"/>
      <c r="P770" s="219">
        <f>O770*H770</f>
        <v>0</v>
      </c>
      <c r="Q770" s="219">
        <v>0</v>
      </c>
      <c r="R770" s="219">
        <f>Q770*H770</f>
        <v>0</v>
      </c>
      <c r="S770" s="219">
        <v>0</v>
      </c>
      <c r="T770" s="220">
        <f>S770*H770</f>
        <v>0</v>
      </c>
      <c r="AR770" s="22" t="s">
        <v>183</v>
      </c>
      <c r="AT770" s="22" t="s">
        <v>156</v>
      </c>
      <c r="AU770" s="22" t="s">
        <v>81</v>
      </c>
      <c r="AY770" s="22" t="s">
        <v>155</v>
      </c>
      <c r="BE770" s="221">
        <f>IF(N770="základní",J770,0)</f>
        <v>0</v>
      </c>
      <c r="BF770" s="221">
        <f>IF(N770="snížená",J770,0)</f>
        <v>0</v>
      </c>
      <c r="BG770" s="221">
        <f>IF(N770="zákl. přenesená",J770,0)</f>
        <v>0</v>
      </c>
      <c r="BH770" s="221">
        <f>IF(N770="sníž. přenesená",J770,0)</f>
        <v>0</v>
      </c>
      <c r="BI770" s="221">
        <f>IF(N770="nulová",J770,0)</f>
        <v>0</v>
      </c>
      <c r="BJ770" s="22" t="s">
        <v>81</v>
      </c>
      <c r="BK770" s="221">
        <f>ROUND(I770*H770,2)</f>
        <v>0</v>
      </c>
      <c r="BL770" s="22" t="s">
        <v>183</v>
      </c>
      <c r="BM770" s="22" t="s">
        <v>3546</v>
      </c>
    </row>
    <row r="771" s="1" customFormat="1" ht="16.5" customHeight="1">
      <c r="B771" s="44"/>
      <c r="C771" s="258" t="s">
        <v>893</v>
      </c>
      <c r="D771" s="258" t="s">
        <v>298</v>
      </c>
      <c r="E771" s="259" t="s">
        <v>3547</v>
      </c>
      <c r="F771" s="260" t="s">
        <v>3548</v>
      </c>
      <c r="G771" s="261" t="s">
        <v>282</v>
      </c>
      <c r="H771" s="262">
        <v>97.239999999999995</v>
      </c>
      <c r="I771" s="263"/>
      <c r="J771" s="264">
        <f>ROUND(I771*H771,2)</f>
        <v>0</v>
      </c>
      <c r="K771" s="260" t="s">
        <v>21</v>
      </c>
      <c r="L771" s="265"/>
      <c r="M771" s="266" t="s">
        <v>21</v>
      </c>
      <c r="N771" s="267" t="s">
        <v>44</v>
      </c>
      <c r="O771" s="45"/>
      <c r="P771" s="219">
        <f>O771*H771</f>
        <v>0</v>
      </c>
      <c r="Q771" s="219">
        <v>0.021000000000000001</v>
      </c>
      <c r="R771" s="219">
        <f>Q771*H771</f>
        <v>2.0420400000000001</v>
      </c>
      <c r="S771" s="219">
        <v>0</v>
      </c>
      <c r="T771" s="220">
        <f>S771*H771</f>
        <v>0</v>
      </c>
      <c r="AR771" s="22" t="s">
        <v>210</v>
      </c>
      <c r="AT771" s="22" t="s">
        <v>298</v>
      </c>
      <c r="AU771" s="22" t="s">
        <v>81</v>
      </c>
      <c r="AY771" s="22" t="s">
        <v>155</v>
      </c>
      <c r="BE771" s="221">
        <f>IF(N771="základní",J771,0)</f>
        <v>0</v>
      </c>
      <c r="BF771" s="221">
        <f>IF(N771="snížená",J771,0)</f>
        <v>0</v>
      </c>
      <c r="BG771" s="221">
        <f>IF(N771="zákl. přenesená",J771,0)</f>
        <v>0</v>
      </c>
      <c r="BH771" s="221">
        <f>IF(N771="sníž. přenesená",J771,0)</f>
        <v>0</v>
      </c>
      <c r="BI771" s="221">
        <f>IF(N771="nulová",J771,0)</f>
        <v>0</v>
      </c>
      <c r="BJ771" s="22" t="s">
        <v>81</v>
      </c>
      <c r="BK771" s="221">
        <f>ROUND(I771*H771,2)</f>
        <v>0</v>
      </c>
      <c r="BL771" s="22" t="s">
        <v>183</v>
      </c>
      <c r="BM771" s="22" t="s">
        <v>3549</v>
      </c>
    </row>
    <row r="772" s="1" customFormat="1" ht="16.5" customHeight="1">
      <c r="B772" s="44"/>
      <c r="C772" s="210" t="s">
        <v>73</v>
      </c>
      <c r="D772" s="210" t="s">
        <v>156</v>
      </c>
      <c r="E772" s="211" t="s">
        <v>3550</v>
      </c>
      <c r="F772" s="212" t="s">
        <v>3551</v>
      </c>
      <c r="G772" s="213" t="s">
        <v>21</v>
      </c>
      <c r="H772" s="214">
        <v>0</v>
      </c>
      <c r="I772" s="215"/>
      <c r="J772" s="216">
        <f>ROUND(I772*H772,2)</f>
        <v>0</v>
      </c>
      <c r="K772" s="212" t="s">
        <v>21</v>
      </c>
      <c r="L772" s="70"/>
      <c r="M772" s="217" t="s">
        <v>21</v>
      </c>
      <c r="N772" s="218" t="s">
        <v>44</v>
      </c>
      <c r="O772" s="45"/>
      <c r="P772" s="219">
        <f>O772*H772</f>
        <v>0</v>
      </c>
      <c r="Q772" s="219">
        <v>0</v>
      </c>
      <c r="R772" s="219">
        <f>Q772*H772</f>
        <v>0</v>
      </c>
      <c r="S772" s="219">
        <v>0</v>
      </c>
      <c r="T772" s="220">
        <f>S772*H772</f>
        <v>0</v>
      </c>
      <c r="AR772" s="22" t="s">
        <v>183</v>
      </c>
      <c r="AT772" s="22" t="s">
        <v>156</v>
      </c>
      <c r="AU772" s="22" t="s">
        <v>81</v>
      </c>
      <c r="AY772" s="22" t="s">
        <v>155</v>
      </c>
      <c r="BE772" s="221">
        <f>IF(N772="základní",J772,0)</f>
        <v>0</v>
      </c>
      <c r="BF772" s="221">
        <f>IF(N772="snížená",J772,0)</f>
        <v>0</v>
      </c>
      <c r="BG772" s="221">
        <f>IF(N772="zákl. přenesená",J772,0)</f>
        <v>0</v>
      </c>
      <c r="BH772" s="221">
        <f>IF(N772="sníž. přenesená",J772,0)</f>
        <v>0</v>
      </c>
      <c r="BI772" s="221">
        <f>IF(N772="nulová",J772,0)</f>
        <v>0</v>
      </c>
      <c r="BJ772" s="22" t="s">
        <v>81</v>
      </c>
      <c r="BK772" s="221">
        <f>ROUND(I772*H772,2)</f>
        <v>0</v>
      </c>
      <c r="BL772" s="22" t="s">
        <v>183</v>
      </c>
      <c r="BM772" s="22" t="s">
        <v>3552</v>
      </c>
    </row>
    <row r="773" s="1" customFormat="1" ht="16.5" customHeight="1">
      <c r="B773" s="44"/>
      <c r="C773" s="210" t="s">
        <v>3553</v>
      </c>
      <c r="D773" s="210" t="s">
        <v>156</v>
      </c>
      <c r="E773" s="211" t="s">
        <v>3554</v>
      </c>
      <c r="F773" s="212" t="s">
        <v>3555</v>
      </c>
      <c r="G773" s="213" t="s">
        <v>282</v>
      </c>
      <c r="H773" s="214">
        <v>279.79000000000002</v>
      </c>
      <c r="I773" s="215"/>
      <c r="J773" s="216">
        <f>ROUND(I773*H773,2)</f>
        <v>0</v>
      </c>
      <c r="K773" s="212" t="s">
        <v>21</v>
      </c>
      <c r="L773" s="70"/>
      <c r="M773" s="217" t="s">
        <v>21</v>
      </c>
      <c r="N773" s="218" t="s">
        <v>44</v>
      </c>
      <c r="O773" s="45"/>
      <c r="P773" s="219">
        <f>O773*H773</f>
        <v>0</v>
      </c>
      <c r="Q773" s="219">
        <v>0.0055700000000000003</v>
      </c>
      <c r="R773" s="219">
        <f>Q773*H773</f>
        <v>1.5584303000000002</v>
      </c>
      <c r="S773" s="219">
        <v>0</v>
      </c>
      <c r="T773" s="220">
        <f>S773*H773</f>
        <v>0</v>
      </c>
      <c r="AR773" s="22" t="s">
        <v>183</v>
      </c>
      <c r="AT773" s="22" t="s">
        <v>156</v>
      </c>
      <c r="AU773" s="22" t="s">
        <v>81</v>
      </c>
      <c r="AY773" s="22" t="s">
        <v>155</v>
      </c>
      <c r="BE773" s="221">
        <f>IF(N773="základní",J773,0)</f>
        <v>0</v>
      </c>
      <c r="BF773" s="221">
        <f>IF(N773="snížená",J773,0)</f>
        <v>0</v>
      </c>
      <c r="BG773" s="221">
        <f>IF(N773="zákl. přenesená",J773,0)</f>
        <v>0</v>
      </c>
      <c r="BH773" s="221">
        <f>IF(N773="sníž. přenesená",J773,0)</f>
        <v>0</v>
      </c>
      <c r="BI773" s="221">
        <f>IF(N773="nulová",J773,0)</f>
        <v>0</v>
      </c>
      <c r="BJ773" s="22" t="s">
        <v>81</v>
      </c>
      <c r="BK773" s="221">
        <f>ROUND(I773*H773,2)</f>
        <v>0</v>
      </c>
      <c r="BL773" s="22" t="s">
        <v>183</v>
      </c>
      <c r="BM773" s="22" t="s">
        <v>3556</v>
      </c>
    </row>
    <row r="774" s="1" customFormat="1" ht="16.5" customHeight="1">
      <c r="B774" s="44"/>
      <c r="C774" s="210" t="s">
        <v>73</v>
      </c>
      <c r="D774" s="210" t="s">
        <v>156</v>
      </c>
      <c r="E774" s="211" t="s">
        <v>3557</v>
      </c>
      <c r="F774" s="212" t="s">
        <v>3558</v>
      </c>
      <c r="G774" s="213" t="s">
        <v>21</v>
      </c>
      <c r="H774" s="214">
        <v>0</v>
      </c>
      <c r="I774" s="215"/>
      <c r="J774" s="216">
        <f>ROUND(I774*H774,2)</f>
        <v>0</v>
      </c>
      <c r="K774" s="212" t="s">
        <v>21</v>
      </c>
      <c r="L774" s="70"/>
      <c r="M774" s="217" t="s">
        <v>21</v>
      </c>
      <c r="N774" s="218" t="s">
        <v>44</v>
      </c>
      <c r="O774" s="45"/>
      <c r="P774" s="219">
        <f>O774*H774</f>
        <v>0</v>
      </c>
      <c r="Q774" s="219">
        <v>0</v>
      </c>
      <c r="R774" s="219">
        <f>Q774*H774</f>
        <v>0</v>
      </c>
      <c r="S774" s="219">
        <v>0</v>
      </c>
      <c r="T774" s="220">
        <f>S774*H774</f>
        <v>0</v>
      </c>
      <c r="AR774" s="22" t="s">
        <v>183</v>
      </c>
      <c r="AT774" s="22" t="s">
        <v>156</v>
      </c>
      <c r="AU774" s="22" t="s">
        <v>81</v>
      </c>
      <c r="AY774" s="22" t="s">
        <v>155</v>
      </c>
      <c r="BE774" s="221">
        <f>IF(N774="základní",J774,0)</f>
        <v>0</v>
      </c>
      <c r="BF774" s="221">
        <f>IF(N774="snížená",J774,0)</f>
        <v>0</v>
      </c>
      <c r="BG774" s="221">
        <f>IF(N774="zákl. přenesená",J774,0)</f>
        <v>0</v>
      </c>
      <c r="BH774" s="221">
        <f>IF(N774="sníž. přenesená",J774,0)</f>
        <v>0</v>
      </c>
      <c r="BI774" s="221">
        <f>IF(N774="nulová",J774,0)</f>
        <v>0</v>
      </c>
      <c r="BJ774" s="22" t="s">
        <v>81</v>
      </c>
      <c r="BK774" s="221">
        <f>ROUND(I774*H774,2)</f>
        <v>0</v>
      </c>
      <c r="BL774" s="22" t="s">
        <v>183</v>
      </c>
      <c r="BM774" s="22" t="s">
        <v>3559</v>
      </c>
    </row>
    <row r="775" s="1" customFormat="1" ht="16.5" customHeight="1">
      <c r="B775" s="44"/>
      <c r="C775" s="258" t="s">
        <v>896</v>
      </c>
      <c r="D775" s="258" t="s">
        <v>298</v>
      </c>
      <c r="E775" s="259" t="s">
        <v>3560</v>
      </c>
      <c r="F775" s="260" t="s">
        <v>3561</v>
      </c>
      <c r="G775" s="261" t="s">
        <v>282</v>
      </c>
      <c r="H775" s="262">
        <v>294</v>
      </c>
      <c r="I775" s="263"/>
      <c r="J775" s="264">
        <f>ROUND(I775*H775,2)</f>
        <v>0</v>
      </c>
      <c r="K775" s="260" t="s">
        <v>21</v>
      </c>
      <c r="L775" s="265"/>
      <c r="M775" s="266" t="s">
        <v>21</v>
      </c>
      <c r="N775" s="267" t="s">
        <v>44</v>
      </c>
      <c r="O775" s="45"/>
      <c r="P775" s="219">
        <f>O775*H775</f>
        <v>0</v>
      </c>
      <c r="Q775" s="219">
        <v>0.034500000000000003</v>
      </c>
      <c r="R775" s="219">
        <f>Q775*H775</f>
        <v>10.143000000000001</v>
      </c>
      <c r="S775" s="219">
        <v>0</v>
      </c>
      <c r="T775" s="220">
        <f>S775*H775</f>
        <v>0</v>
      </c>
      <c r="AR775" s="22" t="s">
        <v>210</v>
      </c>
      <c r="AT775" s="22" t="s">
        <v>298</v>
      </c>
      <c r="AU775" s="22" t="s">
        <v>81</v>
      </c>
      <c r="AY775" s="22" t="s">
        <v>155</v>
      </c>
      <c r="BE775" s="221">
        <f>IF(N775="základní",J775,0)</f>
        <v>0</v>
      </c>
      <c r="BF775" s="221">
        <f>IF(N775="snížená",J775,0)</f>
        <v>0</v>
      </c>
      <c r="BG775" s="221">
        <f>IF(N775="zákl. přenesená",J775,0)</f>
        <v>0</v>
      </c>
      <c r="BH775" s="221">
        <f>IF(N775="sníž. přenesená",J775,0)</f>
        <v>0</v>
      </c>
      <c r="BI775" s="221">
        <f>IF(N775="nulová",J775,0)</f>
        <v>0</v>
      </c>
      <c r="BJ775" s="22" t="s">
        <v>81</v>
      </c>
      <c r="BK775" s="221">
        <f>ROUND(I775*H775,2)</f>
        <v>0</v>
      </c>
      <c r="BL775" s="22" t="s">
        <v>183</v>
      </c>
      <c r="BM775" s="22" t="s">
        <v>3562</v>
      </c>
    </row>
    <row r="776" s="1" customFormat="1" ht="16.5" customHeight="1">
      <c r="B776" s="44"/>
      <c r="C776" s="210" t="s">
        <v>73</v>
      </c>
      <c r="D776" s="210" t="s">
        <v>156</v>
      </c>
      <c r="E776" s="211" t="s">
        <v>3563</v>
      </c>
      <c r="F776" s="212" t="s">
        <v>3564</v>
      </c>
      <c r="G776" s="213" t="s">
        <v>21</v>
      </c>
      <c r="H776" s="214">
        <v>0</v>
      </c>
      <c r="I776" s="215"/>
      <c r="J776" s="216">
        <f>ROUND(I776*H776,2)</f>
        <v>0</v>
      </c>
      <c r="K776" s="212" t="s">
        <v>21</v>
      </c>
      <c r="L776" s="70"/>
      <c r="M776" s="217" t="s">
        <v>21</v>
      </c>
      <c r="N776" s="218" t="s">
        <v>44</v>
      </c>
      <c r="O776" s="45"/>
      <c r="P776" s="219">
        <f>O776*H776</f>
        <v>0</v>
      </c>
      <c r="Q776" s="219">
        <v>0</v>
      </c>
      <c r="R776" s="219">
        <f>Q776*H776</f>
        <v>0</v>
      </c>
      <c r="S776" s="219">
        <v>0</v>
      </c>
      <c r="T776" s="220">
        <f>S776*H776</f>
        <v>0</v>
      </c>
      <c r="AR776" s="22" t="s">
        <v>183</v>
      </c>
      <c r="AT776" s="22" t="s">
        <v>156</v>
      </c>
      <c r="AU776" s="22" t="s">
        <v>81</v>
      </c>
      <c r="AY776" s="22" t="s">
        <v>155</v>
      </c>
      <c r="BE776" s="221">
        <f>IF(N776="základní",J776,0)</f>
        <v>0</v>
      </c>
      <c r="BF776" s="221">
        <f>IF(N776="snížená",J776,0)</f>
        <v>0</v>
      </c>
      <c r="BG776" s="221">
        <f>IF(N776="zákl. přenesená",J776,0)</f>
        <v>0</v>
      </c>
      <c r="BH776" s="221">
        <f>IF(N776="sníž. přenesená",J776,0)</f>
        <v>0</v>
      </c>
      <c r="BI776" s="221">
        <f>IF(N776="nulová",J776,0)</f>
        <v>0</v>
      </c>
      <c r="BJ776" s="22" t="s">
        <v>81</v>
      </c>
      <c r="BK776" s="221">
        <f>ROUND(I776*H776,2)</f>
        <v>0</v>
      </c>
      <c r="BL776" s="22" t="s">
        <v>183</v>
      </c>
      <c r="BM776" s="22" t="s">
        <v>3565</v>
      </c>
    </row>
    <row r="777" s="1" customFormat="1" ht="16.5" customHeight="1">
      <c r="B777" s="44"/>
      <c r="C777" s="210" t="s">
        <v>3566</v>
      </c>
      <c r="D777" s="210" t="s">
        <v>156</v>
      </c>
      <c r="E777" s="211" t="s">
        <v>3567</v>
      </c>
      <c r="F777" s="212" t="s">
        <v>3568</v>
      </c>
      <c r="G777" s="213" t="s">
        <v>301</v>
      </c>
      <c r="H777" s="214">
        <v>2.2389999999999999</v>
      </c>
      <c r="I777" s="215"/>
      <c r="J777" s="216">
        <f>ROUND(I777*H777,2)</f>
        <v>0</v>
      </c>
      <c r="K777" s="212" t="s">
        <v>21</v>
      </c>
      <c r="L777" s="70"/>
      <c r="M777" s="217" t="s">
        <v>21</v>
      </c>
      <c r="N777" s="218" t="s">
        <v>44</v>
      </c>
      <c r="O777" s="45"/>
      <c r="P777" s="219">
        <f>O777*H777</f>
        <v>0</v>
      </c>
      <c r="Q777" s="219">
        <v>0</v>
      </c>
      <c r="R777" s="219">
        <f>Q777*H777</f>
        <v>0</v>
      </c>
      <c r="S777" s="219">
        <v>0</v>
      </c>
      <c r="T777" s="220">
        <f>S777*H777</f>
        <v>0</v>
      </c>
      <c r="AR777" s="22" t="s">
        <v>183</v>
      </c>
      <c r="AT777" s="22" t="s">
        <v>156</v>
      </c>
      <c r="AU777" s="22" t="s">
        <v>81</v>
      </c>
      <c r="AY777" s="22" t="s">
        <v>155</v>
      </c>
      <c r="BE777" s="221">
        <f>IF(N777="základní",J777,0)</f>
        <v>0</v>
      </c>
      <c r="BF777" s="221">
        <f>IF(N777="snížená",J777,0)</f>
        <v>0</v>
      </c>
      <c r="BG777" s="221">
        <f>IF(N777="zákl. přenesená",J777,0)</f>
        <v>0</v>
      </c>
      <c r="BH777" s="221">
        <f>IF(N777="sníž. přenesená",J777,0)</f>
        <v>0</v>
      </c>
      <c r="BI777" s="221">
        <f>IF(N777="nulová",J777,0)</f>
        <v>0</v>
      </c>
      <c r="BJ777" s="22" t="s">
        <v>81</v>
      </c>
      <c r="BK777" s="221">
        <f>ROUND(I777*H777,2)</f>
        <v>0</v>
      </c>
      <c r="BL777" s="22" t="s">
        <v>183</v>
      </c>
      <c r="BM777" s="22" t="s">
        <v>3569</v>
      </c>
    </row>
    <row r="778" s="1" customFormat="1" ht="16.5" customHeight="1">
      <c r="B778" s="44"/>
      <c r="C778" s="210" t="s">
        <v>73</v>
      </c>
      <c r="D778" s="210" t="s">
        <v>156</v>
      </c>
      <c r="E778" s="211" t="s">
        <v>3570</v>
      </c>
      <c r="F778" s="212" t="s">
        <v>3571</v>
      </c>
      <c r="G778" s="213" t="s">
        <v>21</v>
      </c>
      <c r="H778" s="214">
        <v>0</v>
      </c>
      <c r="I778" s="215"/>
      <c r="J778" s="216">
        <f>ROUND(I778*H778,2)</f>
        <v>0</v>
      </c>
      <c r="K778" s="212" t="s">
        <v>21</v>
      </c>
      <c r="L778" s="70"/>
      <c r="M778" s="217" t="s">
        <v>21</v>
      </c>
      <c r="N778" s="218" t="s">
        <v>44</v>
      </c>
      <c r="O778" s="45"/>
      <c r="P778" s="219">
        <f>O778*H778</f>
        <v>0</v>
      </c>
      <c r="Q778" s="219">
        <v>0</v>
      </c>
      <c r="R778" s="219">
        <f>Q778*H778</f>
        <v>0</v>
      </c>
      <c r="S778" s="219">
        <v>0</v>
      </c>
      <c r="T778" s="220">
        <f>S778*H778</f>
        <v>0</v>
      </c>
      <c r="AR778" s="22" t="s">
        <v>183</v>
      </c>
      <c r="AT778" s="22" t="s">
        <v>156</v>
      </c>
      <c r="AU778" s="22" t="s">
        <v>81</v>
      </c>
      <c r="AY778" s="22" t="s">
        <v>155</v>
      </c>
      <c r="BE778" s="221">
        <f>IF(N778="základní",J778,0)</f>
        <v>0</v>
      </c>
      <c r="BF778" s="221">
        <f>IF(N778="snížená",J778,0)</f>
        <v>0</v>
      </c>
      <c r="BG778" s="221">
        <f>IF(N778="zákl. přenesená",J778,0)</f>
        <v>0</v>
      </c>
      <c r="BH778" s="221">
        <f>IF(N778="sníž. přenesená",J778,0)</f>
        <v>0</v>
      </c>
      <c r="BI778" s="221">
        <f>IF(N778="nulová",J778,0)</f>
        <v>0</v>
      </c>
      <c r="BJ778" s="22" t="s">
        <v>81</v>
      </c>
      <c r="BK778" s="221">
        <f>ROUND(I778*H778,2)</f>
        <v>0</v>
      </c>
      <c r="BL778" s="22" t="s">
        <v>183</v>
      </c>
      <c r="BM778" s="22" t="s">
        <v>3572</v>
      </c>
    </row>
    <row r="779" s="9" customFormat="1" ht="29.88" customHeight="1">
      <c r="B779" s="196"/>
      <c r="C779" s="197"/>
      <c r="D779" s="198" t="s">
        <v>72</v>
      </c>
      <c r="E779" s="233" t="s">
        <v>3573</v>
      </c>
      <c r="F779" s="233" t="s">
        <v>3574</v>
      </c>
      <c r="G779" s="197"/>
      <c r="H779" s="197"/>
      <c r="I779" s="200"/>
      <c r="J779" s="234">
        <f>BK779</f>
        <v>0</v>
      </c>
      <c r="K779" s="197"/>
      <c r="L779" s="202"/>
      <c r="M779" s="203"/>
      <c r="N779" s="204"/>
      <c r="O779" s="204"/>
      <c r="P779" s="205">
        <v>0</v>
      </c>
      <c r="Q779" s="204"/>
      <c r="R779" s="205">
        <v>0</v>
      </c>
      <c r="S779" s="204"/>
      <c r="T779" s="206">
        <v>0</v>
      </c>
      <c r="AR779" s="207" t="s">
        <v>83</v>
      </c>
      <c r="AT779" s="208" t="s">
        <v>72</v>
      </c>
      <c r="AU779" s="208" t="s">
        <v>81</v>
      </c>
      <c r="AY779" s="207" t="s">
        <v>155</v>
      </c>
      <c r="BK779" s="209">
        <v>0</v>
      </c>
    </row>
    <row r="780" s="9" customFormat="1" ht="24.96" customHeight="1">
      <c r="B780" s="196"/>
      <c r="C780" s="197"/>
      <c r="D780" s="198" t="s">
        <v>72</v>
      </c>
      <c r="E780" s="199" t="s">
        <v>3575</v>
      </c>
      <c r="F780" s="199" t="s">
        <v>3576</v>
      </c>
      <c r="G780" s="197"/>
      <c r="H780" s="197"/>
      <c r="I780" s="200"/>
      <c r="J780" s="201">
        <f>BK780</f>
        <v>0</v>
      </c>
      <c r="K780" s="197"/>
      <c r="L780" s="202"/>
      <c r="M780" s="203"/>
      <c r="N780" s="204"/>
      <c r="O780" s="204"/>
      <c r="P780" s="205">
        <f>SUM(P781:P786)</f>
        <v>0</v>
      </c>
      <c r="Q780" s="204"/>
      <c r="R780" s="205">
        <f>SUM(R781:R786)</f>
        <v>0.067937999999999998</v>
      </c>
      <c r="S780" s="204"/>
      <c r="T780" s="206">
        <f>SUM(T781:T786)</f>
        <v>0</v>
      </c>
      <c r="AR780" s="207" t="s">
        <v>83</v>
      </c>
      <c r="AT780" s="208" t="s">
        <v>72</v>
      </c>
      <c r="AU780" s="208" t="s">
        <v>73</v>
      </c>
      <c r="AY780" s="207" t="s">
        <v>155</v>
      </c>
      <c r="BK780" s="209">
        <f>SUM(BK781:BK786)</f>
        <v>0</v>
      </c>
    </row>
    <row r="781" s="1" customFormat="1" ht="16.5" customHeight="1">
      <c r="B781" s="44"/>
      <c r="C781" s="210" t="s">
        <v>899</v>
      </c>
      <c r="D781" s="210" t="s">
        <v>156</v>
      </c>
      <c r="E781" s="211" t="s">
        <v>3577</v>
      </c>
      <c r="F781" s="212" t="s">
        <v>3578</v>
      </c>
      <c r="G781" s="213" t="s">
        <v>282</v>
      </c>
      <c r="H781" s="214">
        <v>44.200000000000003</v>
      </c>
      <c r="I781" s="215"/>
      <c r="J781" s="216">
        <f>ROUND(I781*H781,2)</f>
        <v>0</v>
      </c>
      <c r="K781" s="212" t="s">
        <v>21</v>
      </c>
      <c r="L781" s="70"/>
      <c r="M781" s="217" t="s">
        <v>21</v>
      </c>
      <c r="N781" s="218" t="s">
        <v>44</v>
      </c>
      <c r="O781" s="45"/>
      <c r="P781" s="219">
        <f>O781*H781</f>
        <v>0</v>
      </c>
      <c r="Q781" s="219">
        <v>0.00077999999999999999</v>
      </c>
      <c r="R781" s="219">
        <f>Q781*H781</f>
        <v>0.034476</v>
      </c>
      <c r="S781" s="219">
        <v>0</v>
      </c>
      <c r="T781" s="220">
        <f>S781*H781</f>
        <v>0</v>
      </c>
      <c r="AR781" s="22" t="s">
        <v>183</v>
      </c>
      <c r="AT781" s="22" t="s">
        <v>156</v>
      </c>
      <c r="AU781" s="22" t="s">
        <v>81</v>
      </c>
      <c r="AY781" s="22" t="s">
        <v>155</v>
      </c>
      <c r="BE781" s="221">
        <f>IF(N781="základní",J781,0)</f>
        <v>0</v>
      </c>
      <c r="BF781" s="221">
        <f>IF(N781="snížená",J781,0)</f>
        <v>0</v>
      </c>
      <c r="BG781" s="221">
        <f>IF(N781="zákl. přenesená",J781,0)</f>
        <v>0</v>
      </c>
      <c r="BH781" s="221">
        <f>IF(N781="sníž. přenesená",J781,0)</f>
        <v>0</v>
      </c>
      <c r="BI781" s="221">
        <f>IF(N781="nulová",J781,0)</f>
        <v>0</v>
      </c>
      <c r="BJ781" s="22" t="s">
        <v>81</v>
      </c>
      <c r="BK781" s="221">
        <f>ROUND(I781*H781,2)</f>
        <v>0</v>
      </c>
      <c r="BL781" s="22" t="s">
        <v>183</v>
      </c>
      <c r="BM781" s="22" t="s">
        <v>3579</v>
      </c>
    </row>
    <row r="782" s="1" customFormat="1" ht="16.5" customHeight="1">
      <c r="B782" s="44"/>
      <c r="C782" s="210" t="s">
        <v>3580</v>
      </c>
      <c r="D782" s="210" t="s">
        <v>156</v>
      </c>
      <c r="E782" s="211" t="s">
        <v>3581</v>
      </c>
      <c r="F782" s="212" t="s">
        <v>3582</v>
      </c>
      <c r="G782" s="213" t="s">
        <v>159</v>
      </c>
      <c r="H782" s="214">
        <v>1</v>
      </c>
      <c r="I782" s="215"/>
      <c r="J782" s="216">
        <f>ROUND(I782*H782,2)</f>
        <v>0</v>
      </c>
      <c r="K782" s="212" t="s">
        <v>21</v>
      </c>
      <c r="L782" s="70"/>
      <c r="M782" s="217" t="s">
        <v>21</v>
      </c>
      <c r="N782" s="218" t="s">
        <v>44</v>
      </c>
      <c r="O782" s="45"/>
      <c r="P782" s="219">
        <f>O782*H782</f>
        <v>0</v>
      </c>
      <c r="Q782" s="219">
        <v>0</v>
      </c>
      <c r="R782" s="219">
        <f>Q782*H782</f>
        <v>0</v>
      </c>
      <c r="S782" s="219">
        <v>0</v>
      </c>
      <c r="T782" s="220">
        <f>S782*H782</f>
        <v>0</v>
      </c>
      <c r="AR782" s="22" t="s">
        <v>183</v>
      </c>
      <c r="AT782" s="22" t="s">
        <v>156</v>
      </c>
      <c r="AU782" s="22" t="s">
        <v>81</v>
      </c>
      <c r="AY782" s="22" t="s">
        <v>155</v>
      </c>
      <c r="BE782" s="221">
        <f>IF(N782="základní",J782,0)</f>
        <v>0</v>
      </c>
      <c r="BF782" s="221">
        <f>IF(N782="snížená",J782,0)</f>
        <v>0</v>
      </c>
      <c r="BG782" s="221">
        <f>IF(N782="zákl. přenesená",J782,0)</f>
        <v>0</v>
      </c>
      <c r="BH782" s="221">
        <f>IF(N782="sníž. přenesená",J782,0)</f>
        <v>0</v>
      </c>
      <c r="BI782" s="221">
        <f>IF(N782="nulová",J782,0)</f>
        <v>0</v>
      </c>
      <c r="BJ782" s="22" t="s">
        <v>81</v>
      </c>
      <c r="BK782" s="221">
        <f>ROUND(I782*H782,2)</f>
        <v>0</v>
      </c>
      <c r="BL782" s="22" t="s">
        <v>183</v>
      </c>
      <c r="BM782" s="22" t="s">
        <v>3583</v>
      </c>
    </row>
    <row r="783" s="1" customFormat="1" ht="16.5" customHeight="1">
      <c r="B783" s="44"/>
      <c r="C783" s="210" t="s">
        <v>73</v>
      </c>
      <c r="D783" s="210" t="s">
        <v>156</v>
      </c>
      <c r="E783" s="211" t="s">
        <v>2284</v>
      </c>
      <c r="F783" s="212" t="s">
        <v>318</v>
      </c>
      <c r="G783" s="213" t="s">
        <v>21</v>
      </c>
      <c r="H783" s="214">
        <v>0</v>
      </c>
      <c r="I783" s="215"/>
      <c r="J783" s="216">
        <f>ROUND(I783*H783,2)</f>
        <v>0</v>
      </c>
      <c r="K783" s="212" t="s">
        <v>21</v>
      </c>
      <c r="L783" s="70"/>
      <c r="M783" s="217" t="s">
        <v>21</v>
      </c>
      <c r="N783" s="218" t="s">
        <v>44</v>
      </c>
      <c r="O783" s="45"/>
      <c r="P783" s="219">
        <f>O783*H783</f>
        <v>0</v>
      </c>
      <c r="Q783" s="219">
        <v>0</v>
      </c>
      <c r="R783" s="219">
        <f>Q783*H783</f>
        <v>0</v>
      </c>
      <c r="S783" s="219">
        <v>0</v>
      </c>
      <c r="T783" s="220">
        <f>S783*H783</f>
        <v>0</v>
      </c>
      <c r="AR783" s="22" t="s">
        <v>183</v>
      </c>
      <c r="AT783" s="22" t="s">
        <v>156</v>
      </c>
      <c r="AU783" s="22" t="s">
        <v>81</v>
      </c>
      <c r="AY783" s="22" t="s">
        <v>155</v>
      </c>
      <c r="BE783" s="221">
        <f>IF(N783="základní",J783,0)</f>
        <v>0</v>
      </c>
      <c r="BF783" s="221">
        <f>IF(N783="snížená",J783,0)</f>
        <v>0</v>
      </c>
      <c r="BG783" s="221">
        <f>IF(N783="zákl. přenesená",J783,0)</f>
        <v>0</v>
      </c>
      <c r="BH783" s="221">
        <f>IF(N783="sníž. přenesená",J783,0)</f>
        <v>0</v>
      </c>
      <c r="BI783" s="221">
        <f>IF(N783="nulová",J783,0)</f>
        <v>0</v>
      </c>
      <c r="BJ783" s="22" t="s">
        <v>81</v>
      </c>
      <c r="BK783" s="221">
        <f>ROUND(I783*H783,2)</f>
        <v>0</v>
      </c>
      <c r="BL783" s="22" t="s">
        <v>183</v>
      </c>
      <c r="BM783" s="22" t="s">
        <v>3584</v>
      </c>
    </row>
    <row r="784" s="1" customFormat="1" ht="16.5" customHeight="1">
      <c r="B784" s="44"/>
      <c r="C784" s="210" t="s">
        <v>3585</v>
      </c>
      <c r="D784" s="210" t="s">
        <v>156</v>
      </c>
      <c r="E784" s="211" t="s">
        <v>3586</v>
      </c>
      <c r="F784" s="212" t="s">
        <v>3587</v>
      </c>
      <c r="G784" s="213" t="s">
        <v>282</v>
      </c>
      <c r="H784" s="214">
        <v>101.40000000000001</v>
      </c>
      <c r="I784" s="215"/>
      <c r="J784" s="216">
        <f>ROUND(I784*H784,2)</f>
        <v>0</v>
      </c>
      <c r="K784" s="212" t="s">
        <v>21</v>
      </c>
      <c r="L784" s="70"/>
      <c r="M784" s="217" t="s">
        <v>21</v>
      </c>
      <c r="N784" s="218" t="s">
        <v>44</v>
      </c>
      <c r="O784" s="45"/>
      <c r="P784" s="219">
        <f>O784*H784</f>
        <v>0</v>
      </c>
      <c r="Q784" s="219">
        <v>0.00033</v>
      </c>
      <c r="R784" s="219">
        <f>Q784*H784</f>
        <v>0.033461999999999999</v>
      </c>
      <c r="S784" s="219">
        <v>0</v>
      </c>
      <c r="T784" s="220">
        <f>S784*H784</f>
        <v>0</v>
      </c>
      <c r="AR784" s="22" t="s">
        <v>183</v>
      </c>
      <c r="AT784" s="22" t="s">
        <v>156</v>
      </c>
      <c r="AU784" s="22" t="s">
        <v>81</v>
      </c>
      <c r="AY784" s="22" t="s">
        <v>155</v>
      </c>
      <c r="BE784" s="221">
        <f>IF(N784="základní",J784,0)</f>
        <v>0</v>
      </c>
      <c r="BF784" s="221">
        <f>IF(N784="snížená",J784,0)</f>
        <v>0</v>
      </c>
      <c r="BG784" s="221">
        <f>IF(N784="zákl. přenesená",J784,0)</f>
        <v>0</v>
      </c>
      <c r="BH784" s="221">
        <f>IF(N784="sníž. přenesená",J784,0)</f>
        <v>0</v>
      </c>
      <c r="BI784" s="221">
        <f>IF(N784="nulová",J784,0)</f>
        <v>0</v>
      </c>
      <c r="BJ784" s="22" t="s">
        <v>81</v>
      </c>
      <c r="BK784" s="221">
        <f>ROUND(I784*H784,2)</f>
        <v>0</v>
      </c>
      <c r="BL784" s="22" t="s">
        <v>183</v>
      </c>
      <c r="BM784" s="22" t="s">
        <v>3588</v>
      </c>
    </row>
    <row r="785" s="1" customFormat="1" ht="16.5" customHeight="1">
      <c r="B785" s="44"/>
      <c r="C785" s="210" t="s">
        <v>73</v>
      </c>
      <c r="D785" s="210" t="s">
        <v>156</v>
      </c>
      <c r="E785" s="211" t="s">
        <v>3589</v>
      </c>
      <c r="F785" s="212" t="s">
        <v>276</v>
      </c>
      <c r="G785" s="213" t="s">
        <v>21</v>
      </c>
      <c r="H785" s="214">
        <v>0</v>
      </c>
      <c r="I785" s="215"/>
      <c r="J785" s="216">
        <f>ROUND(I785*H785,2)</f>
        <v>0</v>
      </c>
      <c r="K785" s="212" t="s">
        <v>21</v>
      </c>
      <c r="L785" s="70"/>
      <c r="M785" s="217" t="s">
        <v>21</v>
      </c>
      <c r="N785" s="218" t="s">
        <v>44</v>
      </c>
      <c r="O785" s="45"/>
      <c r="P785" s="219">
        <f>O785*H785</f>
        <v>0</v>
      </c>
      <c r="Q785" s="219">
        <v>0</v>
      </c>
      <c r="R785" s="219">
        <f>Q785*H785</f>
        <v>0</v>
      </c>
      <c r="S785" s="219">
        <v>0</v>
      </c>
      <c r="T785" s="220">
        <f>S785*H785</f>
        <v>0</v>
      </c>
      <c r="AR785" s="22" t="s">
        <v>183</v>
      </c>
      <c r="AT785" s="22" t="s">
        <v>156</v>
      </c>
      <c r="AU785" s="22" t="s">
        <v>81</v>
      </c>
      <c r="AY785" s="22" t="s">
        <v>155</v>
      </c>
      <c r="BE785" s="221">
        <f>IF(N785="základní",J785,0)</f>
        <v>0</v>
      </c>
      <c r="BF785" s="221">
        <f>IF(N785="snížená",J785,0)</f>
        <v>0</v>
      </c>
      <c r="BG785" s="221">
        <f>IF(N785="zákl. přenesená",J785,0)</f>
        <v>0</v>
      </c>
      <c r="BH785" s="221">
        <f>IF(N785="sníž. přenesená",J785,0)</f>
        <v>0</v>
      </c>
      <c r="BI785" s="221">
        <f>IF(N785="nulová",J785,0)</f>
        <v>0</v>
      </c>
      <c r="BJ785" s="22" t="s">
        <v>81</v>
      </c>
      <c r="BK785" s="221">
        <f>ROUND(I785*H785,2)</f>
        <v>0</v>
      </c>
      <c r="BL785" s="22" t="s">
        <v>183</v>
      </c>
      <c r="BM785" s="22" t="s">
        <v>3590</v>
      </c>
    </row>
    <row r="786" s="9" customFormat="1" ht="29.88" customHeight="1">
      <c r="B786" s="196"/>
      <c r="C786" s="197"/>
      <c r="D786" s="198" t="s">
        <v>72</v>
      </c>
      <c r="E786" s="233" t="s">
        <v>3591</v>
      </c>
      <c r="F786" s="233" t="s">
        <v>3592</v>
      </c>
      <c r="G786" s="197"/>
      <c r="H786" s="197"/>
      <c r="I786" s="200"/>
      <c r="J786" s="234">
        <f>BK786</f>
        <v>0</v>
      </c>
      <c r="K786" s="197"/>
      <c r="L786" s="202"/>
      <c r="M786" s="203"/>
      <c r="N786" s="204"/>
      <c r="O786" s="204"/>
      <c r="P786" s="205">
        <v>0</v>
      </c>
      <c r="Q786" s="204"/>
      <c r="R786" s="205">
        <v>0</v>
      </c>
      <c r="S786" s="204"/>
      <c r="T786" s="206">
        <v>0</v>
      </c>
      <c r="AR786" s="207" t="s">
        <v>83</v>
      </c>
      <c r="AT786" s="208" t="s">
        <v>72</v>
      </c>
      <c r="AU786" s="208" t="s">
        <v>81</v>
      </c>
      <c r="AY786" s="207" t="s">
        <v>155</v>
      </c>
      <c r="BK786" s="209">
        <v>0</v>
      </c>
    </row>
    <row r="787" s="9" customFormat="1" ht="24.96" customHeight="1">
      <c r="B787" s="196"/>
      <c r="C787" s="197"/>
      <c r="D787" s="198" t="s">
        <v>72</v>
      </c>
      <c r="E787" s="199" t="s">
        <v>3593</v>
      </c>
      <c r="F787" s="199" t="s">
        <v>3594</v>
      </c>
      <c r="G787" s="197"/>
      <c r="H787" s="197"/>
      <c r="I787" s="200"/>
      <c r="J787" s="201">
        <f>BK787</f>
        <v>0</v>
      </c>
      <c r="K787" s="197"/>
      <c r="L787" s="202"/>
      <c r="M787" s="203"/>
      <c r="N787" s="204"/>
      <c r="O787" s="204"/>
      <c r="P787" s="205">
        <f>SUM(P788:P791)</f>
        <v>0</v>
      </c>
      <c r="Q787" s="204"/>
      <c r="R787" s="205">
        <f>SUM(R788:R791)</f>
        <v>0.44814000000000004</v>
      </c>
      <c r="S787" s="204"/>
      <c r="T787" s="206">
        <f>SUM(T788:T791)</f>
        <v>0</v>
      </c>
      <c r="AR787" s="207" t="s">
        <v>83</v>
      </c>
      <c r="AT787" s="208" t="s">
        <v>72</v>
      </c>
      <c r="AU787" s="208" t="s">
        <v>73</v>
      </c>
      <c r="AY787" s="207" t="s">
        <v>155</v>
      </c>
      <c r="BK787" s="209">
        <f>SUM(BK788:BK791)</f>
        <v>0</v>
      </c>
    </row>
    <row r="788" s="1" customFormat="1" ht="16.5" customHeight="1">
      <c r="B788" s="44"/>
      <c r="C788" s="210" t="s">
        <v>902</v>
      </c>
      <c r="D788" s="210" t="s">
        <v>156</v>
      </c>
      <c r="E788" s="211" t="s">
        <v>3595</v>
      </c>
      <c r="F788" s="212" t="s">
        <v>3596</v>
      </c>
      <c r="G788" s="213" t="s">
        <v>282</v>
      </c>
      <c r="H788" s="214">
        <v>815</v>
      </c>
      <c r="I788" s="215"/>
      <c r="J788" s="216">
        <f>ROUND(I788*H788,2)</f>
        <v>0</v>
      </c>
      <c r="K788" s="212" t="s">
        <v>21</v>
      </c>
      <c r="L788" s="70"/>
      <c r="M788" s="217" t="s">
        <v>21</v>
      </c>
      <c r="N788" s="218" t="s">
        <v>44</v>
      </c>
      <c r="O788" s="45"/>
      <c r="P788" s="219">
        <f>O788*H788</f>
        <v>0</v>
      </c>
      <c r="Q788" s="219">
        <v>0.00022000000000000001</v>
      </c>
      <c r="R788" s="219">
        <f>Q788*H788</f>
        <v>0.17930000000000002</v>
      </c>
      <c r="S788" s="219">
        <v>0</v>
      </c>
      <c r="T788" s="220">
        <f>S788*H788</f>
        <v>0</v>
      </c>
      <c r="AR788" s="22" t="s">
        <v>183</v>
      </c>
      <c r="AT788" s="22" t="s">
        <v>156</v>
      </c>
      <c r="AU788" s="22" t="s">
        <v>81</v>
      </c>
      <c r="AY788" s="22" t="s">
        <v>155</v>
      </c>
      <c r="BE788" s="221">
        <f>IF(N788="základní",J788,0)</f>
        <v>0</v>
      </c>
      <c r="BF788" s="221">
        <f>IF(N788="snížená",J788,0)</f>
        <v>0</v>
      </c>
      <c r="BG788" s="221">
        <f>IF(N788="zákl. přenesená",J788,0)</f>
        <v>0</v>
      </c>
      <c r="BH788" s="221">
        <f>IF(N788="sníž. přenesená",J788,0)</f>
        <v>0</v>
      </c>
      <c r="BI788" s="221">
        <f>IF(N788="nulová",J788,0)</f>
        <v>0</v>
      </c>
      <c r="BJ788" s="22" t="s">
        <v>81</v>
      </c>
      <c r="BK788" s="221">
        <f>ROUND(I788*H788,2)</f>
        <v>0</v>
      </c>
      <c r="BL788" s="22" t="s">
        <v>183</v>
      </c>
      <c r="BM788" s="22" t="s">
        <v>3597</v>
      </c>
    </row>
    <row r="789" s="1" customFormat="1" ht="16.5" customHeight="1">
      <c r="B789" s="44"/>
      <c r="C789" s="210" t="s">
        <v>73</v>
      </c>
      <c r="D789" s="210" t="s">
        <v>156</v>
      </c>
      <c r="E789" s="211" t="s">
        <v>3598</v>
      </c>
      <c r="F789" s="212" t="s">
        <v>3599</v>
      </c>
      <c r="G789" s="213" t="s">
        <v>21</v>
      </c>
      <c r="H789" s="214">
        <v>0</v>
      </c>
      <c r="I789" s="215"/>
      <c r="J789" s="216">
        <f>ROUND(I789*H789,2)</f>
        <v>0</v>
      </c>
      <c r="K789" s="212" t="s">
        <v>21</v>
      </c>
      <c r="L789" s="70"/>
      <c r="M789" s="217" t="s">
        <v>21</v>
      </c>
      <c r="N789" s="218" t="s">
        <v>44</v>
      </c>
      <c r="O789" s="45"/>
      <c r="P789" s="219">
        <f>O789*H789</f>
        <v>0</v>
      </c>
      <c r="Q789" s="219">
        <v>0</v>
      </c>
      <c r="R789" s="219">
        <f>Q789*H789</f>
        <v>0</v>
      </c>
      <c r="S789" s="219">
        <v>0</v>
      </c>
      <c r="T789" s="220">
        <f>S789*H789</f>
        <v>0</v>
      </c>
      <c r="AR789" s="22" t="s">
        <v>183</v>
      </c>
      <c r="AT789" s="22" t="s">
        <v>156</v>
      </c>
      <c r="AU789" s="22" t="s">
        <v>81</v>
      </c>
      <c r="AY789" s="22" t="s">
        <v>155</v>
      </c>
      <c r="BE789" s="221">
        <f>IF(N789="základní",J789,0)</f>
        <v>0</v>
      </c>
      <c r="BF789" s="221">
        <f>IF(N789="snížená",J789,0)</f>
        <v>0</v>
      </c>
      <c r="BG789" s="221">
        <f>IF(N789="zákl. přenesená",J789,0)</f>
        <v>0</v>
      </c>
      <c r="BH789" s="221">
        <f>IF(N789="sníž. přenesená",J789,0)</f>
        <v>0</v>
      </c>
      <c r="BI789" s="221">
        <f>IF(N789="nulová",J789,0)</f>
        <v>0</v>
      </c>
      <c r="BJ789" s="22" t="s">
        <v>81</v>
      </c>
      <c r="BK789" s="221">
        <f>ROUND(I789*H789,2)</f>
        <v>0</v>
      </c>
      <c r="BL789" s="22" t="s">
        <v>183</v>
      </c>
      <c r="BM789" s="22" t="s">
        <v>3600</v>
      </c>
    </row>
    <row r="790" s="1" customFormat="1" ht="16.5" customHeight="1">
      <c r="B790" s="44"/>
      <c r="C790" s="210" t="s">
        <v>3601</v>
      </c>
      <c r="D790" s="210" t="s">
        <v>156</v>
      </c>
      <c r="E790" s="211" t="s">
        <v>3602</v>
      </c>
      <c r="F790" s="212" t="s">
        <v>3603</v>
      </c>
      <c r="G790" s="213" t="s">
        <v>282</v>
      </c>
      <c r="H790" s="214">
        <v>1222</v>
      </c>
      <c r="I790" s="215"/>
      <c r="J790" s="216">
        <f>ROUND(I790*H790,2)</f>
        <v>0</v>
      </c>
      <c r="K790" s="212" t="s">
        <v>21</v>
      </c>
      <c r="L790" s="70"/>
      <c r="M790" s="217" t="s">
        <v>21</v>
      </c>
      <c r="N790" s="218" t="s">
        <v>44</v>
      </c>
      <c r="O790" s="45"/>
      <c r="P790" s="219">
        <f>O790*H790</f>
        <v>0</v>
      </c>
      <c r="Q790" s="219">
        <v>0.00022000000000000001</v>
      </c>
      <c r="R790" s="219">
        <f>Q790*H790</f>
        <v>0.26884000000000002</v>
      </c>
      <c r="S790" s="219">
        <v>0</v>
      </c>
      <c r="T790" s="220">
        <f>S790*H790</f>
        <v>0</v>
      </c>
      <c r="AR790" s="22" t="s">
        <v>183</v>
      </c>
      <c r="AT790" s="22" t="s">
        <v>156</v>
      </c>
      <c r="AU790" s="22" t="s">
        <v>81</v>
      </c>
      <c r="AY790" s="22" t="s">
        <v>155</v>
      </c>
      <c r="BE790" s="221">
        <f>IF(N790="základní",J790,0)</f>
        <v>0</v>
      </c>
      <c r="BF790" s="221">
        <f>IF(N790="snížená",J790,0)</f>
        <v>0</v>
      </c>
      <c r="BG790" s="221">
        <f>IF(N790="zákl. přenesená",J790,0)</f>
        <v>0</v>
      </c>
      <c r="BH790" s="221">
        <f>IF(N790="sníž. přenesená",J790,0)</f>
        <v>0</v>
      </c>
      <c r="BI790" s="221">
        <f>IF(N790="nulová",J790,0)</f>
        <v>0</v>
      </c>
      <c r="BJ790" s="22" t="s">
        <v>81</v>
      </c>
      <c r="BK790" s="221">
        <f>ROUND(I790*H790,2)</f>
        <v>0</v>
      </c>
      <c r="BL790" s="22" t="s">
        <v>183</v>
      </c>
      <c r="BM790" s="22" t="s">
        <v>3604</v>
      </c>
    </row>
    <row r="791" s="1" customFormat="1" ht="16.5" customHeight="1">
      <c r="B791" s="44"/>
      <c r="C791" s="210" t="s">
        <v>73</v>
      </c>
      <c r="D791" s="210" t="s">
        <v>156</v>
      </c>
      <c r="E791" s="211" t="s">
        <v>2997</v>
      </c>
      <c r="F791" s="212" t="s">
        <v>3605</v>
      </c>
      <c r="G791" s="213" t="s">
        <v>21</v>
      </c>
      <c r="H791" s="214">
        <v>0</v>
      </c>
      <c r="I791" s="215"/>
      <c r="J791" s="216">
        <f>ROUND(I791*H791,2)</f>
        <v>0</v>
      </c>
      <c r="K791" s="212" t="s">
        <v>21</v>
      </c>
      <c r="L791" s="70"/>
      <c r="M791" s="217" t="s">
        <v>21</v>
      </c>
      <c r="N791" s="218" t="s">
        <v>44</v>
      </c>
      <c r="O791" s="45"/>
      <c r="P791" s="219">
        <f>O791*H791</f>
        <v>0</v>
      </c>
      <c r="Q791" s="219">
        <v>0</v>
      </c>
      <c r="R791" s="219">
        <f>Q791*H791</f>
        <v>0</v>
      </c>
      <c r="S791" s="219">
        <v>0</v>
      </c>
      <c r="T791" s="220">
        <f>S791*H791</f>
        <v>0</v>
      </c>
      <c r="AR791" s="22" t="s">
        <v>183</v>
      </c>
      <c r="AT791" s="22" t="s">
        <v>156</v>
      </c>
      <c r="AU791" s="22" t="s">
        <v>81</v>
      </c>
      <c r="AY791" s="22" t="s">
        <v>155</v>
      </c>
      <c r="BE791" s="221">
        <f>IF(N791="základní",J791,0)</f>
        <v>0</v>
      </c>
      <c r="BF791" s="221">
        <f>IF(N791="snížená",J791,0)</f>
        <v>0</v>
      </c>
      <c r="BG791" s="221">
        <f>IF(N791="zákl. přenesená",J791,0)</f>
        <v>0</v>
      </c>
      <c r="BH791" s="221">
        <f>IF(N791="sníž. přenesená",J791,0)</f>
        <v>0</v>
      </c>
      <c r="BI791" s="221">
        <f>IF(N791="nulová",J791,0)</f>
        <v>0</v>
      </c>
      <c r="BJ791" s="22" t="s">
        <v>81</v>
      </c>
      <c r="BK791" s="221">
        <f>ROUND(I791*H791,2)</f>
        <v>0</v>
      </c>
      <c r="BL791" s="22" t="s">
        <v>183</v>
      </c>
      <c r="BM791" s="22" t="s">
        <v>3606</v>
      </c>
    </row>
    <row r="792" s="9" customFormat="1" ht="37.44" customHeight="1">
      <c r="B792" s="196"/>
      <c r="C792" s="197"/>
      <c r="D792" s="198" t="s">
        <v>72</v>
      </c>
      <c r="E792" s="199" t="s">
        <v>551</v>
      </c>
      <c r="F792" s="199" t="s">
        <v>3607</v>
      </c>
      <c r="G792" s="197"/>
      <c r="H792" s="197"/>
      <c r="I792" s="200"/>
      <c r="J792" s="201">
        <f>BK792</f>
        <v>0</v>
      </c>
      <c r="K792" s="197"/>
      <c r="L792" s="202"/>
      <c r="M792" s="203"/>
      <c r="N792" s="204"/>
      <c r="O792" s="204"/>
      <c r="P792" s="205">
        <v>0</v>
      </c>
      <c r="Q792" s="204"/>
      <c r="R792" s="205">
        <v>0</v>
      </c>
      <c r="S792" s="204"/>
      <c r="T792" s="206">
        <v>0</v>
      </c>
      <c r="AR792" s="207" t="s">
        <v>154</v>
      </c>
      <c r="AT792" s="208" t="s">
        <v>72</v>
      </c>
      <c r="AU792" s="208" t="s">
        <v>73</v>
      </c>
      <c r="AY792" s="207" t="s">
        <v>155</v>
      </c>
      <c r="BK792" s="209">
        <v>0</v>
      </c>
    </row>
    <row r="793" s="9" customFormat="1" ht="24.96" customHeight="1">
      <c r="B793" s="196"/>
      <c r="C793" s="197"/>
      <c r="D793" s="198" t="s">
        <v>72</v>
      </c>
      <c r="E793" s="199" t="s">
        <v>3608</v>
      </c>
      <c r="F793" s="199" t="s">
        <v>3609</v>
      </c>
      <c r="G793" s="197"/>
      <c r="H793" s="197"/>
      <c r="I793" s="200"/>
      <c r="J793" s="201">
        <f>BK793</f>
        <v>0</v>
      </c>
      <c r="K793" s="197"/>
      <c r="L793" s="202"/>
      <c r="M793" s="203"/>
      <c r="N793" s="204"/>
      <c r="O793" s="204"/>
      <c r="P793" s="205">
        <f>P794</f>
        <v>0</v>
      </c>
      <c r="Q793" s="204"/>
      <c r="R793" s="205">
        <f>R794</f>
        <v>0</v>
      </c>
      <c r="S793" s="204"/>
      <c r="T793" s="206">
        <f>T794</f>
        <v>0</v>
      </c>
      <c r="AR793" s="207" t="s">
        <v>154</v>
      </c>
      <c r="AT793" s="208" t="s">
        <v>72</v>
      </c>
      <c r="AU793" s="208" t="s">
        <v>73</v>
      </c>
      <c r="AY793" s="207" t="s">
        <v>155</v>
      </c>
      <c r="BK793" s="209">
        <f>BK794</f>
        <v>0</v>
      </c>
    </row>
    <row r="794" s="9" customFormat="1" ht="19.92" customHeight="1">
      <c r="B794" s="196"/>
      <c r="C794" s="197"/>
      <c r="D794" s="198" t="s">
        <v>72</v>
      </c>
      <c r="E794" s="233" t="s">
        <v>3610</v>
      </c>
      <c r="F794" s="233" t="s">
        <v>3611</v>
      </c>
      <c r="G794" s="197"/>
      <c r="H794" s="197"/>
      <c r="I794" s="200"/>
      <c r="J794" s="234">
        <f>BK794</f>
        <v>0</v>
      </c>
      <c r="K794" s="197"/>
      <c r="L794" s="202"/>
      <c r="M794" s="222"/>
      <c r="N794" s="223"/>
      <c r="O794" s="223"/>
      <c r="P794" s="224">
        <v>0</v>
      </c>
      <c r="Q794" s="223"/>
      <c r="R794" s="224">
        <v>0</v>
      </c>
      <c r="S794" s="223"/>
      <c r="T794" s="225">
        <v>0</v>
      </c>
      <c r="AR794" s="207" t="s">
        <v>154</v>
      </c>
      <c r="AT794" s="208" t="s">
        <v>72</v>
      </c>
      <c r="AU794" s="208" t="s">
        <v>81</v>
      </c>
      <c r="AY794" s="207" t="s">
        <v>155</v>
      </c>
      <c r="BK794" s="209">
        <v>0</v>
      </c>
    </row>
    <row r="795" s="1" customFormat="1" ht="6.96" customHeight="1">
      <c r="B795" s="65"/>
      <c r="C795" s="66"/>
      <c r="D795" s="66"/>
      <c r="E795" s="66"/>
      <c r="F795" s="66"/>
      <c r="G795" s="66"/>
      <c r="H795" s="66"/>
      <c r="I795" s="164"/>
      <c r="J795" s="66"/>
      <c r="K795" s="66"/>
      <c r="L795" s="70"/>
    </row>
  </sheetData>
  <sheetProtection sheet="1" autoFilter="0" formatColumns="0" formatRows="0" objects="1" scenarios="1" spinCount="100000" saltValue="1XkTTLeHq1clk63mmwVbnvzaDxaz88zjBQbVFW9ergQ2Ct76rvhTvQrrEyypMnnX1vrsnsnIZ/VWIP5Kf21WKQ==" hashValue="SBzmvPDm+giMW1MecTekam/hmjp4QGQmER8lB4KTKkZ4mig4Ijs7L2Ih91+pv05kPj/wqPQvmAfU+zWgbkj0mQ==" algorithmName="SHA-512" password="CC35"/>
  <autoFilter ref="C132:K794"/>
  <mergeCells count="10">
    <mergeCell ref="E7:H7"/>
    <mergeCell ref="E9:H9"/>
    <mergeCell ref="E24:H24"/>
    <mergeCell ref="E45:H45"/>
    <mergeCell ref="E47:H47"/>
    <mergeCell ref="J51:J52"/>
    <mergeCell ref="E123:H123"/>
    <mergeCell ref="E125:H125"/>
    <mergeCell ref="G1:H1"/>
    <mergeCell ref="L2:V2"/>
  </mergeCells>
  <hyperlinks>
    <hyperlink ref="F1:G1" location="C2" display="1) Krycí list soupisu"/>
    <hyperlink ref="G1:H1" location="C54" display="2) Rekapitulace"/>
    <hyperlink ref="J1" location="C132"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4"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19"/>
      <c r="B1" s="135"/>
      <c r="C1" s="135"/>
      <c r="D1" s="136" t="s">
        <v>1</v>
      </c>
      <c r="E1" s="135"/>
      <c r="F1" s="137" t="s">
        <v>123</v>
      </c>
      <c r="G1" s="137" t="s">
        <v>124</v>
      </c>
      <c r="H1" s="137"/>
      <c r="I1" s="138"/>
      <c r="J1" s="137" t="s">
        <v>125</v>
      </c>
      <c r="K1" s="136" t="s">
        <v>126</v>
      </c>
      <c r="L1" s="137" t="s">
        <v>127</v>
      </c>
      <c r="M1" s="137"/>
      <c r="N1" s="137"/>
      <c r="O1" s="137"/>
      <c r="P1" s="137"/>
      <c r="Q1" s="137"/>
      <c r="R1" s="137"/>
      <c r="S1" s="137"/>
      <c r="T1" s="137"/>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ht="36.96" customHeight="1">
      <c r="L2"/>
      <c r="AT2" s="22" t="s">
        <v>104</v>
      </c>
    </row>
    <row r="3" ht="6.96" customHeight="1">
      <c r="B3" s="23"/>
      <c r="C3" s="24"/>
      <c r="D3" s="24"/>
      <c r="E3" s="24"/>
      <c r="F3" s="24"/>
      <c r="G3" s="24"/>
      <c r="H3" s="24"/>
      <c r="I3" s="139"/>
      <c r="J3" s="24"/>
      <c r="K3" s="25"/>
      <c r="AT3" s="22" t="s">
        <v>83</v>
      </c>
    </row>
    <row r="4" ht="36.96" customHeight="1">
      <c r="B4" s="26"/>
      <c r="C4" s="27"/>
      <c r="D4" s="28" t="s">
        <v>128</v>
      </c>
      <c r="E4" s="27"/>
      <c r="F4" s="27"/>
      <c r="G4" s="27"/>
      <c r="H4" s="27"/>
      <c r="I4" s="140"/>
      <c r="J4" s="27"/>
      <c r="K4" s="29"/>
      <c r="M4" s="30" t="s">
        <v>12</v>
      </c>
      <c r="AT4" s="22" t="s">
        <v>6</v>
      </c>
    </row>
    <row r="5" ht="6.96" customHeight="1">
      <c r="B5" s="26"/>
      <c r="C5" s="27"/>
      <c r="D5" s="27"/>
      <c r="E5" s="27"/>
      <c r="F5" s="27"/>
      <c r="G5" s="27"/>
      <c r="H5" s="27"/>
      <c r="I5" s="140"/>
      <c r="J5" s="27"/>
      <c r="K5" s="29"/>
    </row>
    <row r="6">
      <c r="B6" s="26"/>
      <c r="C6" s="27"/>
      <c r="D6" s="38" t="s">
        <v>18</v>
      </c>
      <c r="E6" s="27"/>
      <c r="F6" s="27"/>
      <c r="G6" s="27"/>
      <c r="H6" s="27"/>
      <c r="I6" s="140"/>
      <c r="J6" s="27"/>
      <c r="K6" s="29"/>
    </row>
    <row r="7" ht="16.5" customHeight="1">
      <c r="B7" s="26"/>
      <c r="C7" s="27"/>
      <c r="D7" s="27"/>
      <c r="E7" s="141" t="str">
        <f>'Rekapitulace stavby'!K6</f>
        <v>STAVEBNÍ ÚPRAVY HASIČSKÉ ZBROJNICE HEŘMANICE - SLEZSKÁ OSTRAVA</v>
      </c>
      <c r="F7" s="38"/>
      <c r="G7" s="38"/>
      <c r="H7" s="38"/>
      <c r="I7" s="140"/>
      <c r="J7" s="27"/>
      <c r="K7" s="29"/>
    </row>
    <row r="8" s="1" customFormat="1">
      <c r="B8" s="44"/>
      <c r="C8" s="45"/>
      <c r="D8" s="38" t="s">
        <v>129</v>
      </c>
      <c r="E8" s="45"/>
      <c r="F8" s="45"/>
      <c r="G8" s="45"/>
      <c r="H8" s="45"/>
      <c r="I8" s="142"/>
      <c r="J8" s="45"/>
      <c r="K8" s="49"/>
    </row>
    <row r="9" s="1" customFormat="1" ht="36.96" customHeight="1">
      <c r="B9" s="44"/>
      <c r="C9" s="45"/>
      <c r="D9" s="45"/>
      <c r="E9" s="143" t="s">
        <v>3612</v>
      </c>
      <c r="F9" s="45"/>
      <c r="G9" s="45"/>
      <c r="H9" s="45"/>
      <c r="I9" s="142"/>
      <c r="J9" s="45"/>
      <c r="K9" s="49"/>
    </row>
    <row r="10" s="1" customFormat="1">
      <c r="B10" s="44"/>
      <c r="C10" s="45"/>
      <c r="D10" s="45"/>
      <c r="E10" s="45"/>
      <c r="F10" s="45"/>
      <c r="G10" s="45"/>
      <c r="H10" s="45"/>
      <c r="I10" s="142"/>
      <c r="J10" s="45"/>
      <c r="K10" s="49"/>
    </row>
    <row r="11" s="1" customFormat="1" ht="14.4" customHeight="1">
      <c r="B11" s="44"/>
      <c r="C11" s="45"/>
      <c r="D11" s="38" t="s">
        <v>20</v>
      </c>
      <c r="E11" s="45"/>
      <c r="F11" s="33" t="s">
        <v>21</v>
      </c>
      <c r="G11" s="45"/>
      <c r="H11" s="45"/>
      <c r="I11" s="144" t="s">
        <v>22</v>
      </c>
      <c r="J11" s="33" t="s">
        <v>21</v>
      </c>
      <c r="K11" s="49"/>
    </row>
    <row r="12" s="1" customFormat="1" ht="14.4" customHeight="1">
      <c r="B12" s="44"/>
      <c r="C12" s="45"/>
      <c r="D12" s="38" t="s">
        <v>23</v>
      </c>
      <c r="E12" s="45"/>
      <c r="F12" s="33" t="s">
        <v>24</v>
      </c>
      <c r="G12" s="45"/>
      <c r="H12" s="45"/>
      <c r="I12" s="144" t="s">
        <v>25</v>
      </c>
      <c r="J12" s="145" t="str">
        <f>'Rekapitulace stavby'!AN8</f>
        <v>25. 2. 2023</v>
      </c>
      <c r="K12" s="49"/>
    </row>
    <row r="13" s="1" customFormat="1" ht="10.8" customHeight="1">
      <c r="B13" s="44"/>
      <c r="C13" s="45"/>
      <c r="D13" s="45"/>
      <c r="E13" s="45"/>
      <c r="F13" s="45"/>
      <c r="G13" s="45"/>
      <c r="H13" s="45"/>
      <c r="I13" s="142"/>
      <c r="J13" s="45"/>
      <c r="K13" s="49"/>
    </row>
    <row r="14" s="1" customFormat="1" ht="14.4" customHeight="1">
      <c r="B14" s="44"/>
      <c r="C14" s="45"/>
      <c r="D14" s="38" t="s">
        <v>27</v>
      </c>
      <c r="E14" s="45"/>
      <c r="F14" s="45"/>
      <c r="G14" s="45"/>
      <c r="H14" s="45"/>
      <c r="I14" s="144" t="s">
        <v>28</v>
      </c>
      <c r="J14" s="33" t="str">
        <f>IF('Rekapitulace stavby'!AN10="","",'Rekapitulace stavby'!AN10)</f>
        <v/>
      </c>
      <c r="K14" s="49"/>
    </row>
    <row r="15" s="1" customFormat="1" ht="18" customHeight="1">
      <c r="B15" s="44"/>
      <c r="C15" s="45"/>
      <c r="D15" s="45"/>
      <c r="E15" s="33" t="str">
        <f>IF('Rekapitulace stavby'!E11="","",'Rekapitulace stavby'!E11)</f>
        <v>SMO - SLEZSKÁ OSTRAVA</v>
      </c>
      <c r="F15" s="45"/>
      <c r="G15" s="45"/>
      <c r="H15" s="45"/>
      <c r="I15" s="144" t="s">
        <v>30</v>
      </c>
      <c r="J15" s="33" t="str">
        <f>IF('Rekapitulace stavby'!AN11="","",'Rekapitulace stavby'!AN11)</f>
        <v/>
      </c>
      <c r="K15" s="49"/>
    </row>
    <row r="16" s="1" customFormat="1" ht="6.96" customHeight="1">
      <c r="B16" s="44"/>
      <c r="C16" s="45"/>
      <c r="D16" s="45"/>
      <c r="E16" s="45"/>
      <c r="F16" s="45"/>
      <c r="G16" s="45"/>
      <c r="H16" s="45"/>
      <c r="I16" s="142"/>
      <c r="J16" s="45"/>
      <c r="K16" s="49"/>
    </row>
    <row r="17" s="1" customFormat="1" ht="14.4" customHeight="1">
      <c r="B17" s="44"/>
      <c r="C17" s="45"/>
      <c r="D17" s="38" t="s">
        <v>31</v>
      </c>
      <c r="E17" s="45"/>
      <c r="F17" s="45"/>
      <c r="G17" s="45"/>
      <c r="H17" s="45"/>
      <c r="I17" s="144" t="s">
        <v>28</v>
      </c>
      <c r="J17" s="33" t="str">
        <f>IF('Rekapitulace stavby'!AN13="Vyplň údaj","",IF('Rekapitulace stavby'!AN13="","",'Rekapitulace stavby'!AN13))</f>
        <v/>
      </c>
      <c r="K17" s="49"/>
    </row>
    <row r="18" s="1" customFormat="1" ht="18" customHeight="1">
      <c r="B18" s="44"/>
      <c r="C18" s="45"/>
      <c r="D18" s="45"/>
      <c r="E18" s="33" t="str">
        <f>IF('Rekapitulace stavby'!E14="Vyplň údaj","",IF('Rekapitulace stavby'!E14="","",'Rekapitulace stavby'!E14))</f>
        <v/>
      </c>
      <c r="F18" s="45"/>
      <c r="G18" s="45"/>
      <c r="H18" s="45"/>
      <c r="I18" s="144" t="s">
        <v>30</v>
      </c>
      <c r="J18" s="33" t="str">
        <f>IF('Rekapitulace stavby'!AN14="Vyplň údaj","",IF('Rekapitulace stavby'!AN14="","",'Rekapitulace stavby'!AN14))</f>
        <v/>
      </c>
      <c r="K18" s="49"/>
    </row>
    <row r="19" s="1" customFormat="1" ht="6.96" customHeight="1">
      <c r="B19" s="44"/>
      <c r="C19" s="45"/>
      <c r="D19" s="45"/>
      <c r="E19" s="45"/>
      <c r="F19" s="45"/>
      <c r="G19" s="45"/>
      <c r="H19" s="45"/>
      <c r="I19" s="142"/>
      <c r="J19" s="45"/>
      <c r="K19" s="49"/>
    </row>
    <row r="20" s="1" customFormat="1" ht="14.4" customHeight="1">
      <c r="B20" s="44"/>
      <c r="C20" s="45"/>
      <c r="D20" s="38" t="s">
        <v>33</v>
      </c>
      <c r="E20" s="45"/>
      <c r="F20" s="45"/>
      <c r="G20" s="45"/>
      <c r="H20" s="45"/>
      <c r="I20" s="144" t="s">
        <v>28</v>
      </c>
      <c r="J20" s="33" t="s">
        <v>21</v>
      </c>
      <c r="K20" s="49"/>
    </row>
    <row r="21" s="1" customFormat="1" ht="18" customHeight="1">
      <c r="B21" s="44"/>
      <c r="C21" s="45"/>
      <c r="D21" s="45"/>
      <c r="E21" s="33" t="s">
        <v>131</v>
      </c>
      <c r="F21" s="45"/>
      <c r="G21" s="45"/>
      <c r="H21" s="45"/>
      <c r="I21" s="144" t="s">
        <v>30</v>
      </c>
      <c r="J21" s="33" t="s">
        <v>21</v>
      </c>
      <c r="K21" s="49"/>
    </row>
    <row r="22" s="1" customFormat="1" ht="6.96" customHeight="1">
      <c r="B22" s="44"/>
      <c r="C22" s="45"/>
      <c r="D22" s="45"/>
      <c r="E22" s="45"/>
      <c r="F22" s="45"/>
      <c r="G22" s="45"/>
      <c r="H22" s="45"/>
      <c r="I22" s="142"/>
      <c r="J22" s="45"/>
      <c r="K22" s="49"/>
    </row>
    <row r="23" s="1" customFormat="1" ht="14.4" customHeight="1">
      <c r="B23" s="44"/>
      <c r="C23" s="45"/>
      <c r="D23" s="38" t="s">
        <v>38</v>
      </c>
      <c r="E23" s="45"/>
      <c r="F23" s="45"/>
      <c r="G23" s="45"/>
      <c r="H23" s="45"/>
      <c r="I23" s="142"/>
      <c r="J23" s="45"/>
      <c r="K23" s="49"/>
    </row>
    <row r="24" s="6" customFormat="1" ht="16.5" customHeight="1">
      <c r="B24" s="146"/>
      <c r="C24" s="147"/>
      <c r="D24" s="147"/>
      <c r="E24" s="42" t="s">
        <v>21</v>
      </c>
      <c r="F24" s="42"/>
      <c r="G24" s="42"/>
      <c r="H24" s="42"/>
      <c r="I24" s="148"/>
      <c r="J24" s="147"/>
      <c r="K24" s="149"/>
    </row>
    <row r="25" s="1" customFormat="1" ht="6.96" customHeight="1">
      <c r="B25" s="44"/>
      <c r="C25" s="45"/>
      <c r="D25" s="45"/>
      <c r="E25" s="45"/>
      <c r="F25" s="45"/>
      <c r="G25" s="45"/>
      <c r="H25" s="45"/>
      <c r="I25" s="142"/>
      <c r="J25" s="45"/>
      <c r="K25" s="49"/>
    </row>
    <row r="26" s="1" customFormat="1" ht="6.96" customHeight="1">
      <c r="B26" s="44"/>
      <c r="C26" s="45"/>
      <c r="D26" s="104"/>
      <c r="E26" s="104"/>
      <c r="F26" s="104"/>
      <c r="G26" s="104"/>
      <c r="H26" s="104"/>
      <c r="I26" s="150"/>
      <c r="J26" s="104"/>
      <c r="K26" s="151"/>
    </row>
    <row r="27" s="1" customFormat="1" ht="25.44" customHeight="1">
      <c r="B27" s="44"/>
      <c r="C27" s="45"/>
      <c r="D27" s="152" t="s">
        <v>39</v>
      </c>
      <c r="E27" s="45"/>
      <c r="F27" s="45"/>
      <c r="G27" s="45"/>
      <c r="H27" s="45"/>
      <c r="I27" s="142"/>
      <c r="J27" s="153">
        <f>ROUND(J94,2)</f>
        <v>0</v>
      </c>
      <c r="K27" s="49"/>
    </row>
    <row r="28" s="1" customFormat="1" ht="6.96" customHeight="1">
      <c r="B28" s="44"/>
      <c r="C28" s="45"/>
      <c r="D28" s="104"/>
      <c r="E28" s="104"/>
      <c r="F28" s="104"/>
      <c r="G28" s="104"/>
      <c r="H28" s="104"/>
      <c r="I28" s="150"/>
      <c r="J28" s="104"/>
      <c r="K28" s="151"/>
    </row>
    <row r="29" s="1" customFormat="1" ht="14.4" customHeight="1">
      <c r="B29" s="44"/>
      <c r="C29" s="45"/>
      <c r="D29" s="45"/>
      <c r="E29" s="45"/>
      <c r="F29" s="50" t="s">
        <v>41</v>
      </c>
      <c r="G29" s="45"/>
      <c r="H29" s="45"/>
      <c r="I29" s="154" t="s">
        <v>40</v>
      </c>
      <c r="J29" s="50" t="s">
        <v>42</v>
      </c>
      <c r="K29" s="49"/>
    </row>
    <row r="30" s="1" customFormat="1" ht="14.4" customHeight="1">
      <c r="B30" s="44"/>
      <c r="C30" s="45"/>
      <c r="D30" s="53" t="s">
        <v>43</v>
      </c>
      <c r="E30" s="53" t="s">
        <v>44</v>
      </c>
      <c r="F30" s="155">
        <f>ROUND(SUM(BE94:BE328), 2)</f>
        <v>0</v>
      </c>
      <c r="G30" s="45"/>
      <c r="H30" s="45"/>
      <c r="I30" s="156">
        <v>0.20999999999999999</v>
      </c>
      <c r="J30" s="155">
        <f>ROUND(ROUND((SUM(BE94:BE328)), 2)*I30, 2)</f>
        <v>0</v>
      </c>
      <c r="K30" s="49"/>
    </row>
    <row r="31" s="1" customFormat="1" ht="14.4" customHeight="1">
      <c r="B31" s="44"/>
      <c r="C31" s="45"/>
      <c r="D31" s="45"/>
      <c r="E31" s="53" t="s">
        <v>45</v>
      </c>
      <c r="F31" s="155">
        <f>ROUND(SUM(BF94:BF328), 2)</f>
        <v>0</v>
      </c>
      <c r="G31" s="45"/>
      <c r="H31" s="45"/>
      <c r="I31" s="156">
        <v>0.14999999999999999</v>
      </c>
      <c r="J31" s="155">
        <f>ROUND(ROUND((SUM(BF94:BF328)), 2)*I31, 2)</f>
        <v>0</v>
      </c>
      <c r="K31" s="49"/>
    </row>
    <row r="32" hidden="1" s="1" customFormat="1" ht="14.4" customHeight="1">
      <c r="B32" s="44"/>
      <c r="C32" s="45"/>
      <c r="D32" s="45"/>
      <c r="E32" s="53" t="s">
        <v>46</v>
      </c>
      <c r="F32" s="155">
        <f>ROUND(SUM(BG94:BG328), 2)</f>
        <v>0</v>
      </c>
      <c r="G32" s="45"/>
      <c r="H32" s="45"/>
      <c r="I32" s="156">
        <v>0.20999999999999999</v>
      </c>
      <c r="J32" s="155">
        <v>0</v>
      </c>
      <c r="K32" s="49"/>
    </row>
    <row r="33" hidden="1" s="1" customFormat="1" ht="14.4" customHeight="1">
      <c r="B33" s="44"/>
      <c r="C33" s="45"/>
      <c r="D33" s="45"/>
      <c r="E33" s="53" t="s">
        <v>47</v>
      </c>
      <c r="F33" s="155">
        <f>ROUND(SUM(BH94:BH328), 2)</f>
        <v>0</v>
      </c>
      <c r="G33" s="45"/>
      <c r="H33" s="45"/>
      <c r="I33" s="156">
        <v>0.14999999999999999</v>
      </c>
      <c r="J33" s="155">
        <v>0</v>
      </c>
      <c r="K33" s="49"/>
    </row>
    <row r="34" hidden="1" s="1" customFormat="1" ht="14.4" customHeight="1">
      <c r="B34" s="44"/>
      <c r="C34" s="45"/>
      <c r="D34" s="45"/>
      <c r="E34" s="53" t="s">
        <v>48</v>
      </c>
      <c r="F34" s="155">
        <f>ROUND(SUM(BI94:BI328), 2)</f>
        <v>0</v>
      </c>
      <c r="G34" s="45"/>
      <c r="H34" s="45"/>
      <c r="I34" s="156">
        <v>0</v>
      </c>
      <c r="J34" s="155">
        <v>0</v>
      </c>
      <c r="K34" s="49"/>
    </row>
    <row r="35" s="1" customFormat="1" ht="6.96" customHeight="1">
      <c r="B35" s="44"/>
      <c r="C35" s="45"/>
      <c r="D35" s="45"/>
      <c r="E35" s="45"/>
      <c r="F35" s="45"/>
      <c r="G35" s="45"/>
      <c r="H35" s="45"/>
      <c r="I35" s="142"/>
      <c r="J35" s="45"/>
      <c r="K35" s="49"/>
    </row>
    <row r="36" s="1" customFormat="1" ht="25.44" customHeight="1">
      <c r="B36" s="44"/>
      <c r="C36" s="157"/>
      <c r="D36" s="158" t="s">
        <v>49</v>
      </c>
      <c r="E36" s="96"/>
      <c r="F36" s="96"/>
      <c r="G36" s="159" t="s">
        <v>50</v>
      </c>
      <c r="H36" s="160" t="s">
        <v>51</v>
      </c>
      <c r="I36" s="161"/>
      <c r="J36" s="162">
        <f>SUM(J27:J34)</f>
        <v>0</v>
      </c>
      <c r="K36" s="163"/>
    </row>
    <row r="37" s="1" customFormat="1" ht="14.4" customHeight="1">
      <c r="B37" s="65"/>
      <c r="C37" s="66"/>
      <c r="D37" s="66"/>
      <c r="E37" s="66"/>
      <c r="F37" s="66"/>
      <c r="G37" s="66"/>
      <c r="H37" s="66"/>
      <c r="I37" s="164"/>
      <c r="J37" s="66"/>
      <c r="K37" s="67"/>
    </row>
    <row r="41" s="1" customFormat="1" ht="6.96" customHeight="1">
      <c r="B41" s="165"/>
      <c r="C41" s="166"/>
      <c r="D41" s="166"/>
      <c r="E41" s="166"/>
      <c r="F41" s="166"/>
      <c r="G41" s="166"/>
      <c r="H41" s="166"/>
      <c r="I41" s="167"/>
      <c r="J41" s="166"/>
      <c r="K41" s="168"/>
    </row>
    <row r="42" s="1" customFormat="1" ht="36.96" customHeight="1">
      <c r="B42" s="44"/>
      <c r="C42" s="28" t="s">
        <v>132</v>
      </c>
      <c r="D42" s="45"/>
      <c r="E42" s="45"/>
      <c r="F42" s="45"/>
      <c r="G42" s="45"/>
      <c r="H42" s="45"/>
      <c r="I42" s="142"/>
      <c r="J42" s="45"/>
      <c r="K42" s="49"/>
    </row>
    <row r="43" s="1" customFormat="1" ht="6.96" customHeight="1">
      <c r="B43" s="44"/>
      <c r="C43" s="45"/>
      <c r="D43" s="45"/>
      <c r="E43" s="45"/>
      <c r="F43" s="45"/>
      <c r="G43" s="45"/>
      <c r="H43" s="45"/>
      <c r="I43" s="142"/>
      <c r="J43" s="45"/>
      <c r="K43" s="49"/>
    </row>
    <row r="44" s="1" customFormat="1" ht="14.4" customHeight="1">
      <c r="B44" s="44"/>
      <c r="C44" s="38" t="s">
        <v>18</v>
      </c>
      <c r="D44" s="45"/>
      <c r="E44" s="45"/>
      <c r="F44" s="45"/>
      <c r="G44" s="45"/>
      <c r="H44" s="45"/>
      <c r="I44" s="142"/>
      <c r="J44" s="45"/>
      <c r="K44" s="49"/>
    </row>
    <row r="45" s="1" customFormat="1" ht="16.5" customHeight="1">
      <c r="B45" s="44"/>
      <c r="C45" s="45"/>
      <c r="D45" s="45"/>
      <c r="E45" s="141" t="str">
        <f>E7</f>
        <v>STAVEBNÍ ÚPRAVY HASIČSKÉ ZBROJNICE HEŘMANICE - SLEZSKÁ OSTRAVA</v>
      </c>
      <c r="F45" s="38"/>
      <c r="G45" s="38"/>
      <c r="H45" s="38"/>
      <c r="I45" s="142"/>
      <c r="J45" s="45"/>
      <c r="K45" s="49"/>
    </row>
    <row r="46" s="1" customFormat="1" ht="14.4" customHeight="1">
      <c r="B46" s="44"/>
      <c r="C46" s="38" t="s">
        <v>129</v>
      </c>
      <c r="D46" s="45"/>
      <c r="E46" s="45"/>
      <c r="F46" s="45"/>
      <c r="G46" s="45"/>
      <c r="H46" s="45"/>
      <c r="I46" s="142"/>
      <c r="J46" s="45"/>
      <c r="K46" s="49"/>
    </row>
    <row r="47" s="1" customFormat="1" ht="17.25" customHeight="1">
      <c r="B47" s="44"/>
      <c r="C47" s="45"/>
      <c r="D47" s="45"/>
      <c r="E47" s="143" t="str">
        <f>E9</f>
        <v>SO 01 - 1-OBJEKT HZ - 1. BOURACÍ PRÁCE A DEMONTÁŽE</v>
      </c>
      <c r="F47" s="45"/>
      <c r="G47" s="45"/>
      <c r="H47" s="45"/>
      <c r="I47" s="142"/>
      <c r="J47" s="45"/>
      <c r="K47" s="49"/>
    </row>
    <row r="48" s="1" customFormat="1" ht="6.96" customHeight="1">
      <c r="B48" s="44"/>
      <c r="C48" s="45"/>
      <c r="D48" s="45"/>
      <c r="E48" s="45"/>
      <c r="F48" s="45"/>
      <c r="G48" s="45"/>
      <c r="H48" s="45"/>
      <c r="I48" s="142"/>
      <c r="J48" s="45"/>
      <c r="K48" s="49"/>
    </row>
    <row r="49" s="1" customFormat="1" ht="18" customHeight="1">
      <c r="B49" s="44"/>
      <c r="C49" s="38" t="s">
        <v>23</v>
      </c>
      <c r="D49" s="45"/>
      <c r="E49" s="45"/>
      <c r="F49" s="33" t="str">
        <f>F12</f>
        <v>SLEZSKÁ OSTRAVA</v>
      </c>
      <c r="G49" s="45"/>
      <c r="H49" s="45"/>
      <c r="I49" s="144" t="s">
        <v>25</v>
      </c>
      <c r="J49" s="145" t="str">
        <f>IF(J12="","",J12)</f>
        <v>25. 2. 2023</v>
      </c>
      <c r="K49" s="49"/>
    </row>
    <row r="50" s="1" customFormat="1" ht="6.96" customHeight="1">
      <c r="B50" s="44"/>
      <c r="C50" s="45"/>
      <c r="D50" s="45"/>
      <c r="E50" s="45"/>
      <c r="F50" s="45"/>
      <c r="G50" s="45"/>
      <c r="H50" s="45"/>
      <c r="I50" s="142"/>
      <c r="J50" s="45"/>
      <c r="K50" s="49"/>
    </row>
    <row r="51" s="1" customFormat="1">
      <c r="B51" s="44"/>
      <c r="C51" s="38" t="s">
        <v>27</v>
      </c>
      <c r="D51" s="45"/>
      <c r="E51" s="45"/>
      <c r="F51" s="33" t="str">
        <f>E15</f>
        <v>SMO - SLEZSKÁ OSTRAVA</v>
      </c>
      <c r="G51" s="45"/>
      <c r="H51" s="45"/>
      <c r="I51" s="144" t="s">
        <v>33</v>
      </c>
      <c r="J51" s="42" t="str">
        <f>E21</f>
        <v>SPAN</v>
      </c>
      <c r="K51" s="49"/>
    </row>
    <row r="52" s="1" customFormat="1" ht="14.4" customHeight="1">
      <c r="B52" s="44"/>
      <c r="C52" s="38" t="s">
        <v>31</v>
      </c>
      <c r="D52" s="45"/>
      <c r="E52" s="45"/>
      <c r="F52" s="33" t="str">
        <f>IF(E18="","",E18)</f>
        <v/>
      </c>
      <c r="G52" s="45"/>
      <c r="H52" s="45"/>
      <c r="I52" s="142"/>
      <c r="J52" s="169"/>
      <c r="K52" s="49"/>
    </row>
    <row r="53" s="1" customFormat="1" ht="10.32" customHeight="1">
      <c r="B53" s="44"/>
      <c r="C53" s="45"/>
      <c r="D53" s="45"/>
      <c r="E53" s="45"/>
      <c r="F53" s="45"/>
      <c r="G53" s="45"/>
      <c r="H53" s="45"/>
      <c r="I53" s="142"/>
      <c r="J53" s="45"/>
      <c r="K53" s="49"/>
    </row>
    <row r="54" s="1" customFormat="1" ht="29.28" customHeight="1">
      <c r="B54" s="44"/>
      <c r="C54" s="170" t="s">
        <v>133</v>
      </c>
      <c r="D54" s="157"/>
      <c r="E54" s="157"/>
      <c r="F54" s="157"/>
      <c r="G54" s="157"/>
      <c r="H54" s="157"/>
      <c r="I54" s="171"/>
      <c r="J54" s="172" t="s">
        <v>134</v>
      </c>
      <c r="K54" s="173"/>
    </row>
    <row r="55" s="1" customFormat="1" ht="10.32" customHeight="1">
      <c r="B55" s="44"/>
      <c r="C55" s="45"/>
      <c r="D55" s="45"/>
      <c r="E55" s="45"/>
      <c r="F55" s="45"/>
      <c r="G55" s="45"/>
      <c r="H55" s="45"/>
      <c r="I55" s="142"/>
      <c r="J55" s="45"/>
      <c r="K55" s="49"/>
    </row>
    <row r="56" s="1" customFormat="1" ht="29.28" customHeight="1">
      <c r="B56" s="44"/>
      <c r="C56" s="174" t="s">
        <v>135</v>
      </c>
      <c r="D56" s="45"/>
      <c r="E56" s="45"/>
      <c r="F56" s="45"/>
      <c r="G56" s="45"/>
      <c r="H56" s="45"/>
      <c r="I56" s="142"/>
      <c r="J56" s="153">
        <f>J94</f>
        <v>0</v>
      </c>
      <c r="K56" s="49"/>
      <c r="AU56" s="22" t="s">
        <v>136</v>
      </c>
    </row>
    <row r="57" s="7" customFormat="1" ht="24.96" customHeight="1">
      <c r="B57" s="175"/>
      <c r="C57" s="176"/>
      <c r="D57" s="177" t="s">
        <v>244</v>
      </c>
      <c r="E57" s="178"/>
      <c r="F57" s="178"/>
      <c r="G57" s="178"/>
      <c r="H57" s="178"/>
      <c r="I57" s="179"/>
      <c r="J57" s="180">
        <f>J96</f>
        <v>0</v>
      </c>
      <c r="K57" s="181"/>
    </row>
    <row r="58" s="7" customFormat="1" ht="24.96" customHeight="1">
      <c r="B58" s="175"/>
      <c r="C58" s="176"/>
      <c r="D58" s="177" t="s">
        <v>3613</v>
      </c>
      <c r="E58" s="178"/>
      <c r="F58" s="178"/>
      <c r="G58" s="178"/>
      <c r="H58" s="178"/>
      <c r="I58" s="179"/>
      <c r="J58" s="180">
        <f>J97</f>
        <v>0</v>
      </c>
      <c r="K58" s="181"/>
    </row>
    <row r="59" s="10" customFormat="1" ht="19.92" customHeight="1">
      <c r="B59" s="226"/>
      <c r="C59" s="227"/>
      <c r="D59" s="228" t="s">
        <v>3614</v>
      </c>
      <c r="E59" s="229"/>
      <c r="F59" s="229"/>
      <c r="G59" s="229"/>
      <c r="H59" s="229"/>
      <c r="I59" s="230"/>
      <c r="J59" s="231">
        <f>J224</f>
        <v>0</v>
      </c>
      <c r="K59" s="232"/>
    </row>
    <row r="60" s="7" customFormat="1" ht="24.96" customHeight="1">
      <c r="B60" s="175"/>
      <c r="C60" s="176"/>
      <c r="D60" s="177" t="s">
        <v>255</v>
      </c>
      <c r="E60" s="178"/>
      <c r="F60" s="178"/>
      <c r="G60" s="178"/>
      <c r="H60" s="178"/>
      <c r="I60" s="179"/>
      <c r="J60" s="180">
        <f>J225</f>
        <v>0</v>
      </c>
      <c r="K60" s="181"/>
    </row>
    <row r="61" s="7" customFormat="1" ht="24.96" customHeight="1">
      <c r="B61" s="175"/>
      <c r="C61" s="176"/>
      <c r="D61" s="177" t="s">
        <v>2146</v>
      </c>
      <c r="E61" s="178"/>
      <c r="F61" s="178"/>
      <c r="G61" s="178"/>
      <c r="H61" s="178"/>
      <c r="I61" s="179"/>
      <c r="J61" s="180">
        <f>J226</f>
        <v>0</v>
      </c>
      <c r="K61" s="181"/>
    </row>
    <row r="62" s="10" customFormat="1" ht="19.92" customHeight="1">
      <c r="B62" s="226"/>
      <c r="C62" s="227"/>
      <c r="D62" s="228" t="s">
        <v>2147</v>
      </c>
      <c r="E62" s="229"/>
      <c r="F62" s="229"/>
      <c r="G62" s="229"/>
      <c r="H62" s="229"/>
      <c r="I62" s="230"/>
      <c r="J62" s="231">
        <f>J236</f>
        <v>0</v>
      </c>
      <c r="K62" s="232"/>
    </row>
    <row r="63" s="7" customFormat="1" ht="24.96" customHeight="1">
      <c r="B63" s="175"/>
      <c r="C63" s="176"/>
      <c r="D63" s="177" t="s">
        <v>2148</v>
      </c>
      <c r="E63" s="178"/>
      <c r="F63" s="178"/>
      <c r="G63" s="178"/>
      <c r="H63" s="178"/>
      <c r="I63" s="179"/>
      <c r="J63" s="180">
        <f>J237</f>
        <v>0</v>
      </c>
      <c r="K63" s="181"/>
    </row>
    <row r="64" s="10" customFormat="1" ht="19.92" customHeight="1">
      <c r="B64" s="226"/>
      <c r="C64" s="227"/>
      <c r="D64" s="228" t="s">
        <v>2149</v>
      </c>
      <c r="E64" s="229"/>
      <c r="F64" s="229"/>
      <c r="G64" s="229"/>
      <c r="H64" s="229"/>
      <c r="I64" s="230"/>
      <c r="J64" s="231">
        <f>J244</f>
        <v>0</v>
      </c>
      <c r="K64" s="232"/>
    </row>
    <row r="65" s="7" customFormat="1" ht="24.96" customHeight="1">
      <c r="B65" s="175"/>
      <c r="C65" s="176"/>
      <c r="D65" s="177" t="s">
        <v>2150</v>
      </c>
      <c r="E65" s="178"/>
      <c r="F65" s="178"/>
      <c r="G65" s="178"/>
      <c r="H65" s="178"/>
      <c r="I65" s="179"/>
      <c r="J65" s="180">
        <f>J245</f>
        <v>0</v>
      </c>
      <c r="K65" s="181"/>
    </row>
    <row r="66" s="10" customFormat="1" ht="19.92" customHeight="1">
      <c r="B66" s="226"/>
      <c r="C66" s="227"/>
      <c r="D66" s="228" t="s">
        <v>2151</v>
      </c>
      <c r="E66" s="229"/>
      <c r="F66" s="229"/>
      <c r="G66" s="229"/>
      <c r="H66" s="229"/>
      <c r="I66" s="230"/>
      <c r="J66" s="231">
        <f>J255</f>
        <v>0</v>
      </c>
      <c r="K66" s="232"/>
    </row>
    <row r="67" s="7" customFormat="1" ht="24.96" customHeight="1">
      <c r="B67" s="175"/>
      <c r="C67" s="176"/>
      <c r="D67" s="177" t="s">
        <v>2152</v>
      </c>
      <c r="E67" s="178"/>
      <c r="F67" s="178"/>
      <c r="G67" s="178"/>
      <c r="H67" s="178"/>
      <c r="I67" s="179"/>
      <c r="J67" s="180">
        <f>J256</f>
        <v>0</v>
      </c>
      <c r="K67" s="181"/>
    </row>
    <row r="68" s="10" customFormat="1" ht="19.92" customHeight="1">
      <c r="B68" s="226"/>
      <c r="C68" s="227"/>
      <c r="D68" s="228" t="s">
        <v>2153</v>
      </c>
      <c r="E68" s="229"/>
      <c r="F68" s="229"/>
      <c r="G68" s="229"/>
      <c r="H68" s="229"/>
      <c r="I68" s="230"/>
      <c r="J68" s="231">
        <f>J278</f>
        <v>0</v>
      </c>
      <c r="K68" s="232"/>
    </row>
    <row r="69" s="7" customFormat="1" ht="24.96" customHeight="1">
      <c r="B69" s="175"/>
      <c r="C69" s="176"/>
      <c r="D69" s="177" t="s">
        <v>2156</v>
      </c>
      <c r="E69" s="178"/>
      <c r="F69" s="178"/>
      <c r="G69" s="178"/>
      <c r="H69" s="178"/>
      <c r="I69" s="179"/>
      <c r="J69" s="180">
        <f>J279</f>
        <v>0</v>
      </c>
      <c r="K69" s="181"/>
    </row>
    <row r="70" s="10" customFormat="1" ht="19.92" customHeight="1">
      <c r="B70" s="226"/>
      <c r="C70" s="227"/>
      <c r="D70" s="228" t="s">
        <v>2157</v>
      </c>
      <c r="E70" s="229"/>
      <c r="F70" s="229"/>
      <c r="G70" s="229"/>
      <c r="H70" s="229"/>
      <c r="I70" s="230"/>
      <c r="J70" s="231">
        <f>J309</f>
        <v>0</v>
      </c>
      <c r="K70" s="232"/>
    </row>
    <row r="71" s="7" customFormat="1" ht="24.96" customHeight="1">
      <c r="B71" s="175"/>
      <c r="C71" s="176"/>
      <c r="D71" s="177" t="s">
        <v>2160</v>
      </c>
      <c r="E71" s="178"/>
      <c r="F71" s="178"/>
      <c r="G71" s="178"/>
      <c r="H71" s="178"/>
      <c r="I71" s="179"/>
      <c r="J71" s="180">
        <f>J310</f>
        <v>0</v>
      </c>
      <c r="K71" s="181"/>
    </row>
    <row r="72" s="10" customFormat="1" ht="19.92" customHeight="1">
      <c r="B72" s="226"/>
      <c r="C72" s="227"/>
      <c r="D72" s="228" t="s">
        <v>2161</v>
      </c>
      <c r="E72" s="229"/>
      <c r="F72" s="229"/>
      <c r="G72" s="229"/>
      <c r="H72" s="229"/>
      <c r="I72" s="230"/>
      <c r="J72" s="231">
        <f>J317</f>
        <v>0</v>
      </c>
      <c r="K72" s="232"/>
    </row>
    <row r="73" s="7" customFormat="1" ht="24.96" customHeight="1">
      <c r="B73" s="175"/>
      <c r="C73" s="176"/>
      <c r="D73" s="177" t="s">
        <v>2166</v>
      </c>
      <c r="E73" s="178"/>
      <c r="F73" s="178"/>
      <c r="G73" s="178"/>
      <c r="H73" s="178"/>
      <c r="I73" s="179"/>
      <c r="J73" s="180">
        <f>J318</f>
        <v>0</v>
      </c>
      <c r="K73" s="181"/>
    </row>
    <row r="74" s="10" customFormat="1" ht="19.92" customHeight="1">
      <c r="B74" s="226"/>
      <c r="C74" s="227"/>
      <c r="D74" s="228" t="s">
        <v>2167</v>
      </c>
      <c r="E74" s="229"/>
      <c r="F74" s="229"/>
      <c r="G74" s="229"/>
      <c r="H74" s="229"/>
      <c r="I74" s="230"/>
      <c r="J74" s="231">
        <f>J328</f>
        <v>0</v>
      </c>
      <c r="K74" s="232"/>
    </row>
    <row r="75" s="1" customFormat="1" ht="21.84" customHeight="1">
      <c r="B75" s="44"/>
      <c r="C75" s="45"/>
      <c r="D75" s="45"/>
      <c r="E75" s="45"/>
      <c r="F75" s="45"/>
      <c r="G75" s="45"/>
      <c r="H75" s="45"/>
      <c r="I75" s="142"/>
      <c r="J75" s="45"/>
      <c r="K75" s="49"/>
    </row>
    <row r="76" s="1" customFormat="1" ht="6.96" customHeight="1">
      <c r="B76" s="65"/>
      <c r="C76" s="66"/>
      <c r="D76" s="66"/>
      <c r="E76" s="66"/>
      <c r="F76" s="66"/>
      <c r="G76" s="66"/>
      <c r="H76" s="66"/>
      <c r="I76" s="164"/>
      <c r="J76" s="66"/>
      <c r="K76" s="67"/>
    </row>
    <row r="80" s="1" customFormat="1" ht="6.96" customHeight="1">
      <c r="B80" s="68"/>
      <c r="C80" s="69"/>
      <c r="D80" s="69"/>
      <c r="E80" s="69"/>
      <c r="F80" s="69"/>
      <c r="G80" s="69"/>
      <c r="H80" s="69"/>
      <c r="I80" s="167"/>
      <c r="J80" s="69"/>
      <c r="K80" s="69"/>
      <c r="L80" s="70"/>
    </row>
    <row r="81" s="1" customFormat="1" ht="36.96" customHeight="1">
      <c r="B81" s="44"/>
      <c r="C81" s="71" t="s">
        <v>139</v>
      </c>
      <c r="D81" s="72"/>
      <c r="E81" s="72"/>
      <c r="F81" s="72"/>
      <c r="G81" s="72"/>
      <c r="H81" s="72"/>
      <c r="I81" s="182"/>
      <c r="J81" s="72"/>
      <c r="K81" s="72"/>
      <c r="L81" s="70"/>
    </row>
    <row r="82" s="1" customFormat="1" ht="6.96" customHeight="1">
      <c r="B82" s="44"/>
      <c r="C82" s="72"/>
      <c r="D82" s="72"/>
      <c r="E82" s="72"/>
      <c r="F82" s="72"/>
      <c r="G82" s="72"/>
      <c r="H82" s="72"/>
      <c r="I82" s="182"/>
      <c r="J82" s="72"/>
      <c r="K82" s="72"/>
      <c r="L82" s="70"/>
    </row>
    <row r="83" s="1" customFormat="1" ht="14.4" customHeight="1">
      <c r="B83" s="44"/>
      <c r="C83" s="74" t="s">
        <v>18</v>
      </c>
      <c r="D83" s="72"/>
      <c r="E83" s="72"/>
      <c r="F83" s="72"/>
      <c r="G83" s="72"/>
      <c r="H83" s="72"/>
      <c r="I83" s="182"/>
      <c r="J83" s="72"/>
      <c r="K83" s="72"/>
      <c r="L83" s="70"/>
    </row>
    <row r="84" s="1" customFormat="1" ht="16.5" customHeight="1">
      <c r="B84" s="44"/>
      <c r="C84" s="72"/>
      <c r="D84" s="72"/>
      <c r="E84" s="183" t="str">
        <f>E7</f>
        <v>STAVEBNÍ ÚPRAVY HASIČSKÉ ZBROJNICE HEŘMANICE - SLEZSKÁ OSTRAVA</v>
      </c>
      <c r="F84" s="74"/>
      <c r="G84" s="74"/>
      <c r="H84" s="74"/>
      <c r="I84" s="182"/>
      <c r="J84" s="72"/>
      <c r="K84" s="72"/>
      <c r="L84" s="70"/>
    </row>
    <row r="85" s="1" customFormat="1" ht="14.4" customHeight="1">
      <c r="B85" s="44"/>
      <c r="C85" s="74" t="s">
        <v>129</v>
      </c>
      <c r="D85" s="72"/>
      <c r="E85" s="72"/>
      <c r="F85" s="72"/>
      <c r="G85" s="72"/>
      <c r="H85" s="72"/>
      <c r="I85" s="182"/>
      <c r="J85" s="72"/>
      <c r="K85" s="72"/>
      <c r="L85" s="70"/>
    </row>
    <row r="86" s="1" customFormat="1" ht="17.25" customHeight="1">
      <c r="B86" s="44"/>
      <c r="C86" s="72"/>
      <c r="D86" s="72"/>
      <c r="E86" s="80" t="str">
        <f>E9</f>
        <v>SO 01 - 1-OBJEKT HZ - 1. BOURACÍ PRÁCE A DEMONTÁŽE</v>
      </c>
      <c r="F86" s="72"/>
      <c r="G86" s="72"/>
      <c r="H86" s="72"/>
      <c r="I86" s="182"/>
      <c r="J86" s="72"/>
      <c r="K86" s="72"/>
      <c r="L86" s="70"/>
    </row>
    <row r="87" s="1" customFormat="1" ht="6.96" customHeight="1">
      <c r="B87" s="44"/>
      <c r="C87" s="72"/>
      <c r="D87" s="72"/>
      <c r="E87" s="72"/>
      <c r="F87" s="72"/>
      <c r="G87" s="72"/>
      <c r="H87" s="72"/>
      <c r="I87" s="182"/>
      <c r="J87" s="72"/>
      <c r="K87" s="72"/>
      <c r="L87" s="70"/>
    </row>
    <row r="88" s="1" customFormat="1" ht="18" customHeight="1">
      <c r="B88" s="44"/>
      <c r="C88" s="74" t="s">
        <v>23</v>
      </c>
      <c r="D88" s="72"/>
      <c r="E88" s="72"/>
      <c r="F88" s="184" t="str">
        <f>F12</f>
        <v>SLEZSKÁ OSTRAVA</v>
      </c>
      <c r="G88" s="72"/>
      <c r="H88" s="72"/>
      <c r="I88" s="185" t="s">
        <v>25</v>
      </c>
      <c r="J88" s="83" t="str">
        <f>IF(J12="","",J12)</f>
        <v>25. 2. 2023</v>
      </c>
      <c r="K88" s="72"/>
      <c r="L88" s="70"/>
    </row>
    <row r="89" s="1" customFormat="1" ht="6.96" customHeight="1">
      <c r="B89" s="44"/>
      <c r="C89" s="72"/>
      <c r="D89" s="72"/>
      <c r="E89" s="72"/>
      <c r="F89" s="72"/>
      <c r="G89" s="72"/>
      <c r="H89" s="72"/>
      <c r="I89" s="182"/>
      <c r="J89" s="72"/>
      <c r="K89" s="72"/>
      <c r="L89" s="70"/>
    </row>
    <row r="90" s="1" customFormat="1">
      <c r="B90" s="44"/>
      <c r="C90" s="74" t="s">
        <v>27</v>
      </c>
      <c r="D90" s="72"/>
      <c r="E90" s="72"/>
      <c r="F90" s="184" t="str">
        <f>E15</f>
        <v>SMO - SLEZSKÁ OSTRAVA</v>
      </c>
      <c r="G90" s="72"/>
      <c r="H90" s="72"/>
      <c r="I90" s="185" t="s">
        <v>33</v>
      </c>
      <c r="J90" s="184" t="str">
        <f>E21</f>
        <v>SPAN</v>
      </c>
      <c r="K90" s="72"/>
      <c r="L90" s="70"/>
    </row>
    <row r="91" s="1" customFormat="1" ht="14.4" customHeight="1">
      <c r="B91" s="44"/>
      <c r="C91" s="74" t="s">
        <v>31</v>
      </c>
      <c r="D91" s="72"/>
      <c r="E91" s="72"/>
      <c r="F91" s="184" t="str">
        <f>IF(E18="","",E18)</f>
        <v/>
      </c>
      <c r="G91" s="72"/>
      <c r="H91" s="72"/>
      <c r="I91" s="182"/>
      <c r="J91" s="72"/>
      <c r="K91" s="72"/>
      <c r="L91" s="70"/>
    </row>
    <row r="92" s="1" customFormat="1" ht="10.32" customHeight="1">
      <c r="B92" s="44"/>
      <c r="C92" s="72"/>
      <c r="D92" s="72"/>
      <c r="E92" s="72"/>
      <c r="F92" s="72"/>
      <c r="G92" s="72"/>
      <c r="H92" s="72"/>
      <c r="I92" s="182"/>
      <c r="J92" s="72"/>
      <c r="K92" s="72"/>
      <c r="L92" s="70"/>
    </row>
    <row r="93" s="8" customFormat="1" ht="29.28" customHeight="1">
      <c r="B93" s="186"/>
      <c r="C93" s="187" t="s">
        <v>140</v>
      </c>
      <c r="D93" s="188" t="s">
        <v>58</v>
      </c>
      <c r="E93" s="188" t="s">
        <v>54</v>
      </c>
      <c r="F93" s="188" t="s">
        <v>141</v>
      </c>
      <c r="G93" s="188" t="s">
        <v>142</v>
      </c>
      <c r="H93" s="188" t="s">
        <v>143</v>
      </c>
      <c r="I93" s="189" t="s">
        <v>144</v>
      </c>
      <c r="J93" s="188" t="s">
        <v>134</v>
      </c>
      <c r="K93" s="190" t="s">
        <v>145</v>
      </c>
      <c r="L93" s="191"/>
      <c r="M93" s="100" t="s">
        <v>146</v>
      </c>
      <c r="N93" s="101" t="s">
        <v>43</v>
      </c>
      <c r="O93" s="101" t="s">
        <v>147</v>
      </c>
      <c r="P93" s="101" t="s">
        <v>148</v>
      </c>
      <c r="Q93" s="101" t="s">
        <v>149</v>
      </c>
      <c r="R93" s="101" t="s">
        <v>150</v>
      </c>
      <c r="S93" s="101" t="s">
        <v>151</v>
      </c>
      <c r="T93" s="102" t="s">
        <v>152</v>
      </c>
    </row>
    <row r="94" s="1" customFormat="1" ht="29.28" customHeight="1">
      <c r="B94" s="44"/>
      <c r="C94" s="106" t="s">
        <v>135</v>
      </c>
      <c r="D94" s="72"/>
      <c r="E94" s="72"/>
      <c r="F94" s="72"/>
      <c r="G94" s="72"/>
      <c r="H94" s="72"/>
      <c r="I94" s="182"/>
      <c r="J94" s="192">
        <f>BK94</f>
        <v>0</v>
      </c>
      <c r="K94" s="72"/>
      <c r="L94" s="70"/>
      <c r="M94" s="103"/>
      <c r="N94" s="104"/>
      <c r="O94" s="104"/>
      <c r="P94" s="193">
        <f>P95+P96+P97+P225+P226+P237+P245+P256+P279+P310+P318</f>
        <v>0</v>
      </c>
      <c r="Q94" s="104"/>
      <c r="R94" s="193">
        <f>R95+R96+R97+R225+R226+R237+R245+R256+R279+R310+R318</f>
        <v>348.0228300500001</v>
      </c>
      <c r="S94" s="104"/>
      <c r="T94" s="194">
        <f>T95+T96+T97+T225+T226+T237+T245+T256+T279+T310+T318</f>
        <v>0</v>
      </c>
      <c r="AT94" s="22" t="s">
        <v>72</v>
      </c>
      <c r="AU94" s="22" t="s">
        <v>136</v>
      </c>
      <c r="BK94" s="195">
        <f>BK95+BK96+BK97+BK225+BK226+BK237+BK245+BK256+BK279+BK310+BK318</f>
        <v>0</v>
      </c>
    </row>
    <row r="95" s="1" customFormat="1" ht="16.5" customHeight="1">
      <c r="B95" s="44"/>
      <c r="C95" s="210" t="s">
        <v>73</v>
      </c>
      <c r="D95" s="210" t="s">
        <v>156</v>
      </c>
      <c r="E95" s="211" t="s">
        <v>258</v>
      </c>
      <c r="F95" s="212" t="s">
        <v>259</v>
      </c>
      <c r="G95" s="213" t="s">
        <v>260</v>
      </c>
      <c r="H95" s="214">
        <v>0</v>
      </c>
      <c r="I95" s="215"/>
      <c r="J95" s="216">
        <f>ROUND(I95*H95,2)</f>
        <v>0</v>
      </c>
      <c r="K95" s="212" t="s">
        <v>21</v>
      </c>
      <c r="L95" s="70"/>
      <c r="M95" s="217" t="s">
        <v>21</v>
      </c>
      <c r="N95" s="218" t="s">
        <v>44</v>
      </c>
      <c r="O95" s="45"/>
      <c r="P95" s="219">
        <f>O95*H95</f>
        <v>0</v>
      </c>
      <c r="Q95" s="219">
        <v>0</v>
      </c>
      <c r="R95" s="219">
        <f>Q95*H95</f>
        <v>0</v>
      </c>
      <c r="S95" s="219">
        <v>0</v>
      </c>
      <c r="T95" s="220">
        <f>S95*H95</f>
        <v>0</v>
      </c>
      <c r="AR95" s="22" t="s">
        <v>163</v>
      </c>
      <c r="AT95" s="22" t="s">
        <v>156</v>
      </c>
      <c r="AU95" s="22" t="s">
        <v>73</v>
      </c>
      <c r="AY95" s="22" t="s">
        <v>155</v>
      </c>
      <c r="BE95" s="221">
        <f>IF(N95="základní",J95,0)</f>
        <v>0</v>
      </c>
      <c r="BF95" s="221">
        <f>IF(N95="snížená",J95,0)</f>
        <v>0</v>
      </c>
      <c r="BG95" s="221">
        <f>IF(N95="zákl. přenesená",J95,0)</f>
        <v>0</v>
      </c>
      <c r="BH95" s="221">
        <f>IF(N95="sníž. přenesená",J95,0)</f>
        <v>0</v>
      </c>
      <c r="BI95" s="221">
        <f>IF(N95="nulová",J95,0)</f>
        <v>0</v>
      </c>
      <c r="BJ95" s="22" t="s">
        <v>81</v>
      </c>
      <c r="BK95" s="221">
        <f>ROUND(I95*H95,2)</f>
        <v>0</v>
      </c>
      <c r="BL95" s="22" t="s">
        <v>163</v>
      </c>
      <c r="BM95" s="22" t="s">
        <v>83</v>
      </c>
    </row>
    <row r="96" s="9" customFormat="1" ht="37.44" customHeight="1">
      <c r="B96" s="196"/>
      <c r="C96" s="197"/>
      <c r="D96" s="198" t="s">
        <v>72</v>
      </c>
      <c r="E96" s="199" t="s">
        <v>153</v>
      </c>
      <c r="F96" s="199" t="s">
        <v>261</v>
      </c>
      <c r="G96" s="197"/>
      <c r="H96" s="197"/>
      <c r="I96" s="200"/>
      <c r="J96" s="201">
        <f>BK96</f>
        <v>0</v>
      </c>
      <c r="K96" s="197"/>
      <c r="L96" s="202"/>
      <c r="M96" s="203"/>
      <c r="N96" s="204"/>
      <c r="O96" s="204"/>
      <c r="P96" s="205">
        <v>0</v>
      </c>
      <c r="Q96" s="204"/>
      <c r="R96" s="205">
        <v>0</v>
      </c>
      <c r="S96" s="204"/>
      <c r="T96" s="206">
        <v>0</v>
      </c>
      <c r="AR96" s="207" t="s">
        <v>81</v>
      </c>
      <c r="AT96" s="208" t="s">
        <v>72</v>
      </c>
      <c r="AU96" s="208" t="s">
        <v>73</v>
      </c>
      <c r="AY96" s="207" t="s">
        <v>155</v>
      </c>
      <c r="BK96" s="209">
        <v>0</v>
      </c>
    </row>
    <row r="97" s="9" customFormat="1" ht="24.96" customHeight="1">
      <c r="B97" s="196"/>
      <c r="C97" s="197"/>
      <c r="D97" s="198" t="s">
        <v>72</v>
      </c>
      <c r="E97" s="199" t="s">
        <v>3615</v>
      </c>
      <c r="F97" s="199" t="s">
        <v>3616</v>
      </c>
      <c r="G97" s="197"/>
      <c r="H97" s="197"/>
      <c r="I97" s="200"/>
      <c r="J97" s="201">
        <f>BK97</f>
        <v>0</v>
      </c>
      <c r="K97" s="197"/>
      <c r="L97" s="202"/>
      <c r="M97" s="203"/>
      <c r="N97" s="204"/>
      <c r="O97" s="204"/>
      <c r="P97" s="205">
        <f>SUM(P98:P224)</f>
        <v>0</v>
      </c>
      <c r="Q97" s="204"/>
      <c r="R97" s="205">
        <f>SUM(R98:R224)</f>
        <v>335.0409568500001</v>
      </c>
      <c r="S97" s="204"/>
      <c r="T97" s="206">
        <f>SUM(T98:T224)</f>
        <v>0</v>
      </c>
      <c r="AR97" s="207" t="s">
        <v>81</v>
      </c>
      <c r="AT97" s="208" t="s">
        <v>72</v>
      </c>
      <c r="AU97" s="208" t="s">
        <v>73</v>
      </c>
      <c r="AY97" s="207" t="s">
        <v>155</v>
      </c>
      <c r="BK97" s="209">
        <f>SUM(BK98:BK224)</f>
        <v>0</v>
      </c>
    </row>
    <row r="98" s="1" customFormat="1" ht="16.5" customHeight="1">
      <c r="B98" s="44"/>
      <c r="C98" s="210" t="s">
        <v>81</v>
      </c>
      <c r="D98" s="210" t="s">
        <v>156</v>
      </c>
      <c r="E98" s="211" t="s">
        <v>3617</v>
      </c>
      <c r="F98" s="212" t="s">
        <v>3618</v>
      </c>
      <c r="G98" s="213" t="s">
        <v>266</v>
      </c>
      <c r="H98" s="214">
        <v>2.0800000000000001</v>
      </c>
      <c r="I98" s="215"/>
      <c r="J98" s="216">
        <f>ROUND(I98*H98,2)</f>
        <v>0</v>
      </c>
      <c r="K98" s="212" t="s">
        <v>21</v>
      </c>
      <c r="L98" s="70"/>
      <c r="M98" s="217" t="s">
        <v>21</v>
      </c>
      <c r="N98" s="218" t="s">
        <v>44</v>
      </c>
      <c r="O98" s="45"/>
      <c r="P98" s="219">
        <f>O98*H98</f>
        <v>0</v>
      </c>
      <c r="Q98" s="219">
        <v>2.2999999999999998</v>
      </c>
      <c r="R98" s="219">
        <f>Q98*H98</f>
        <v>4.7839999999999998</v>
      </c>
      <c r="S98" s="219">
        <v>0</v>
      </c>
      <c r="T98" s="220">
        <f>S98*H98</f>
        <v>0</v>
      </c>
      <c r="AR98" s="22" t="s">
        <v>163</v>
      </c>
      <c r="AT98" s="22" t="s">
        <v>156</v>
      </c>
      <c r="AU98" s="22" t="s">
        <v>81</v>
      </c>
      <c r="AY98" s="22" t="s">
        <v>155</v>
      </c>
      <c r="BE98" s="221">
        <f>IF(N98="základní",J98,0)</f>
        <v>0</v>
      </c>
      <c r="BF98" s="221">
        <f>IF(N98="snížená",J98,0)</f>
        <v>0</v>
      </c>
      <c r="BG98" s="221">
        <f>IF(N98="zákl. přenesená",J98,0)</f>
        <v>0</v>
      </c>
      <c r="BH98" s="221">
        <f>IF(N98="sníž. přenesená",J98,0)</f>
        <v>0</v>
      </c>
      <c r="BI98" s="221">
        <f>IF(N98="nulová",J98,0)</f>
        <v>0</v>
      </c>
      <c r="BJ98" s="22" t="s">
        <v>81</v>
      </c>
      <c r="BK98" s="221">
        <f>ROUND(I98*H98,2)</f>
        <v>0</v>
      </c>
      <c r="BL98" s="22" t="s">
        <v>163</v>
      </c>
      <c r="BM98" s="22" t="s">
        <v>163</v>
      </c>
    </row>
    <row r="99" s="11" customFormat="1">
      <c r="B99" s="235"/>
      <c r="C99" s="236"/>
      <c r="D99" s="237" t="s">
        <v>271</v>
      </c>
      <c r="E99" s="238" t="s">
        <v>21</v>
      </c>
      <c r="F99" s="239" t="s">
        <v>425</v>
      </c>
      <c r="G99" s="236"/>
      <c r="H99" s="240">
        <v>2.0800000000000001</v>
      </c>
      <c r="I99" s="241"/>
      <c r="J99" s="236"/>
      <c r="K99" s="236"/>
      <c r="L99" s="242"/>
      <c r="M99" s="243"/>
      <c r="N99" s="244"/>
      <c r="O99" s="244"/>
      <c r="P99" s="244"/>
      <c r="Q99" s="244"/>
      <c r="R99" s="244"/>
      <c r="S99" s="244"/>
      <c r="T99" s="245"/>
      <c r="AT99" s="246" t="s">
        <v>271</v>
      </c>
      <c r="AU99" s="246" t="s">
        <v>81</v>
      </c>
      <c r="AV99" s="11" t="s">
        <v>83</v>
      </c>
      <c r="AW99" s="11" t="s">
        <v>37</v>
      </c>
      <c r="AX99" s="11" t="s">
        <v>73</v>
      </c>
      <c r="AY99" s="246" t="s">
        <v>155</v>
      </c>
    </row>
    <row r="100" s="12" customFormat="1">
      <c r="B100" s="247"/>
      <c r="C100" s="248"/>
      <c r="D100" s="237" t="s">
        <v>271</v>
      </c>
      <c r="E100" s="249" t="s">
        <v>21</v>
      </c>
      <c r="F100" s="250" t="s">
        <v>273</v>
      </c>
      <c r="G100" s="248"/>
      <c r="H100" s="251">
        <v>2.0800000000000001</v>
      </c>
      <c r="I100" s="252"/>
      <c r="J100" s="248"/>
      <c r="K100" s="248"/>
      <c r="L100" s="253"/>
      <c r="M100" s="254"/>
      <c r="N100" s="255"/>
      <c r="O100" s="255"/>
      <c r="P100" s="255"/>
      <c r="Q100" s="255"/>
      <c r="R100" s="255"/>
      <c r="S100" s="255"/>
      <c r="T100" s="256"/>
      <c r="AT100" s="257" t="s">
        <v>271</v>
      </c>
      <c r="AU100" s="257" t="s">
        <v>81</v>
      </c>
      <c r="AV100" s="12" t="s">
        <v>163</v>
      </c>
      <c r="AW100" s="12" t="s">
        <v>37</v>
      </c>
      <c r="AX100" s="12" t="s">
        <v>81</v>
      </c>
      <c r="AY100" s="257" t="s">
        <v>155</v>
      </c>
    </row>
    <row r="101" s="1" customFormat="1" ht="16.5" customHeight="1">
      <c r="B101" s="44"/>
      <c r="C101" s="210" t="s">
        <v>83</v>
      </c>
      <c r="D101" s="210" t="s">
        <v>156</v>
      </c>
      <c r="E101" s="211" t="s">
        <v>3619</v>
      </c>
      <c r="F101" s="212" t="s">
        <v>3620</v>
      </c>
      <c r="G101" s="213" t="s">
        <v>282</v>
      </c>
      <c r="H101" s="214">
        <v>57.871000000000002</v>
      </c>
      <c r="I101" s="215"/>
      <c r="J101" s="216">
        <f>ROUND(I101*H101,2)</f>
        <v>0</v>
      </c>
      <c r="K101" s="212" t="s">
        <v>21</v>
      </c>
      <c r="L101" s="70"/>
      <c r="M101" s="217" t="s">
        <v>21</v>
      </c>
      <c r="N101" s="218" t="s">
        <v>44</v>
      </c>
      <c r="O101" s="45"/>
      <c r="P101" s="219">
        <f>O101*H101</f>
        <v>0</v>
      </c>
      <c r="Q101" s="219">
        <v>0.14068</v>
      </c>
      <c r="R101" s="219">
        <f>Q101*H101</f>
        <v>8.14129228</v>
      </c>
      <c r="S101" s="219">
        <v>0</v>
      </c>
      <c r="T101" s="220">
        <f>S101*H101</f>
        <v>0</v>
      </c>
      <c r="AR101" s="22" t="s">
        <v>163</v>
      </c>
      <c r="AT101" s="22" t="s">
        <v>156</v>
      </c>
      <c r="AU101" s="22" t="s">
        <v>81</v>
      </c>
      <c r="AY101" s="22" t="s">
        <v>155</v>
      </c>
      <c r="BE101" s="221">
        <f>IF(N101="základní",J101,0)</f>
        <v>0</v>
      </c>
      <c r="BF101" s="221">
        <f>IF(N101="snížená",J101,0)</f>
        <v>0</v>
      </c>
      <c r="BG101" s="221">
        <f>IF(N101="zákl. přenesená",J101,0)</f>
        <v>0</v>
      </c>
      <c r="BH101" s="221">
        <f>IF(N101="sníž. přenesená",J101,0)</f>
        <v>0</v>
      </c>
      <c r="BI101" s="221">
        <f>IF(N101="nulová",J101,0)</f>
        <v>0</v>
      </c>
      <c r="BJ101" s="22" t="s">
        <v>81</v>
      </c>
      <c r="BK101" s="221">
        <f>ROUND(I101*H101,2)</f>
        <v>0</v>
      </c>
      <c r="BL101" s="22" t="s">
        <v>163</v>
      </c>
      <c r="BM101" s="22" t="s">
        <v>166</v>
      </c>
    </row>
    <row r="102" s="11" customFormat="1">
      <c r="B102" s="235"/>
      <c r="C102" s="236"/>
      <c r="D102" s="237" t="s">
        <v>271</v>
      </c>
      <c r="E102" s="238" t="s">
        <v>21</v>
      </c>
      <c r="F102" s="239" t="s">
        <v>3621</v>
      </c>
      <c r="G102" s="236"/>
      <c r="H102" s="240">
        <v>57.871000000000002</v>
      </c>
      <c r="I102" s="241"/>
      <c r="J102" s="236"/>
      <c r="K102" s="236"/>
      <c r="L102" s="242"/>
      <c r="M102" s="243"/>
      <c r="N102" s="244"/>
      <c r="O102" s="244"/>
      <c r="P102" s="244"/>
      <c r="Q102" s="244"/>
      <c r="R102" s="244"/>
      <c r="S102" s="244"/>
      <c r="T102" s="245"/>
      <c r="AT102" s="246" t="s">
        <v>271</v>
      </c>
      <c r="AU102" s="246" t="s">
        <v>81</v>
      </c>
      <c r="AV102" s="11" t="s">
        <v>83</v>
      </c>
      <c r="AW102" s="11" t="s">
        <v>37</v>
      </c>
      <c r="AX102" s="11" t="s">
        <v>73</v>
      </c>
      <c r="AY102" s="246" t="s">
        <v>155</v>
      </c>
    </row>
    <row r="103" s="12" customFormat="1">
      <c r="B103" s="247"/>
      <c r="C103" s="248"/>
      <c r="D103" s="237" t="s">
        <v>271</v>
      </c>
      <c r="E103" s="249" t="s">
        <v>21</v>
      </c>
      <c r="F103" s="250" t="s">
        <v>273</v>
      </c>
      <c r="G103" s="248"/>
      <c r="H103" s="251">
        <v>57.871000000000002</v>
      </c>
      <c r="I103" s="252"/>
      <c r="J103" s="248"/>
      <c r="K103" s="248"/>
      <c r="L103" s="253"/>
      <c r="M103" s="254"/>
      <c r="N103" s="255"/>
      <c r="O103" s="255"/>
      <c r="P103" s="255"/>
      <c r="Q103" s="255"/>
      <c r="R103" s="255"/>
      <c r="S103" s="255"/>
      <c r="T103" s="256"/>
      <c r="AT103" s="257" t="s">
        <v>271</v>
      </c>
      <c r="AU103" s="257" t="s">
        <v>81</v>
      </c>
      <c r="AV103" s="12" t="s">
        <v>163</v>
      </c>
      <c r="AW103" s="12" t="s">
        <v>37</v>
      </c>
      <c r="AX103" s="12" t="s">
        <v>81</v>
      </c>
      <c r="AY103" s="257" t="s">
        <v>155</v>
      </c>
    </row>
    <row r="104" s="1" customFormat="1" ht="16.5" customHeight="1">
      <c r="B104" s="44"/>
      <c r="C104" s="210" t="s">
        <v>154</v>
      </c>
      <c r="D104" s="210" t="s">
        <v>156</v>
      </c>
      <c r="E104" s="211" t="s">
        <v>3622</v>
      </c>
      <c r="F104" s="212" t="s">
        <v>3623</v>
      </c>
      <c r="G104" s="213" t="s">
        <v>282</v>
      </c>
      <c r="H104" s="214">
        <v>5.46</v>
      </c>
      <c r="I104" s="215"/>
      <c r="J104" s="216">
        <f>ROUND(I104*H104,2)</f>
        <v>0</v>
      </c>
      <c r="K104" s="212" t="s">
        <v>21</v>
      </c>
      <c r="L104" s="70"/>
      <c r="M104" s="217" t="s">
        <v>21</v>
      </c>
      <c r="N104" s="218" t="s">
        <v>44</v>
      </c>
      <c r="O104" s="45"/>
      <c r="P104" s="219">
        <f>O104*H104</f>
        <v>0</v>
      </c>
      <c r="Q104" s="219">
        <v>0.21068000000000001</v>
      </c>
      <c r="R104" s="219">
        <f>Q104*H104</f>
        <v>1.1503128</v>
      </c>
      <c r="S104" s="219">
        <v>0</v>
      </c>
      <c r="T104" s="220">
        <f>S104*H104</f>
        <v>0</v>
      </c>
      <c r="AR104" s="22" t="s">
        <v>163</v>
      </c>
      <c r="AT104" s="22" t="s">
        <v>156</v>
      </c>
      <c r="AU104" s="22" t="s">
        <v>81</v>
      </c>
      <c r="AY104" s="22" t="s">
        <v>155</v>
      </c>
      <c r="BE104" s="221">
        <f>IF(N104="základní",J104,0)</f>
        <v>0</v>
      </c>
      <c r="BF104" s="221">
        <f>IF(N104="snížená",J104,0)</f>
        <v>0</v>
      </c>
      <c r="BG104" s="221">
        <f>IF(N104="zákl. přenesená",J104,0)</f>
        <v>0</v>
      </c>
      <c r="BH104" s="221">
        <f>IF(N104="sníž. přenesená",J104,0)</f>
        <v>0</v>
      </c>
      <c r="BI104" s="221">
        <f>IF(N104="nulová",J104,0)</f>
        <v>0</v>
      </c>
      <c r="BJ104" s="22" t="s">
        <v>81</v>
      </c>
      <c r="BK104" s="221">
        <f>ROUND(I104*H104,2)</f>
        <v>0</v>
      </c>
      <c r="BL104" s="22" t="s">
        <v>163</v>
      </c>
      <c r="BM104" s="22" t="s">
        <v>169</v>
      </c>
    </row>
    <row r="105" s="11" customFormat="1">
      <c r="B105" s="235"/>
      <c r="C105" s="236"/>
      <c r="D105" s="237" t="s">
        <v>271</v>
      </c>
      <c r="E105" s="238" t="s">
        <v>21</v>
      </c>
      <c r="F105" s="239" t="s">
        <v>3624</v>
      </c>
      <c r="G105" s="236"/>
      <c r="H105" s="240">
        <v>5.46</v>
      </c>
      <c r="I105" s="241"/>
      <c r="J105" s="236"/>
      <c r="K105" s="236"/>
      <c r="L105" s="242"/>
      <c r="M105" s="243"/>
      <c r="N105" s="244"/>
      <c r="O105" s="244"/>
      <c r="P105" s="244"/>
      <c r="Q105" s="244"/>
      <c r="R105" s="244"/>
      <c r="S105" s="244"/>
      <c r="T105" s="245"/>
      <c r="AT105" s="246" t="s">
        <v>271</v>
      </c>
      <c r="AU105" s="246" t="s">
        <v>81</v>
      </c>
      <c r="AV105" s="11" t="s">
        <v>83</v>
      </c>
      <c r="AW105" s="11" t="s">
        <v>37</v>
      </c>
      <c r="AX105" s="11" t="s">
        <v>73</v>
      </c>
      <c r="AY105" s="246" t="s">
        <v>155</v>
      </c>
    </row>
    <row r="106" s="12" customFormat="1">
      <c r="B106" s="247"/>
      <c r="C106" s="248"/>
      <c r="D106" s="237" t="s">
        <v>271</v>
      </c>
      <c r="E106" s="249" t="s">
        <v>21</v>
      </c>
      <c r="F106" s="250" t="s">
        <v>273</v>
      </c>
      <c r="G106" s="248"/>
      <c r="H106" s="251">
        <v>5.46</v>
      </c>
      <c r="I106" s="252"/>
      <c r="J106" s="248"/>
      <c r="K106" s="248"/>
      <c r="L106" s="253"/>
      <c r="M106" s="254"/>
      <c r="N106" s="255"/>
      <c r="O106" s="255"/>
      <c r="P106" s="255"/>
      <c r="Q106" s="255"/>
      <c r="R106" s="255"/>
      <c r="S106" s="255"/>
      <c r="T106" s="256"/>
      <c r="AT106" s="257" t="s">
        <v>271</v>
      </c>
      <c r="AU106" s="257" t="s">
        <v>81</v>
      </c>
      <c r="AV106" s="12" t="s">
        <v>163</v>
      </c>
      <c r="AW106" s="12" t="s">
        <v>37</v>
      </c>
      <c r="AX106" s="12" t="s">
        <v>81</v>
      </c>
      <c r="AY106" s="257" t="s">
        <v>155</v>
      </c>
    </row>
    <row r="107" s="1" customFormat="1" ht="16.5" customHeight="1">
      <c r="B107" s="44"/>
      <c r="C107" s="210" t="s">
        <v>163</v>
      </c>
      <c r="D107" s="210" t="s">
        <v>156</v>
      </c>
      <c r="E107" s="211" t="s">
        <v>3625</v>
      </c>
      <c r="F107" s="212" t="s">
        <v>3626</v>
      </c>
      <c r="G107" s="213" t="s">
        <v>266</v>
      </c>
      <c r="H107" s="214">
        <v>1.04</v>
      </c>
      <c r="I107" s="215"/>
      <c r="J107" s="216">
        <f>ROUND(I107*H107,2)</f>
        <v>0</v>
      </c>
      <c r="K107" s="212" t="s">
        <v>21</v>
      </c>
      <c r="L107" s="70"/>
      <c r="M107" s="217" t="s">
        <v>21</v>
      </c>
      <c r="N107" s="218" t="s">
        <v>44</v>
      </c>
      <c r="O107" s="45"/>
      <c r="P107" s="219">
        <f>O107*H107</f>
        <v>0</v>
      </c>
      <c r="Q107" s="219">
        <v>1.8</v>
      </c>
      <c r="R107" s="219">
        <f>Q107*H107</f>
        <v>1.8720000000000001</v>
      </c>
      <c r="S107" s="219">
        <v>0</v>
      </c>
      <c r="T107" s="220">
        <f>S107*H107</f>
        <v>0</v>
      </c>
      <c r="AR107" s="22" t="s">
        <v>163</v>
      </c>
      <c r="AT107" s="22" t="s">
        <v>156</v>
      </c>
      <c r="AU107" s="22" t="s">
        <v>81</v>
      </c>
      <c r="AY107" s="22" t="s">
        <v>155</v>
      </c>
      <c r="BE107" s="221">
        <f>IF(N107="základní",J107,0)</f>
        <v>0</v>
      </c>
      <c r="BF107" s="221">
        <f>IF(N107="snížená",J107,0)</f>
        <v>0</v>
      </c>
      <c r="BG107" s="221">
        <f>IF(N107="zákl. přenesená",J107,0)</f>
        <v>0</v>
      </c>
      <c r="BH107" s="221">
        <f>IF(N107="sníž. přenesená",J107,0)</f>
        <v>0</v>
      </c>
      <c r="BI107" s="221">
        <f>IF(N107="nulová",J107,0)</f>
        <v>0</v>
      </c>
      <c r="BJ107" s="22" t="s">
        <v>81</v>
      </c>
      <c r="BK107" s="221">
        <f>ROUND(I107*H107,2)</f>
        <v>0</v>
      </c>
      <c r="BL107" s="22" t="s">
        <v>163</v>
      </c>
      <c r="BM107" s="22" t="s">
        <v>173</v>
      </c>
    </row>
    <row r="108" s="11" customFormat="1">
      <c r="B108" s="235"/>
      <c r="C108" s="236"/>
      <c r="D108" s="237" t="s">
        <v>271</v>
      </c>
      <c r="E108" s="238" t="s">
        <v>21</v>
      </c>
      <c r="F108" s="239" t="s">
        <v>3256</v>
      </c>
      <c r="G108" s="236"/>
      <c r="H108" s="240">
        <v>1.04</v>
      </c>
      <c r="I108" s="241"/>
      <c r="J108" s="236"/>
      <c r="K108" s="236"/>
      <c r="L108" s="242"/>
      <c r="M108" s="243"/>
      <c r="N108" s="244"/>
      <c r="O108" s="244"/>
      <c r="P108" s="244"/>
      <c r="Q108" s="244"/>
      <c r="R108" s="244"/>
      <c r="S108" s="244"/>
      <c r="T108" s="245"/>
      <c r="AT108" s="246" t="s">
        <v>271</v>
      </c>
      <c r="AU108" s="246" t="s">
        <v>81</v>
      </c>
      <c r="AV108" s="11" t="s">
        <v>83</v>
      </c>
      <c r="AW108" s="11" t="s">
        <v>37</v>
      </c>
      <c r="AX108" s="11" t="s">
        <v>73</v>
      </c>
      <c r="AY108" s="246" t="s">
        <v>155</v>
      </c>
    </row>
    <row r="109" s="12" customFormat="1">
      <c r="B109" s="247"/>
      <c r="C109" s="248"/>
      <c r="D109" s="237" t="s">
        <v>271</v>
      </c>
      <c r="E109" s="249" t="s">
        <v>21</v>
      </c>
      <c r="F109" s="250" t="s">
        <v>273</v>
      </c>
      <c r="G109" s="248"/>
      <c r="H109" s="251">
        <v>1.04</v>
      </c>
      <c r="I109" s="252"/>
      <c r="J109" s="248"/>
      <c r="K109" s="248"/>
      <c r="L109" s="253"/>
      <c r="M109" s="254"/>
      <c r="N109" s="255"/>
      <c r="O109" s="255"/>
      <c r="P109" s="255"/>
      <c r="Q109" s="255"/>
      <c r="R109" s="255"/>
      <c r="S109" s="255"/>
      <c r="T109" s="256"/>
      <c r="AT109" s="257" t="s">
        <v>271</v>
      </c>
      <c r="AU109" s="257" t="s">
        <v>81</v>
      </c>
      <c r="AV109" s="12" t="s">
        <v>163</v>
      </c>
      <c r="AW109" s="12" t="s">
        <v>37</v>
      </c>
      <c r="AX109" s="12" t="s">
        <v>81</v>
      </c>
      <c r="AY109" s="257" t="s">
        <v>155</v>
      </c>
    </row>
    <row r="110" s="1" customFormat="1" ht="16.5" customHeight="1">
      <c r="B110" s="44"/>
      <c r="C110" s="210" t="s">
        <v>170</v>
      </c>
      <c r="D110" s="210" t="s">
        <v>156</v>
      </c>
      <c r="E110" s="211" t="s">
        <v>3627</v>
      </c>
      <c r="F110" s="212" t="s">
        <v>3628</v>
      </c>
      <c r="G110" s="213" t="s">
        <v>266</v>
      </c>
      <c r="H110" s="214">
        <v>41.573</v>
      </c>
      <c r="I110" s="215"/>
      <c r="J110" s="216">
        <f>ROUND(I110*H110,2)</f>
        <v>0</v>
      </c>
      <c r="K110" s="212" t="s">
        <v>21</v>
      </c>
      <c r="L110" s="70"/>
      <c r="M110" s="217" t="s">
        <v>21</v>
      </c>
      <c r="N110" s="218" t="s">
        <v>44</v>
      </c>
      <c r="O110" s="45"/>
      <c r="P110" s="219">
        <f>O110*H110</f>
        <v>0</v>
      </c>
      <c r="Q110" s="219">
        <v>1.7013100000000001</v>
      </c>
      <c r="R110" s="219">
        <f>Q110*H110</f>
        <v>70.728560630000004</v>
      </c>
      <c r="S110" s="219">
        <v>0</v>
      </c>
      <c r="T110" s="220">
        <f>S110*H110</f>
        <v>0</v>
      </c>
      <c r="AR110" s="22" t="s">
        <v>163</v>
      </c>
      <c r="AT110" s="22" t="s">
        <v>156</v>
      </c>
      <c r="AU110" s="22" t="s">
        <v>81</v>
      </c>
      <c r="AY110" s="22" t="s">
        <v>155</v>
      </c>
      <c r="BE110" s="221">
        <f>IF(N110="základní",J110,0)</f>
        <v>0</v>
      </c>
      <c r="BF110" s="221">
        <f>IF(N110="snížená",J110,0)</f>
        <v>0</v>
      </c>
      <c r="BG110" s="221">
        <f>IF(N110="zákl. přenesená",J110,0)</f>
        <v>0</v>
      </c>
      <c r="BH110" s="221">
        <f>IF(N110="sníž. přenesená",J110,0)</f>
        <v>0</v>
      </c>
      <c r="BI110" s="221">
        <f>IF(N110="nulová",J110,0)</f>
        <v>0</v>
      </c>
      <c r="BJ110" s="22" t="s">
        <v>81</v>
      </c>
      <c r="BK110" s="221">
        <f>ROUND(I110*H110,2)</f>
        <v>0</v>
      </c>
      <c r="BL110" s="22" t="s">
        <v>163</v>
      </c>
      <c r="BM110" s="22" t="s">
        <v>176</v>
      </c>
    </row>
    <row r="111" s="11" customFormat="1">
      <c r="B111" s="235"/>
      <c r="C111" s="236"/>
      <c r="D111" s="237" t="s">
        <v>271</v>
      </c>
      <c r="E111" s="238" t="s">
        <v>21</v>
      </c>
      <c r="F111" s="239" t="s">
        <v>3629</v>
      </c>
      <c r="G111" s="236"/>
      <c r="H111" s="240">
        <v>41.573</v>
      </c>
      <c r="I111" s="241"/>
      <c r="J111" s="236"/>
      <c r="K111" s="236"/>
      <c r="L111" s="242"/>
      <c r="M111" s="243"/>
      <c r="N111" s="244"/>
      <c r="O111" s="244"/>
      <c r="P111" s="244"/>
      <c r="Q111" s="244"/>
      <c r="R111" s="244"/>
      <c r="S111" s="244"/>
      <c r="T111" s="245"/>
      <c r="AT111" s="246" t="s">
        <v>271</v>
      </c>
      <c r="AU111" s="246" t="s">
        <v>81</v>
      </c>
      <c r="AV111" s="11" t="s">
        <v>83</v>
      </c>
      <c r="AW111" s="11" t="s">
        <v>37</v>
      </c>
      <c r="AX111" s="11" t="s">
        <v>73</v>
      </c>
      <c r="AY111" s="246" t="s">
        <v>155</v>
      </c>
    </row>
    <row r="112" s="12" customFormat="1">
      <c r="B112" s="247"/>
      <c r="C112" s="248"/>
      <c r="D112" s="237" t="s">
        <v>271</v>
      </c>
      <c r="E112" s="249" t="s">
        <v>21</v>
      </c>
      <c r="F112" s="250" t="s">
        <v>273</v>
      </c>
      <c r="G112" s="248"/>
      <c r="H112" s="251">
        <v>41.573</v>
      </c>
      <c r="I112" s="252"/>
      <c r="J112" s="248"/>
      <c r="K112" s="248"/>
      <c r="L112" s="253"/>
      <c r="M112" s="254"/>
      <c r="N112" s="255"/>
      <c r="O112" s="255"/>
      <c r="P112" s="255"/>
      <c r="Q112" s="255"/>
      <c r="R112" s="255"/>
      <c r="S112" s="255"/>
      <c r="T112" s="256"/>
      <c r="AT112" s="257" t="s">
        <v>271</v>
      </c>
      <c r="AU112" s="257" t="s">
        <v>81</v>
      </c>
      <c r="AV112" s="12" t="s">
        <v>163</v>
      </c>
      <c r="AW112" s="12" t="s">
        <v>37</v>
      </c>
      <c r="AX112" s="12" t="s">
        <v>81</v>
      </c>
      <c r="AY112" s="257" t="s">
        <v>155</v>
      </c>
    </row>
    <row r="113" s="1" customFormat="1" ht="25.5" customHeight="1">
      <c r="B113" s="44"/>
      <c r="C113" s="210" t="s">
        <v>166</v>
      </c>
      <c r="D113" s="210" t="s">
        <v>156</v>
      </c>
      <c r="E113" s="211" t="s">
        <v>3630</v>
      </c>
      <c r="F113" s="212" t="s">
        <v>3631</v>
      </c>
      <c r="G113" s="213" t="s">
        <v>282</v>
      </c>
      <c r="H113" s="214">
        <v>44.200000000000003</v>
      </c>
      <c r="I113" s="215"/>
      <c r="J113" s="216">
        <f>ROUND(I113*H113,2)</f>
        <v>0</v>
      </c>
      <c r="K113" s="212" t="s">
        <v>21</v>
      </c>
      <c r="L113" s="70"/>
      <c r="M113" s="217" t="s">
        <v>21</v>
      </c>
      <c r="N113" s="218" t="s">
        <v>44</v>
      </c>
      <c r="O113" s="45"/>
      <c r="P113" s="219">
        <f>O113*H113</f>
        <v>0</v>
      </c>
      <c r="Q113" s="219">
        <v>0.20868</v>
      </c>
      <c r="R113" s="219">
        <f>Q113*H113</f>
        <v>9.2236560000000001</v>
      </c>
      <c r="S113" s="219">
        <v>0</v>
      </c>
      <c r="T113" s="220">
        <f>S113*H113</f>
        <v>0</v>
      </c>
      <c r="AR113" s="22" t="s">
        <v>163</v>
      </c>
      <c r="AT113" s="22" t="s">
        <v>156</v>
      </c>
      <c r="AU113" s="22" t="s">
        <v>81</v>
      </c>
      <c r="AY113" s="22" t="s">
        <v>155</v>
      </c>
      <c r="BE113" s="221">
        <f>IF(N113="základní",J113,0)</f>
        <v>0</v>
      </c>
      <c r="BF113" s="221">
        <f>IF(N113="snížená",J113,0)</f>
        <v>0</v>
      </c>
      <c r="BG113" s="221">
        <f>IF(N113="zákl. přenesená",J113,0)</f>
        <v>0</v>
      </c>
      <c r="BH113" s="221">
        <f>IF(N113="sníž. přenesená",J113,0)</f>
        <v>0</v>
      </c>
      <c r="BI113" s="221">
        <f>IF(N113="nulová",J113,0)</f>
        <v>0</v>
      </c>
      <c r="BJ113" s="22" t="s">
        <v>81</v>
      </c>
      <c r="BK113" s="221">
        <f>ROUND(I113*H113,2)</f>
        <v>0</v>
      </c>
      <c r="BL113" s="22" t="s">
        <v>163</v>
      </c>
      <c r="BM113" s="22" t="s">
        <v>180</v>
      </c>
    </row>
    <row r="114" s="11" customFormat="1">
      <c r="B114" s="235"/>
      <c r="C114" s="236"/>
      <c r="D114" s="237" t="s">
        <v>271</v>
      </c>
      <c r="E114" s="238" t="s">
        <v>21</v>
      </c>
      <c r="F114" s="239" t="s">
        <v>318</v>
      </c>
      <c r="G114" s="236"/>
      <c r="H114" s="240">
        <v>44.200000000000003</v>
      </c>
      <c r="I114" s="241"/>
      <c r="J114" s="236"/>
      <c r="K114" s="236"/>
      <c r="L114" s="242"/>
      <c r="M114" s="243"/>
      <c r="N114" s="244"/>
      <c r="O114" s="244"/>
      <c r="P114" s="244"/>
      <c r="Q114" s="244"/>
      <c r="R114" s="244"/>
      <c r="S114" s="244"/>
      <c r="T114" s="245"/>
      <c r="AT114" s="246" t="s">
        <v>271</v>
      </c>
      <c r="AU114" s="246" t="s">
        <v>81</v>
      </c>
      <c r="AV114" s="11" t="s">
        <v>83</v>
      </c>
      <c r="AW114" s="11" t="s">
        <v>37</v>
      </c>
      <c r="AX114" s="11" t="s">
        <v>73</v>
      </c>
      <c r="AY114" s="246" t="s">
        <v>155</v>
      </c>
    </row>
    <row r="115" s="12" customFormat="1">
      <c r="B115" s="247"/>
      <c r="C115" s="248"/>
      <c r="D115" s="237" t="s">
        <v>271</v>
      </c>
      <c r="E115" s="249" t="s">
        <v>21</v>
      </c>
      <c r="F115" s="250" t="s">
        <v>273</v>
      </c>
      <c r="G115" s="248"/>
      <c r="H115" s="251">
        <v>44.200000000000003</v>
      </c>
      <c r="I115" s="252"/>
      <c r="J115" s="248"/>
      <c r="K115" s="248"/>
      <c r="L115" s="253"/>
      <c r="M115" s="254"/>
      <c r="N115" s="255"/>
      <c r="O115" s="255"/>
      <c r="P115" s="255"/>
      <c r="Q115" s="255"/>
      <c r="R115" s="255"/>
      <c r="S115" s="255"/>
      <c r="T115" s="256"/>
      <c r="AT115" s="257" t="s">
        <v>271</v>
      </c>
      <c r="AU115" s="257" t="s">
        <v>81</v>
      </c>
      <c r="AV115" s="12" t="s">
        <v>163</v>
      </c>
      <c r="AW115" s="12" t="s">
        <v>37</v>
      </c>
      <c r="AX115" s="12" t="s">
        <v>81</v>
      </c>
      <c r="AY115" s="257" t="s">
        <v>155</v>
      </c>
    </row>
    <row r="116" s="1" customFormat="1" ht="16.5" customHeight="1">
      <c r="B116" s="44"/>
      <c r="C116" s="210" t="s">
        <v>177</v>
      </c>
      <c r="D116" s="210" t="s">
        <v>156</v>
      </c>
      <c r="E116" s="211" t="s">
        <v>3632</v>
      </c>
      <c r="F116" s="212" t="s">
        <v>3633</v>
      </c>
      <c r="G116" s="213" t="s">
        <v>282</v>
      </c>
      <c r="H116" s="214">
        <v>2.3399999999999999</v>
      </c>
      <c r="I116" s="215"/>
      <c r="J116" s="216">
        <f>ROUND(I116*H116,2)</f>
        <v>0</v>
      </c>
      <c r="K116" s="212" t="s">
        <v>21</v>
      </c>
      <c r="L116" s="70"/>
      <c r="M116" s="217" t="s">
        <v>21</v>
      </c>
      <c r="N116" s="218" t="s">
        <v>44</v>
      </c>
      <c r="O116" s="45"/>
      <c r="P116" s="219">
        <f>O116*H116</f>
        <v>0</v>
      </c>
      <c r="Q116" s="219">
        <v>0.44</v>
      </c>
      <c r="R116" s="219">
        <f>Q116*H116</f>
        <v>1.0295999999999999</v>
      </c>
      <c r="S116" s="219">
        <v>0</v>
      </c>
      <c r="T116" s="220">
        <f>S116*H116</f>
        <v>0</v>
      </c>
      <c r="AR116" s="22" t="s">
        <v>163</v>
      </c>
      <c r="AT116" s="22" t="s">
        <v>156</v>
      </c>
      <c r="AU116" s="22" t="s">
        <v>81</v>
      </c>
      <c r="AY116" s="22" t="s">
        <v>155</v>
      </c>
      <c r="BE116" s="221">
        <f>IF(N116="základní",J116,0)</f>
        <v>0</v>
      </c>
      <c r="BF116" s="221">
        <f>IF(N116="snížená",J116,0)</f>
        <v>0</v>
      </c>
      <c r="BG116" s="221">
        <f>IF(N116="zákl. přenesená",J116,0)</f>
        <v>0</v>
      </c>
      <c r="BH116" s="221">
        <f>IF(N116="sníž. přenesená",J116,0)</f>
        <v>0</v>
      </c>
      <c r="BI116" s="221">
        <f>IF(N116="nulová",J116,0)</f>
        <v>0</v>
      </c>
      <c r="BJ116" s="22" t="s">
        <v>81</v>
      </c>
      <c r="BK116" s="221">
        <f>ROUND(I116*H116,2)</f>
        <v>0</v>
      </c>
      <c r="BL116" s="22" t="s">
        <v>163</v>
      </c>
      <c r="BM116" s="22" t="s">
        <v>183</v>
      </c>
    </row>
    <row r="117" s="11" customFormat="1">
      <c r="B117" s="235"/>
      <c r="C117" s="236"/>
      <c r="D117" s="237" t="s">
        <v>271</v>
      </c>
      <c r="E117" s="238" t="s">
        <v>21</v>
      </c>
      <c r="F117" s="239" t="s">
        <v>3634</v>
      </c>
      <c r="G117" s="236"/>
      <c r="H117" s="240">
        <v>2.3399999999999999</v>
      </c>
      <c r="I117" s="241"/>
      <c r="J117" s="236"/>
      <c r="K117" s="236"/>
      <c r="L117" s="242"/>
      <c r="M117" s="243"/>
      <c r="N117" s="244"/>
      <c r="O117" s="244"/>
      <c r="P117" s="244"/>
      <c r="Q117" s="244"/>
      <c r="R117" s="244"/>
      <c r="S117" s="244"/>
      <c r="T117" s="245"/>
      <c r="AT117" s="246" t="s">
        <v>271</v>
      </c>
      <c r="AU117" s="246" t="s">
        <v>81</v>
      </c>
      <c r="AV117" s="11" t="s">
        <v>83</v>
      </c>
      <c r="AW117" s="11" t="s">
        <v>37</v>
      </c>
      <c r="AX117" s="11" t="s">
        <v>73</v>
      </c>
      <c r="AY117" s="246" t="s">
        <v>155</v>
      </c>
    </row>
    <row r="118" s="12" customFormat="1">
      <c r="B118" s="247"/>
      <c r="C118" s="248"/>
      <c r="D118" s="237" t="s">
        <v>271</v>
      </c>
      <c r="E118" s="249" t="s">
        <v>21</v>
      </c>
      <c r="F118" s="250" t="s">
        <v>273</v>
      </c>
      <c r="G118" s="248"/>
      <c r="H118" s="251">
        <v>2.3399999999999999</v>
      </c>
      <c r="I118" s="252"/>
      <c r="J118" s="248"/>
      <c r="K118" s="248"/>
      <c r="L118" s="253"/>
      <c r="M118" s="254"/>
      <c r="N118" s="255"/>
      <c r="O118" s="255"/>
      <c r="P118" s="255"/>
      <c r="Q118" s="255"/>
      <c r="R118" s="255"/>
      <c r="S118" s="255"/>
      <c r="T118" s="256"/>
      <c r="AT118" s="257" t="s">
        <v>271</v>
      </c>
      <c r="AU118" s="257" t="s">
        <v>81</v>
      </c>
      <c r="AV118" s="12" t="s">
        <v>163</v>
      </c>
      <c r="AW118" s="12" t="s">
        <v>37</v>
      </c>
      <c r="AX118" s="12" t="s">
        <v>81</v>
      </c>
      <c r="AY118" s="257" t="s">
        <v>155</v>
      </c>
    </row>
    <row r="119" s="1" customFormat="1" ht="16.5" customHeight="1">
      <c r="B119" s="44"/>
      <c r="C119" s="210" t="s">
        <v>169</v>
      </c>
      <c r="D119" s="210" t="s">
        <v>156</v>
      </c>
      <c r="E119" s="211" t="s">
        <v>3635</v>
      </c>
      <c r="F119" s="212" t="s">
        <v>3636</v>
      </c>
      <c r="G119" s="213" t="s">
        <v>298</v>
      </c>
      <c r="H119" s="214">
        <v>7.2800000000000002</v>
      </c>
      <c r="I119" s="215"/>
      <c r="J119" s="216">
        <f>ROUND(I119*H119,2)</f>
        <v>0</v>
      </c>
      <c r="K119" s="212" t="s">
        <v>21</v>
      </c>
      <c r="L119" s="70"/>
      <c r="M119" s="217" t="s">
        <v>21</v>
      </c>
      <c r="N119" s="218" t="s">
        <v>44</v>
      </c>
      <c r="O119" s="45"/>
      <c r="P119" s="219">
        <f>O119*H119</f>
        <v>0</v>
      </c>
      <c r="Q119" s="219">
        <v>0.14459</v>
      </c>
      <c r="R119" s="219">
        <f>Q119*H119</f>
        <v>1.0526152</v>
      </c>
      <c r="S119" s="219">
        <v>0</v>
      </c>
      <c r="T119" s="220">
        <f>S119*H119</f>
        <v>0</v>
      </c>
      <c r="AR119" s="22" t="s">
        <v>163</v>
      </c>
      <c r="AT119" s="22" t="s">
        <v>156</v>
      </c>
      <c r="AU119" s="22" t="s">
        <v>81</v>
      </c>
      <c r="AY119" s="22" t="s">
        <v>155</v>
      </c>
      <c r="BE119" s="221">
        <f>IF(N119="základní",J119,0)</f>
        <v>0</v>
      </c>
      <c r="BF119" s="221">
        <f>IF(N119="snížená",J119,0)</f>
        <v>0</v>
      </c>
      <c r="BG119" s="221">
        <f>IF(N119="zákl. přenesená",J119,0)</f>
        <v>0</v>
      </c>
      <c r="BH119" s="221">
        <f>IF(N119="sníž. přenesená",J119,0)</f>
        <v>0</v>
      </c>
      <c r="BI119" s="221">
        <f>IF(N119="nulová",J119,0)</f>
        <v>0</v>
      </c>
      <c r="BJ119" s="22" t="s">
        <v>81</v>
      </c>
      <c r="BK119" s="221">
        <f>ROUND(I119*H119,2)</f>
        <v>0</v>
      </c>
      <c r="BL119" s="22" t="s">
        <v>163</v>
      </c>
      <c r="BM119" s="22" t="s">
        <v>187</v>
      </c>
    </row>
    <row r="120" s="11" customFormat="1">
      <c r="B120" s="235"/>
      <c r="C120" s="236"/>
      <c r="D120" s="237" t="s">
        <v>271</v>
      </c>
      <c r="E120" s="238" t="s">
        <v>21</v>
      </c>
      <c r="F120" s="239" t="s">
        <v>3637</v>
      </c>
      <c r="G120" s="236"/>
      <c r="H120" s="240">
        <v>7.2800000000000002</v>
      </c>
      <c r="I120" s="241"/>
      <c r="J120" s="236"/>
      <c r="K120" s="236"/>
      <c r="L120" s="242"/>
      <c r="M120" s="243"/>
      <c r="N120" s="244"/>
      <c r="O120" s="244"/>
      <c r="P120" s="244"/>
      <c r="Q120" s="244"/>
      <c r="R120" s="244"/>
      <c r="S120" s="244"/>
      <c r="T120" s="245"/>
      <c r="AT120" s="246" t="s">
        <v>271</v>
      </c>
      <c r="AU120" s="246" t="s">
        <v>81</v>
      </c>
      <c r="AV120" s="11" t="s">
        <v>83</v>
      </c>
      <c r="AW120" s="11" t="s">
        <v>37</v>
      </c>
      <c r="AX120" s="11" t="s">
        <v>73</v>
      </c>
      <c r="AY120" s="246" t="s">
        <v>155</v>
      </c>
    </row>
    <row r="121" s="12" customFormat="1">
      <c r="B121" s="247"/>
      <c r="C121" s="248"/>
      <c r="D121" s="237" t="s">
        <v>271</v>
      </c>
      <c r="E121" s="249" t="s">
        <v>21</v>
      </c>
      <c r="F121" s="250" t="s">
        <v>273</v>
      </c>
      <c r="G121" s="248"/>
      <c r="H121" s="251">
        <v>7.2800000000000002</v>
      </c>
      <c r="I121" s="252"/>
      <c r="J121" s="248"/>
      <c r="K121" s="248"/>
      <c r="L121" s="253"/>
      <c r="M121" s="254"/>
      <c r="N121" s="255"/>
      <c r="O121" s="255"/>
      <c r="P121" s="255"/>
      <c r="Q121" s="255"/>
      <c r="R121" s="255"/>
      <c r="S121" s="255"/>
      <c r="T121" s="256"/>
      <c r="AT121" s="257" t="s">
        <v>271</v>
      </c>
      <c r="AU121" s="257" t="s">
        <v>81</v>
      </c>
      <c r="AV121" s="12" t="s">
        <v>163</v>
      </c>
      <c r="AW121" s="12" t="s">
        <v>37</v>
      </c>
      <c r="AX121" s="12" t="s">
        <v>81</v>
      </c>
      <c r="AY121" s="257" t="s">
        <v>155</v>
      </c>
    </row>
    <row r="122" s="1" customFormat="1" ht="16.5" customHeight="1">
      <c r="B122" s="44"/>
      <c r="C122" s="210" t="s">
        <v>184</v>
      </c>
      <c r="D122" s="210" t="s">
        <v>156</v>
      </c>
      <c r="E122" s="211" t="s">
        <v>3638</v>
      </c>
      <c r="F122" s="212" t="s">
        <v>3639</v>
      </c>
      <c r="G122" s="213" t="s">
        <v>266</v>
      </c>
      <c r="H122" s="214">
        <v>1.79</v>
      </c>
      <c r="I122" s="215"/>
      <c r="J122" s="216">
        <f>ROUND(I122*H122,2)</f>
        <v>0</v>
      </c>
      <c r="K122" s="212" t="s">
        <v>21</v>
      </c>
      <c r="L122" s="70"/>
      <c r="M122" s="217" t="s">
        <v>21</v>
      </c>
      <c r="N122" s="218" t="s">
        <v>44</v>
      </c>
      <c r="O122" s="45"/>
      <c r="P122" s="219">
        <f>O122*H122</f>
        <v>0</v>
      </c>
      <c r="Q122" s="219">
        <v>2.41845</v>
      </c>
      <c r="R122" s="219">
        <f>Q122*H122</f>
        <v>4.3290255000000002</v>
      </c>
      <c r="S122" s="219">
        <v>0</v>
      </c>
      <c r="T122" s="220">
        <f>S122*H122</f>
        <v>0</v>
      </c>
      <c r="AR122" s="22" t="s">
        <v>163</v>
      </c>
      <c r="AT122" s="22" t="s">
        <v>156</v>
      </c>
      <c r="AU122" s="22" t="s">
        <v>81</v>
      </c>
      <c r="AY122" s="22" t="s">
        <v>155</v>
      </c>
      <c r="BE122" s="221">
        <f>IF(N122="základní",J122,0)</f>
        <v>0</v>
      </c>
      <c r="BF122" s="221">
        <f>IF(N122="snížená",J122,0)</f>
        <v>0</v>
      </c>
      <c r="BG122" s="221">
        <f>IF(N122="zákl. přenesená",J122,0)</f>
        <v>0</v>
      </c>
      <c r="BH122" s="221">
        <f>IF(N122="sníž. přenesená",J122,0)</f>
        <v>0</v>
      </c>
      <c r="BI122" s="221">
        <f>IF(N122="nulová",J122,0)</f>
        <v>0</v>
      </c>
      <c r="BJ122" s="22" t="s">
        <v>81</v>
      </c>
      <c r="BK122" s="221">
        <f>ROUND(I122*H122,2)</f>
        <v>0</v>
      </c>
      <c r="BL122" s="22" t="s">
        <v>163</v>
      </c>
      <c r="BM122" s="22" t="s">
        <v>190</v>
      </c>
    </row>
    <row r="123" s="11" customFormat="1">
      <c r="B123" s="235"/>
      <c r="C123" s="236"/>
      <c r="D123" s="237" t="s">
        <v>271</v>
      </c>
      <c r="E123" s="238" t="s">
        <v>21</v>
      </c>
      <c r="F123" s="239" t="s">
        <v>3640</v>
      </c>
      <c r="G123" s="236"/>
      <c r="H123" s="240">
        <v>1.79</v>
      </c>
      <c r="I123" s="241"/>
      <c r="J123" s="236"/>
      <c r="K123" s="236"/>
      <c r="L123" s="242"/>
      <c r="M123" s="243"/>
      <c r="N123" s="244"/>
      <c r="O123" s="244"/>
      <c r="P123" s="244"/>
      <c r="Q123" s="244"/>
      <c r="R123" s="244"/>
      <c r="S123" s="244"/>
      <c r="T123" s="245"/>
      <c r="AT123" s="246" t="s">
        <v>271</v>
      </c>
      <c r="AU123" s="246" t="s">
        <v>81</v>
      </c>
      <c r="AV123" s="11" t="s">
        <v>83</v>
      </c>
      <c r="AW123" s="11" t="s">
        <v>37</v>
      </c>
      <c r="AX123" s="11" t="s">
        <v>73</v>
      </c>
      <c r="AY123" s="246" t="s">
        <v>155</v>
      </c>
    </row>
    <row r="124" s="12" customFormat="1">
      <c r="B124" s="247"/>
      <c r="C124" s="248"/>
      <c r="D124" s="237" t="s">
        <v>271</v>
      </c>
      <c r="E124" s="249" t="s">
        <v>21</v>
      </c>
      <c r="F124" s="250" t="s">
        <v>273</v>
      </c>
      <c r="G124" s="248"/>
      <c r="H124" s="251">
        <v>1.79</v>
      </c>
      <c r="I124" s="252"/>
      <c r="J124" s="248"/>
      <c r="K124" s="248"/>
      <c r="L124" s="253"/>
      <c r="M124" s="254"/>
      <c r="N124" s="255"/>
      <c r="O124" s="255"/>
      <c r="P124" s="255"/>
      <c r="Q124" s="255"/>
      <c r="R124" s="255"/>
      <c r="S124" s="255"/>
      <c r="T124" s="256"/>
      <c r="AT124" s="257" t="s">
        <v>271</v>
      </c>
      <c r="AU124" s="257" t="s">
        <v>81</v>
      </c>
      <c r="AV124" s="12" t="s">
        <v>163</v>
      </c>
      <c r="AW124" s="12" t="s">
        <v>37</v>
      </c>
      <c r="AX124" s="12" t="s">
        <v>81</v>
      </c>
      <c r="AY124" s="257" t="s">
        <v>155</v>
      </c>
    </row>
    <row r="125" s="1" customFormat="1" ht="16.5" customHeight="1">
      <c r="B125" s="44"/>
      <c r="C125" s="210" t="s">
        <v>173</v>
      </c>
      <c r="D125" s="210" t="s">
        <v>156</v>
      </c>
      <c r="E125" s="211" t="s">
        <v>3641</v>
      </c>
      <c r="F125" s="212" t="s">
        <v>3642</v>
      </c>
      <c r="G125" s="213" t="s">
        <v>266</v>
      </c>
      <c r="H125" s="214">
        <v>37.011000000000003</v>
      </c>
      <c r="I125" s="215"/>
      <c r="J125" s="216">
        <f>ROUND(I125*H125,2)</f>
        <v>0</v>
      </c>
      <c r="K125" s="212" t="s">
        <v>21</v>
      </c>
      <c r="L125" s="70"/>
      <c r="M125" s="217" t="s">
        <v>21</v>
      </c>
      <c r="N125" s="218" t="s">
        <v>44</v>
      </c>
      <c r="O125" s="45"/>
      <c r="P125" s="219">
        <f>O125*H125</f>
        <v>0</v>
      </c>
      <c r="Q125" s="219">
        <v>2.2999999999999998</v>
      </c>
      <c r="R125" s="219">
        <f>Q125*H125</f>
        <v>85.125299999999996</v>
      </c>
      <c r="S125" s="219">
        <v>0</v>
      </c>
      <c r="T125" s="220">
        <f>S125*H125</f>
        <v>0</v>
      </c>
      <c r="AR125" s="22" t="s">
        <v>163</v>
      </c>
      <c r="AT125" s="22" t="s">
        <v>156</v>
      </c>
      <c r="AU125" s="22" t="s">
        <v>81</v>
      </c>
      <c r="AY125" s="22" t="s">
        <v>155</v>
      </c>
      <c r="BE125" s="221">
        <f>IF(N125="základní",J125,0)</f>
        <v>0</v>
      </c>
      <c r="BF125" s="221">
        <f>IF(N125="snížená",J125,0)</f>
        <v>0</v>
      </c>
      <c r="BG125" s="221">
        <f>IF(N125="zákl. přenesená",J125,0)</f>
        <v>0</v>
      </c>
      <c r="BH125" s="221">
        <f>IF(N125="sníž. přenesená",J125,0)</f>
        <v>0</v>
      </c>
      <c r="BI125" s="221">
        <f>IF(N125="nulová",J125,0)</f>
        <v>0</v>
      </c>
      <c r="BJ125" s="22" t="s">
        <v>81</v>
      </c>
      <c r="BK125" s="221">
        <f>ROUND(I125*H125,2)</f>
        <v>0</v>
      </c>
      <c r="BL125" s="22" t="s">
        <v>163</v>
      </c>
      <c r="BM125" s="22" t="s">
        <v>194</v>
      </c>
    </row>
    <row r="126" s="11" customFormat="1">
      <c r="B126" s="235"/>
      <c r="C126" s="236"/>
      <c r="D126" s="237" t="s">
        <v>271</v>
      </c>
      <c r="E126" s="238" t="s">
        <v>21</v>
      </c>
      <c r="F126" s="239" t="s">
        <v>3643</v>
      </c>
      <c r="G126" s="236"/>
      <c r="H126" s="240">
        <v>37.011000000000003</v>
      </c>
      <c r="I126" s="241"/>
      <c r="J126" s="236"/>
      <c r="K126" s="236"/>
      <c r="L126" s="242"/>
      <c r="M126" s="243"/>
      <c r="N126" s="244"/>
      <c r="O126" s="244"/>
      <c r="P126" s="244"/>
      <c r="Q126" s="244"/>
      <c r="R126" s="244"/>
      <c r="S126" s="244"/>
      <c r="T126" s="245"/>
      <c r="AT126" s="246" t="s">
        <v>271</v>
      </c>
      <c r="AU126" s="246" t="s">
        <v>81</v>
      </c>
      <c r="AV126" s="11" t="s">
        <v>83</v>
      </c>
      <c r="AW126" s="11" t="s">
        <v>37</v>
      </c>
      <c r="AX126" s="11" t="s">
        <v>73</v>
      </c>
      <c r="AY126" s="246" t="s">
        <v>155</v>
      </c>
    </row>
    <row r="127" s="12" customFormat="1">
      <c r="B127" s="247"/>
      <c r="C127" s="248"/>
      <c r="D127" s="237" t="s">
        <v>271</v>
      </c>
      <c r="E127" s="249" t="s">
        <v>21</v>
      </c>
      <c r="F127" s="250" t="s">
        <v>273</v>
      </c>
      <c r="G127" s="248"/>
      <c r="H127" s="251">
        <v>37.011000000000003</v>
      </c>
      <c r="I127" s="252"/>
      <c r="J127" s="248"/>
      <c r="K127" s="248"/>
      <c r="L127" s="253"/>
      <c r="M127" s="254"/>
      <c r="N127" s="255"/>
      <c r="O127" s="255"/>
      <c r="P127" s="255"/>
      <c r="Q127" s="255"/>
      <c r="R127" s="255"/>
      <c r="S127" s="255"/>
      <c r="T127" s="256"/>
      <c r="AT127" s="257" t="s">
        <v>271</v>
      </c>
      <c r="AU127" s="257" t="s">
        <v>81</v>
      </c>
      <c r="AV127" s="12" t="s">
        <v>163</v>
      </c>
      <c r="AW127" s="12" t="s">
        <v>37</v>
      </c>
      <c r="AX127" s="12" t="s">
        <v>81</v>
      </c>
      <c r="AY127" s="257" t="s">
        <v>155</v>
      </c>
    </row>
    <row r="128" s="1" customFormat="1" ht="16.5" customHeight="1">
      <c r="B128" s="44"/>
      <c r="C128" s="210" t="s">
        <v>191</v>
      </c>
      <c r="D128" s="210" t="s">
        <v>156</v>
      </c>
      <c r="E128" s="211" t="s">
        <v>3644</v>
      </c>
      <c r="F128" s="212" t="s">
        <v>3645</v>
      </c>
      <c r="G128" s="213" t="s">
        <v>266</v>
      </c>
      <c r="H128" s="214">
        <v>21.715</v>
      </c>
      <c r="I128" s="215"/>
      <c r="J128" s="216">
        <f>ROUND(I128*H128,2)</f>
        <v>0</v>
      </c>
      <c r="K128" s="212" t="s">
        <v>21</v>
      </c>
      <c r="L128" s="70"/>
      <c r="M128" s="217" t="s">
        <v>21</v>
      </c>
      <c r="N128" s="218" t="s">
        <v>44</v>
      </c>
      <c r="O128" s="45"/>
      <c r="P128" s="219">
        <f>O128*H128</f>
        <v>0</v>
      </c>
      <c r="Q128" s="219">
        <v>2.2999999999999998</v>
      </c>
      <c r="R128" s="219">
        <f>Q128*H128</f>
        <v>49.944499999999998</v>
      </c>
      <c r="S128" s="219">
        <v>0</v>
      </c>
      <c r="T128" s="220">
        <f>S128*H128</f>
        <v>0</v>
      </c>
      <c r="AR128" s="22" t="s">
        <v>163</v>
      </c>
      <c r="AT128" s="22" t="s">
        <v>156</v>
      </c>
      <c r="AU128" s="22" t="s">
        <v>81</v>
      </c>
      <c r="AY128" s="22" t="s">
        <v>155</v>
      </c>
      <c r="BE128" s="221">
        <f>IF(N128="základní",J128,0)</f>
        <v>0</v>
      </c>
      <c r="BF128" s="221">
        <f>IF(N128="snížená",J128,0)</f>
        <v>0</v>
      </c>
      <c r="BG128" s="221">
        <f>IF(N128="zákl. přenesená",J128,0)</f>
        <v>0</v>
      </c>
      <c r="BH128" s="221">
        <f>IF(N128="sníž. přenesená",J128,0)</f>
        <v>0</v>
      </c>
      <c r="BI128" s="221">
        <f>IF(N128="nulová",J128,0)</f>
        <v>0</v>
      </c>
      <c r="BJ128" s="22" t="s">
        <v>81</v>
      </c>
      <c r="BK128" s="221">
        <f>ROUND(I128*H128,2)</f>
        <v>0</v>
      </c>
      <c r="BL128" s="22" t="s">
        <v>163</v>
      </c>
      <c r="BM128" s="22" t="s">
        <v>197</v>
      </c>
    </row>
    <row r="129" s="11" customFormat="1">
      <c r="B129" s="235"/>
      <c r="C129" s="236"/>
      <c r="D129" s="237" t="s">
        <v>271</v>
      </c>
      <c r="E129" s="238" t="s">
        <v>21</v>
      </c>
      <c r="F129" s="239" t="s">
        <v>3646</v>
      </c>
      <c r="G129" s="236"/>
      <c r="H129" s="240">
        <v>21.715</v>
      </c>
      <c r="I129" s="241"/>
      <c r="J129" s="236"/>
      <c r="K129" s="236"/>
      <c r="L129" s="242"/>
      <c r="M129" s="243"/>
      <c r="N129" s="244"/>
      <c r="O129" s="244"/>
      <c r="P129" s="244"/>
      <c r="Q129" s="244"/>
      <c r="R129" s="244"/>
      <c r="S129" s="244"/>
      <c r="T129" s="245"/>
      <c r="AT129" s="246" t="s">
        <v>271</v>
      </c>
      <c r="AU129" s="246" t="s">
        <v>81</v>
      </c>
      <c r="AV129" s="11" t="s">
        <v>83</v>
      </c>
      <c r="AW129" s="11" t="s">
        <v>37</v>
      </c>
      <c r="AX129" s="11" t="s">
        <v>73</v>
      </c>
      <c r="AY129" s="246" t="s">
        <v>155</v>
      </c>
    </row>
    <row r="130" s="12" customFormat="1">
      <c r="B130" s="247"/>
      <c r="C130" s="248"/>
      <c r="D130" s="237" t="s">
        <v>271</v>
      </c>
      <c r="E130" s="249" t="s">
        <v>21</v>
      </c>
      <c r="F130" s="250" t="s">
        <v>273</v>
      </c>
      <c r="G130" s="248"/>
      <c r="H130" s="251">
        <v>21.715</v>
      </c>
      <c r="I130" s="252"/>
      <c r="J130" s="248"/>
      <c r="K130" s="248"/>
      <c r="L130" s="253"/>
      <c r="M130" s="254"/>
      <c r="N130" s="255"/>
      <c r="O130" s="255"/>
      <c r="P130" s="255"/>
      <c r="Q130" s="255"/>
      <c r="R130" s="255"/>
      <c r="S130" s="255"/>
      <c r="T130" s="256"/>
      <c r="AT130" s="257" t="s">
        <v>271</v>
      </c>
      <c r="AU130" s="257" t="s">
        <v>81</v>
      </c>
      <c r="AV130" s="12" t="s">
        <v>163</v>
      </c>
      <c r="AW130" s="12" t="s">
        <v>37</v>
      </c>
      <c r="AX130" s="12" t="s">
        <v>81</v>
      </c>
      <c r="AY130" s="257" t="s">
        <v>155</v>
      </c>
    </row>
    <row r="131" s="1" customFormat="1" ht="16.5" customHeight="1">
      <c r="B131" s="44"/>
      <c r="C131" s="210" t="s">
        <v>176</v>
      </c>
      <c r="D131" s="210" t="s">
        <v>156</v>
      </c>
      <c r="E131" s="211" t="s">
        <v>3647</v>
      </c>
      <c r="F131" s="212" t="s">
        <v>3648</v>
      </c>
      <c r="G131" s="213" t="s">
        <v>266</v>
      </c>
      <c r="H131" s="214">
        <v>37.011000000000003</v>
      </c>
      <c r="I131" s="215"/>
      <c r="J131" s="216">
        <f>ROUND(I131*H131,2)</f>
        <v>0</v>
      </c>
      <c r="K131" s="212" t="s">
        <v>21</v>
      </c>
      <c r="L131" s="70"/>
      <c r="M131" s="217" t="s">
        <v>21</v>
      </c>
      <c r="N131" s="218" t="s">
        <v>44</v>
      </c>
      <c r="O131" s="45"/>
      <c r="P131" s="219">
        <f>O131*H131</f>
        <v>0</v>
      </c>
      <c r="Q131" s="219">
        <v>0.029999999999999999</v>
      </c>
      <c r="R131" s="219">
        <f>Q131*H131</f>
        <v>1.11033</v>
      </c>
      <c r="S131" s="219">
        <v>0</v>
      </c>
      <c r="T131" s="220">
        <f>S131*H131</f>
        <v>0</v>
      </c>
      <c r="AR131" s="22" t="s">
        <v>163</v>
      </c>
      <c r="AT131" s="22" t="s">
        <v>156</v>
      </c>
      <c r="AU131" s="22" t="s">
        <v>81</v>
      </c>
      <c r="AY131" s="22" t="s">
        <v>155</v>
      </c>
      <c r="BE131" s="221">
        <f>IF(N131="základní",J131,0)</f>
        <v>0</v>
      </c>
      <c r="BF131" s="221">
        <f>IF(N131="snížená",J131,0)</f>
        <v>0</v>
      </c>
      <c r="BG131" s="221">
        <f>IF(N131="zákl. přenesená",J131,0)</f>
        <v>0</v>
      </c>
      <c r="BH131" s="221">
        <f>IF(N131="sníž. přenesená",J131,0)</f>
        <v>0</v>
      </c>
      <c r="BI131" s="221">
        <f>IF(N131="nulová",J131,0)</f>
        <v>0</v>
      </c>
      <c r="BJ131" s="22" t="s">
        <v>81</v>
      </c>
      <c r="BK131" s="221">
        <f>ROUND(I131*H131,2)</f>
        <v>0</v>
      </c>
      <c r="BL131" s="22" t="s">
        <v>163</v>
      </c>
      <c r="BM131" s="22" t="s">
        <v>201</v>
      </c>
    </row>
    <row r="132" s="1" customFormat="1" ht="16.5" customHeight="1">
      <c r="B132" s="44"/>
      <c r="C132" s="210" t="s">
        <v>198</v>
      </c>
      <c r="D132" s="210" t="s">
        <v>156</v>
      </c>
      <c r="E132" s="211" t="s">
        <v>3649</v>
      </c>
      <c r="F132" s="212" t="s">
        <v>3650</v>
      </c>
      <c r="G132" s="213" t="s">
        <v>282</v>
      </c>
      <c r="H132" s="214">
        <v>69.944999999999993</v>
      </c>
      <c r="I132" s="215"/>
      <c r="J132" s="216">
        <f>ROUND(I132*H132,2)</f>
        <v>0</v>
      </c>
      <c r="K132" s="212" t="s">
        <v>21</v>
      </c>
      <c r="L132" s="70"/>
      <c r="M132" s="217" t="s">
        <v>21</v>
      </c>
      <c r="N132" s="218" t="s">
        <v>44</v>
      </c>
      <c r="O132" s="45"/>
      <c r="P132" s="219">
        <f>O132*H132</f>
        <v>0</v>
      </c>
      <c r="Q132" s="219">
        <v>0.045999999999999999</v>
      </c>
      <c r="R132" s="219">
        <f>Q132*H132</f>
        <v>3.2174699999999996</v>
      </c>
      <c r="S132" s="219">
        <v>0</v>
      </c>
      <c r="T132" s="220">
        <f>S132*H132</f>
        <v>0</v>
      </c>
      <c r="AR132" s="22" t="s">
        <v>163</v>
      </c>
      <c r="AT132" s="22" t="s">
        <v>156</v>
      </c>
      <c r="AU132" s="22" t="s">
        <v>81</v>
      </c>
      <c r="AY132" s="22" t="s">
        <v>155</v>
      </c>
      <c r="BE132" s="221">
        <f>IF(N132="základní",J132,0)</f>
        <v>0</v>
      </c>
      <c r="BF132" s="221">
        <f>IF(N132="snížená",J132,0)</f>
        <v>0</v>
      </c>
      <c r="BG132" s="221">
        <f>IF(N132="zákl. přenesená",J132,0)</f>
        <v>0</v>
      </c>
      <c r="BH132" s="221">
        <f>IF(N132="sníž. přenesená",J132,0)</f>
        <v>0</v>
      </c>
      <c r="BI132" s="221">
        <f>IF(N132="nulová",J132,0)</f>
        <v>0</v>
      </c>
      <c r="BJ132" s="22" t="s">
        <v>81</v>
      </c>
      <c r="BK132" s="221">
        <f>ROUND(I132*H132,2)</f>
        <v>0</v>
      </c>
      <c r="BL132" s="22" t="s">
        <v>163</v>
      </c>
      <c r="BM132" s="22" t="s">
        <v>204</v>
      </c>
    </row>
    <row r="133" s="11" customFormat="1">
      <c r="B133" s="235"/>
      <c r="C133" s="236"/>
      <c r="D133" s="237" t="s">
        <v>271</v>
      </c>
      <c r="E133" s="238" t="s">
        <v>21</v>
      </c>
      <c r="F133" s="239" t="s">
        <v>3651</v>
      </c>
      <c r="G133" s="236"/>
      <c r="H133" s="240">
        <v>69.944999999999993</v>
      </c>
      <c r="I133" s="241"/>
      <c r="J133" s="236"/>
      <c r="K133" s="236"/>
      <c r="L133" s="242"/>
      <c r="M133" s="243"/>
      <c r="N133" s="244"/>
      <c r="O133" s="244"/>
      <c r="P133" s="244"/>
      <c r="Q133" s="244"/>
      <c r="R133" s="244"/>
      <c r="S133" s="244"/>
      <c r="T133" s="245"/>
      <c r="AT133" s="246" t="s">
        <v>271</v>
      </c>
      <c r="AU133" s="246" t="s">
        <v>81</v>
      </c>
      <c r="AV133" s="11" t="s">
        <v>83</v>
      </c>
      <c r="AW133" s="11" t="s">
        <v>37</v>
      </c>
      <c r="AX133" s="11" t="s">
        <v>73</v>
      </c>
      <c r="AY133" s="246" t="s">
        <v>155</v>
      </c>
    </row>
    <row r="134" s="12" customFormat="1">
      <c r="B134" s="247"/>
      <c r="C134" s="248"/>
      <c r="D134" s="237" t="s">
        <v>271</v>
      </c>
      <c r="E134" s="249" t="s">
        <v>21</v>
      </c>
      <c r="F134" s="250" t="s">
        <v>273</v>
      </c>
      <c r="G134" s="248"/>
      <c r="H134" s="251">
        <v>69.944999999999993</v>
      </c>
      <c r="I134" s="252"/>
      <c r="J134" s="248"/>
      <c r="K134" s="248"/>
      <c r="L134" s="253"/>
      <c r="M134" s="254"/>
      <c r="N134" s="255"/>
      <c r="O134" s="255"/>
      <c r="P134" s="255"/>
      <c r="Q134" s="255"/>
      <c r="R134" s="255"/>
      <c r="S134" s="255"/>
      <c r="T134" s="256"/>
      <c r="AT134" s="257" t="s">
        <v>271</v>
      </c>
      <c r="AU134" s="257" t="s">
        <v>81</v>
      </c>
      <c r="AV134" s="12" t="s">
        <v>163</v>
      </c>
      <c r="AW134" s="12" t="s">
        <v>37</v>
      </c>
      <c r="AX134" s="12" t="s">
        <v>81</v>
      </c>
      <c r="AY134" s="257" t="s">
        <v>155</v>
      </c>
    </row>
    <row r="135" s="1" customFormat="1" ht="16.5" customHeight="1">
      <c r="B135" s="44"/>
      <c r="C135" s="210" t="s">
        <v>180</v>
      </c>
      <c r="D135" s="210" t="s">
        <v>156</v>
      </c>
      <c r="E135" s="211" t="s">
        <v>3652</v>
      </c>
      <c r="F135" s="212" t="s">
        <v>3653</v>
      </c>
      <c r="G135" s="213" t="s">
        <v>266</v>
      </c>
      <c r="H135" s="214">
        <v>13.989000000000001</v>
      </c>
      <c r="I135" s="215"/>
      <c r="J135" s="216">
        <f>ROUND(I135*H135,2)</f>
        <v>0</v>
      </c>
      <c r="K135" s="212" t="s">
        <v>21</v>
      </c>
      <c r="L135" s="70"/>
      <c r="M135" s="217" t="s">
        <v>21</v>
      </c>
      <c r="N135" s="218" t="s">
        <v>44</v>
      </c>
      <c r="O135" s="45"/>
      <c r="P135" s="219">
        <f>O135*H135</f>
        <v>0</v>
      </c>
      <c r="Q135" s="219">
        <v>1.5</v>
      </c>
      <c r="R135" s="219">
        <f>Q135*H135</f>
        <v>20.983499999999999</v>
      </c>
      <c r="S135" s="219">
        <v>0</v>
      </c>
      <c r="T135" s="220">
        <f>S135*H135</f>
        <v>0</v>
      </c>
      <c r="AR135" s="22" t="s">
        <v>163</v>
      </c>
      <c r="AT135" s="22" t="s">
        <v>156</v>
      </c>
      <c r="AU135" s="22" t="s">
        <v>81</v>
      </c>
      <c r="AY135" s="22" t="s">
        <v>155</v>
      </c>
      <c r="BE135" s="221">
        <f>IF(N135="základní",J135,0)</f>
        <v>0</v>
      </c>
      <c r="BF135" s="221">
        <f>IF(N135="snížená",J135,0)</f>
        <v>0</v>
      </c>
      <c r="BG135" s="221">
        <f>IF(N135="zákl. přenesená",J135,0)</f>
        <v>0</v>
      </c>
      <c r="BH135" s="221">
        <f>IF(N135="sníž. přenesená",J135,0)</f>
        <v>0</v>
      </c>
      <c r="BI135" s="221">
        <f>IF(N135="nulová",J135,0)</f>
        <v>0</v>
      </c>
      <c r="BJ135" s="22" t="s">
        <v>81</v>
      </c>
      <c r="BK135" s="221">
        <f>ROUND(I135*H135,2)</f>
        <v>0</v>
      </c>
      <c r="BL135" s="22" t="s">
        <v>163</v>
      </c>
      <c r="BM135" s="22" t="s">
        <v>207</v>
      </c>
    </row>
    <row r="136" s="11" customFormat="1">
      <c r="B136" s="235"/>
      <c r="C136" s="236"/>
      <c r="D136" s="237" t="s">
        <v>271</v>
      </c>
      <c r="E136" s="238" t="s">
        <v>21</v>
      </c>
      <c r="F136" s="239" t="s">
        <v>3654</v>
      </c>
      <c r="G136" s="236"/>
      <c r="H136" s="240">
        <v>13.989000000000001</v>
      </c>
      <c r="I136" s="241"/>
      <c r="J136" s="236"/>
      <c r="K136" s="236"/>
      <c r="L136" s="242"/>
      <c r="M136" s="243"/>
      <c r="N136" s="244"/>
      <c r="O136" s="244"/>
      <c r="P136" s="244"/>
      <c r="Q136" s="244"/>
      <c r="R136" s="244"/>
      <c r="S136" s="244"/>
      <c r="T136" s="245"/>
      <c r="AT136" s="246" t="s">
        <v>271</v>
      </c>
      <c r="AU136" s="246" t="s">
        <v>81</v>
      </c>
      <c r="AV136" s="11" t="s">
        <v>83</v>
      </c>
      <c r="AW136" s="11" t="s">
        <v>37</v>
      </c>
      <c r="AX136" s="11" t="s">
        <v>73</v>
      </c>
      <c r="AY136" s="246" t="s">
        <v>155</v>
      </c>
    </row>
    <row r="137" s="12" customFormat="1">
      <c r="B137" s="247"/>
      <c r="C137" s="248"/>
      <c r="D137" s="237" t="s">
        <v>271</v>
      </c>
      <c r="E137" s="249" t="s">
        <v>21</v>
      </c>
      <c r="F137" s="250" t="s">
        <v>273</v>
      </c>
      <c r="G137" s="248"/>
      <c r="H137" s="251">
        <v>13.989000000000001</v>
      </c>
      <c r="I137" s="252"/>
      <c r="J137" s="248"/>
      <c r="K137" s="248"/>
      <c r="L137" s="253"/>
      <c r="M137" s="254"/>
      <c r="N137" s="255"/>
      <c r="O137" s="255"/>
      <c r="P137" s="255"/>
      <c r="Q137" s="255"/>
      <c r="R137" s="255"/>
      <c r="S137" s="255"/>
      <c r="T137" s="256"/>
      <c r="AT137" s="257" t="s">
        <v>271</v>
      </c>
      <c r="AU137" s="257" t="s">
        <v>81</v>
      </c>
      <c r="AV137" s="12" t="s">
        <v>163</v>
      </c>
      <c r="AW137" s="12" t="s">
        <v>37</v>
      </c>
      <c r="AX137" s="12" t="s">
        <v>81</v>
      </c>
      <c r="AY137" s="257" t="s">
        <v>155</v>
      </c>
    </row>
    <row r="138" s="1" customFormat="1" ht="25.5" customHeight="1">
      <c r="B138" s="44"/>
      <c r="C138" s="210" t="s">
        <v>10</v>
      </c>
      <c r="D138" s="210" t="s">
        <v>156</v>
      </c>
      <c r="E138" s="211" t="s">
        <v>3655</v>
      </c>
      <c r="F138" s="212" t="s">
        <v>3656</v>
      </c>
      <c r="G138" s="213" t="s">
        <v>282</v>
      </c>
      <c r="H138" s="214">
        <v>14.976000000000001</v>
      </c>
      <c r="I138" s="215"/>
      <c r="J138" s="216">
        <f>ROUND(I138*H138,2)</f>
        <v>0</v>
      </c>
      <c r="K138" s="212" t="s">
        <v>21</v>
      </c>
      <c r="L138" s="70"/>
      <c r="M138" s="217" t="s">
        <v>21</v>
      </c>
      <c r="N138" s="218" t="s">
        <v>44</v>
      </c>
      <c r="O138" s="45"/>
      <c r="P138" s="219">
        <f>O138*H138</f>
        <v>0</v>
      </c>
      <c r="Q138" s="219">
        <v>0.063</v>
      </c>
      <c r="R138" s="219">
        <f>Q138*H138</f>
        <v>0.9434880000000001</v>
      </c>
      <c r="S138" s="219">
        <v>0</v>
      </c>
      <c r="T138" s="220">
        <f>S138*H138</f>
        <v>0</v>
      </c>
      <c r="AR138" s="22" t="s">
        <v>163</v>
      </c>
      <c r="AT138" s="22" t="s">
        <v>156</v>
      </c>
      <c r="AU138" s="22" t="s">
        <v>81</v>
      </c>
      <c r="AY138" s="22" t="s">
        <v>155</v>
      </c>
      <c r="BE138" s="221">
        <f>IF(N138="základní",J138,0)</f>
        <v>0</v>
      </c>
      <c r="BF138" s="221">
        <f>IF(N138="snížená",J138,0)</f>
        <v>0</v>
      </c>
      <c r="BG138" s="221">
        <f>IF(N138="zákl. přenesená",J138,0)</f>
        <v>0</v>
      </c>
      <c r="BH138" s="221">
        <f>IF(N138="sníž. přenesená",J138,0)</f>
        <v>0</v>
      </c>
      <c r="BI138" s="221">
        <f>IF(N138="nulová",J138,0)</f>
        <v>0</v>
      </c>
      <c r="BJ138" s="22" t="s">
        <v>81</v>
      </c>
      <c r="BK138" s="221">
        <f>ROUND(I138*H138,2)</f>
        <v>0</v>
      </c>
      <c r="BL138" s="22" t="s">
        <v>163</v>
      </c>
      <c r="BM138" s="22" t="s">
        <v>210</v>
      </c>
    </row>
    <row r="139" s="11" customFormat="1">
      <c r="B139" s="235"/>
      <c r="C139" s="236"/>
      <c r="D139" s="237" t="s">
        <v>271</v>
      </c>
      <c r="E139" s="238" t="s">
        <v>21</v>
      </c>
      <c r="F139" s="239" t="s">
        <v>3657</v>
      </c>
      <c r="G139" s="236"/>
      <c r="H139" s="240">
        <v>14.976000000000001</v>
      </c>
      <c r="I139" s="241"/>
      <c r="J139" s="236"/>
      <c r="K139" s="236"/>
      <c r="L139" s="242"/>
      <c r="M139" s="243"/>
      <c r="N139" s="244"/>
      <c r="O139" s="244"/>
      <c r="P139" s="244"/>
      <c r="Q139" s="244"/>
      <c r="R139" s="244"/>
      <c r="S139" s="244"/>
      <c r="T139" s="245"/>
      <c r="AT139" s="246" t="s">
        <v>271</v>
      </c>
      <c r="AU139" s="246" t="s">
        <v>81</v>
      </c>
      <c r="AV139" s="11" t="s">
        <v>83</v>
      </c>
      <c r="AW139" s="11" t="s">
        <v>37</v>
      </c>
      <c r="AX139" s="11" t="s">
        <v>73</v>
      </c>
      <c r="AY139" s="246" t="s">
        <v>155</v>
      </c>
    </row>
    <row r="140" s="12" customFormat="1">
      <c r="B140" s="247"/>
      <c r="C140" s="248"/>
      <c r="D140" s="237" t="s">
        <v>271</v>
      </c>
      <c r="E140" s="249" t="s">
        <v>21</v>
      </c>
      <c r="F140" s="250" t="s">
        <v>273</v>
      </c>
      <c r="G140" s="248"/>
      <c r="H140" s="251">
        <v>14.976000000000001</v>
      </c>
      <c r="I140" s="252"/>
      <c r="J140" s="248"/>
      <c r="K140" s="248"/>
      <c r="L140" s="253"/>
      <c r="M140" s="254"/>
      <c r="N140" s="255"/>
      <c r="O140" s="255"/>
      <c r="P140" s="255"/>
      <c r="Q140" s="255"/>
      <c r="R140" s="255"/>
      <c r="S140" s="255"/>
      <c r="T140" s="256"/>
      <c r="AT140" s="257" t="s">
        <v>271</v>
      </c>
      <c r="AU140" s="257" t="s">
        <v>81</v>
      </c>
      <c r="AV140" s="12" t="s">
        <v>163</v>
      </c>
      <c r="AW140" s="12" t="s">
        <v>37</v>
      </c>
      <c r="AX140" s="12" t="s">
        <v>81</v>
      </c>
      <c r="AY140" s="257" t="s">
        <v>155</v>
      </c>
    </row>
    <row r="141" s="1" customFormat="1" ht="16.5" customHeight="1">
      <c r="B141" s="44"/>
      <c r="C141" s="210" t="s">
        <v>183</v>
      </c>
      <c r="D141" s="210" t="s">
        <v>156</v>
      </c>
      <c r="E141" s="211" t="s">
        <v>3658</v>
      </c>
      <c r="F141" s="212" t="s">
        <v>3659</v>
      </c>
      <c r="G141" s="213" t="s">
        <v>422</v>
      </c>
      <c r="H141" s="214">
        <v>10</v>
      </c>
      <c r="I141" s="215"/>
      <c r="J141" s="216">
        <f>ROUND(I141*H141,2)</f>
        <v>0</v>
      </c>
      <c r="K141" s="212" t="s">
        <v>21</v>
      </c>
      <c r="L141" s="70"/>
      <c r="M141" s="217" t="s">
        <v>21</v>
      </c>
      <c r="N141" s="218" t="s">
        <v>44</v>
      </c>
      <c r="O141" s="45"/>
      <c r="P141" s="219">
        <f>O141*H141</f>
        <v>0</v>
      </c>
      <c r="Q141" s="219">
        <v>0</v>
      </c>
      <c r="R141" s="219">
        <f>Q141*H141</f>
        <v>0</v>
      </c>
      <c r="S141" s="219">
        <v>0</v>
      </c>
      <c r="T141" s="220">
        <f>S141*H141</f>
        <v>0</v>
      </c>
      <c r="AR141" s="22" t="s">
        <v>163</v>
      </c>
      <c r="AT141" s="22" t="s">
        <v>156</v>
      </c>
      <c r="AU141" s="22" t="s">
        <v>81</v>
      </c>
      <c r="AY141" s="22" t="s">
        <v>155</v>
      </c>
      <c r="BE141" s="221">
        <f>IF(N141="základní",J141,0)</f>
        <v>0</v>
      </c>
      <c r="BF141" s="221">
        <f>IF(N141="snížená",J141,0)</f>
        <v>0</v>
      </c>
      <c r="BG141" s="221">
        <f>IF(N141="zákl. přenesená",J141,0)</f>
        <v>0</v>
      </c>
      <c r="BH141" s="221">
        <f>IF(N141="sníž. přenesená",J141,0)</f>
        <v>0</v>
      </c>
      <c r="BI141" s="221">
        <f>IF(N141="nulová",J141,0)</f>
        <v>0</v>
      </c>
      <c r="BJ141" s="22" t="s">
        <v>81</v>
      </c>
      <c r="BK141" s="221">
        <f>ROUND(I141*H141,2)</f>
        <v>0</v>
      </c>
      <c r="BL141" s="22" t="s">
        <v>163</v>
      </c>
      <c r="BM141" s="22" t="s">
        <v>214</v>
      </c>
    </row>
    <row r="142" s="1" customFormat="1" ht="16.5" customHeight="1">
      <c r="B142" s="44"/>
      <c r="C142" s="210" t="s">
        <v>211</v>
      </c>
      <c r="D142" s="210" t="s">
        <v>156</v>
      </c>
      <c r="E142" s="211" t="s">
        <v>3660</v>
      </c>
      <c r="F142" s="212" t="s">
        <v>3661</v>
      </c>
      <c r="G142" s="213" t="s">
        <v>422</v>
      </c>
      <c r="H142" s="214">
        <v>13</v>
      </c>
      <c r="I142" s="215"/>
      <c r="J142" s="216">
        <f>ROUND(I142*H142,2)</f>
        <v>0</v>
      </c>
      <c r="K142" s="212" t="s">
        <v>21</v>
      </c>
      <c r="L142" s="70"/>
      <c r="M142" s="217" t="s">
        <v>21</v>
      </c>
      <c r="N142" s="218" t="s">
        <v>44</v>
      </c>
      <c r="O142" s="45"/>
      <c r="P142" s="219">
        <f>O142*H142</f>
        <v>0</v>
      </c>
      <c r="Q142" s="219">
        <v>0</v>
      </c>
      <c r="R142" s="219">
        <f>Q142*H142</f>
        <v>0</v>
      </c>
      <c r="S142" s="219">
        <v>0</v>
      </c>
      <c r="T142" s="220">
        <f>S142*H142</f>
        <v>0</v>
      </c>
      <c r="AR142" s="22" t="s">
        <v>163</v>
      </c>
      <c r="AT142" s="22" t="s">
        <v>156</v>
      </c>
      <c r="AU142" s="22" t="s">
        <v>81</v>
      </c>
      <c r="AY142" s="22" t="s">
        <v>155</v>
      </c>
      <c r="BE142" s="221">
        <f>IF(N142="základní",J142,0)</f>
        <v>0</v>
      </c>
      <c r="BF142" s="221">
        <f>IF(N142="snížená",J142,0)</f>
        <v>0</v>
      </c>
      <c r="BG142" s="221">
        <f>IF(N142="zákl. přenesená",J142,0)</f>
        <v>0</v>
      </c>
      <c r="BH142" s="221">
        <f>IF(N142="sníž. přenesená",J142,0)</f>
        <v>0</v>
      </c>
      <c r="BI142" s="221">
        <f>IF(N142="nulová",J142,0)</f>
        <v>0</v>
      </c>
      <c r="BJ142" s="22" t="s">
        <v>81</v>
      </c>
      <c r="BK142" s="221">
        <f>ROUND(I142*H142,2)</f>
        <v>0</v>
      </c>
      <c r="BL142" s="22" t="s">
        <v>163</v>
      </c>
      <c r="BM142" s="22" t="s">
        <v>217</v>
      </c>
    </row>
    <row r="143" s="11" customFormat="1">
      <c r="B143" s="235"/>
      <c r="C143" s="236"/>
      <c r="D143" s="237" t="s">
        <v>271</v>
      </c>
      <c r="E143" s="238" t="s">
        <v>21</v>
      </c>
      <c r="F143" s="239" t="s">
        <v>198</v>
      </c>
      <c r="G143" s="236"/>
      <c r="H143" s="240">
        <v>13</v>
      </c>
      <c r="I143" s="241"/>
      <c r="J143" s="236"/>
      <c r="K143" s="236"/>
      <c r="L143" s="242"/>
      <c r="M143" s="243"/>
      <c r="N143" s="244"/>
      <c r="O143" s="244"/>
      <c r="P143" s="244"/>
      <c r="Q143" s="244"/>
      <c r="R143" s="244"/>
      <c r="S143" s="244"/>
      <c r="T143" s="245"/>
      <c r="AT143" s="246" t="s">
        <v>271</v>
      </c>
      <c r="AU143" s="246" t="s">
        <v>81</v>
      </c>
      <c r="AV143" s="11" t="s">
        <v>83</v>
      </c>
      <c r="AW143" s="11" t="s">
        <v>37</v>
      </c>
      <c r="AX143" s="11" t="s">
        <v>73</v>
      </c>
      <c r="AY143" s="246" t="s">
        <v>155</v>
      </c>
    </row>
    <row r="144" s="12" customFormat="1">
      <c r="B144" s="247"/>
      <c r="C144" s="248"/>
      <c r="D144" s="237" t="s">
        <v>271</v>
      </c>
      <c r="E144" s="249" t="s">
        <v>21</v>
      </c>
      <c r="F144" s="250" t="s">
        <v>273</v>
      </c>
      <c r="G144" s="248"/>
      <c r="H144" s="251">
        <v>13</v>
      </c>
      <c r="I144" s="252"/>
      <c r="J144" s="248"/>
      <c r="K144" s="248"/>
      <c r="L144" s="253"/>
      <c r="M144" s="254"/>
      <c r="N144" s="255"/>
      <c r="O144" s="255"/>
      <c r="P144" s="255"/>
      <c r="Q144" s="255"/>
      <c r="R144" s="255"/>
      <c r="S144" s="255"/>
      <c r="T144" s="256"/>
      <c r="AT144" s="257" t="s">
        <v>271</v>
      </c>
      <c r="AU144" s="257" t="s">
        <v>81</v>
      </c>
      <c r="AV144" s="12" t="s">
        <v>163</v>
      </c>
      <c r="AW144" s="12" t="s">
        <v>37</v>
      </c>
      <c r="AX144" s="12" t="s">
        <v>81</v>
      </c>
      <c r="AY144" s="257" t="s">
        <v>155</v>
      </c>
    </row>
    <row r="145" s="1" customFormat="1" ht="16.5" customHeight="1">
      <c r="B145" s="44"/>
      <c r="C145" s="210" t="s">
        <v>187</v>
      </c>
      <c r="D145" s="210" t="s">
        <v>156</v>
      </c>
      <c r="E145" s="211" t="s">
        <v>3662</v>
      </c>
      <c r="F145" s="212" t="s">
        <v>3663</v>
      </c>
      <c r="G145" s="213" t="s">
        <v>282</v>
      </c>
      <c r="H145" s="214">
        <v>20.280000000000001</v>
      </c>
      <c r="I145" s="215"/>
      <c r="J145" s="216">
        <f>ROUND(I145*H145,2)</f>
        <v>0</v>
      </c>
      <c r="K145" s="212" t="s">
        <v>21</v>
      </c>
      <c r="L145" s="70"/>
      <c r="M145" s="217" t="s">
        <v>21</v>
      </c>
      <c r="N145" s="218" t="s">
        <v>44</v>
      </c>
      <c r="O145" s="45"/>
      <c r="P145" s="219">
        <f>O145*H145</f>
        <v>0</v>
      </c>
      <c r="Q145" s="219">
        <v>0.056939999999999998</v>
      </c>
      <c r="R145" s="219">
        <f>Q145*H145</f>
        <v>1.1547432</v>
      </c>
      <c r="S145" s="219">
        <v>0</v>
      </c>
      <c r="T145" s="220">
        <f>S145*H145</f>
        <v>0</v>
      </c>
      <c r="AR145" s="22" t="s">
        <v>163</v>
      </c>
      <c r="AT145" s="22" t="s">
        <v>156</v>
      </c>
      <c r="AU145" s="22" t="s">
        <v>81</v>
      </c>
      <c r="AY145" s="22" t="s">
        <v>155</v>
      </c>
      <c r="BE145" s="221">
        <f>IF(N145="základní",J145,0)</f>
        <v>0</v>
      </c>
      <c r="BF145" s="221">
        <f>IF(N145="snížená",J145,0)</f>
        <v>0</v>
      </c>
      <c r="BG145" s="221">
        <f>IF(N145="zákl. přenesená",J145,0)</f>
        <v>0</v>
      </c>
      <c r="BH145" s="221">
        <f>IF(N145="sníž. přenesená",J145,0)</f>
        <v>0</v>
      </c>
      <c r="BI145" s="221">
        <f>IF(N145="nulová",J145,0)</f>
        <v>0</v>
      </c>
      <c r="BJ145" s="22" t="s">
        <v>81</v>
      </c>
      <c r="BK145" s="221">
        <f>ROUND(I145*H145,2)</f>
        <v>0</v>
      </c>
      <c r="BL145" s="22" t="s">
        <v>163</v>
      </c>
      <c r="BM145" s="22" t="s">
        <v>221</v>
      </c>
    </row>
    <row r="146" s="11" customFormat="1">
      <c r="B146" s="235"/>
      <c r="C146" s="236"/>
      <c r="D146" s="237" t="s">
        <v>271</v>
      </c>
      <c r="E146" s="238" t="s">
        <v>21</v>
      </c>
      <c r="F146" s="239" t="s">
        <v>2428</v>
      </c>
      <c r="G146" s="236"/>
      <c r="H146" s="240">
        <v>20.280000000000001</v>
      </c>
      <c r="I146" s="241"/>
      <c r="J146" s="236"/>
      <c r="K146" s="236"/>
      <c r="L146" s="242"/>
      <c r="M146" s="243"/>
      <c r="N146" s="244"/>
      <c r="O146" s="244"/>
      <c r="P146" s="244"/>
      <c r="Q146" s="244"/>
      <c r="R146" s="244"/>
      <c r="S146" s="244"/>
      <c r="T146" s="245"/>
      <c r="AT146" s="246" t="s">
        <v>271</v>
      </c>
      <c r="AU146" s="246" t="s">
        <v>81</v>
      </c>
      <c r="AV146" s="11" t="s">
        <v>83</v>
      </c>
      <c r="AW146" s="11" t="s">
        <v>37</v>
      </c>
      <c r="AX146" s="11" t="s">
        <v>73</v>
      </c>
      <c r="AY146" s="246" t="s">
        <v>155</v>
      </c>
    </row>
    <row r="147" s="12" customFormat="1">
      <c r="B147" s="247"/>
      <c r="C147" s="248"/>
      <c r="D147" s="237" t="s">
        <v>271</v>
      </c>
      <c r="E147" s="249" t="s">
        <v>21</v>
      </c>
      <c r="F147" s="250" t="s">
        <v>273</v>
      </c>
      <c r="G147" s="248"/>
      <c r="H147" s="251">
        <v>20.280000000000001</v>
      </c>
      <c r="I147" s="252"/>
      <c r="J147" s="248"/>
      <c r="K147" s="248"/>
      <c r="L147" s="253"/>
      <c r="M147" s="254"/>
      <c r="N147" s="255"/>
      <c r="O147" s="255"/>
      <c r="P147" s="255"/>
      <c r="Q147" s="255"/>
      <c r="R147" s="255"/>
      <c r="S147" s="255"/>
      <c r="T147" s="256"/>
      <c r="AT147" s="257" t="s">
        <v>271</v>
      </c>
      <c r="AU147" s="257" t="s">
        <v>81</v>
      </c>
      <c r="AV147" s="12" t="s">
        <v>163</v>
      </c>
      <c r="AW147" s="12" t="s">
        <v>37</v>
      </c>
      <c r="AX147" s="12" t="s">
        <v>81</v>
      </c>
      <c r="AY147" s="257" t="s">
        <v>155</v>
      </c>
    </row>
    <row r="148" s="1" customFormat="1" ht="16.5" customHeight="1">
      <c r="B148" s="44"/>
      <c r="C148" s="210" t="s">
        <v>218</v>
      </c>
      <c r="D148" s="210" t="s">
        <v>156</v>
      </c>
      <c r="E148" s="211" t="s">
        <v>3664</v>
      </c>
      <c r="F148" s="212" t="s">
        <v>3665</v>
      </c>
      <c r="G148" s="213" t="s">
        <v>422</v>
      </c>
      <c r="H148" s="214">
        <v>1</v>
      </c>
      <c r="I148" s="215"/>
      <c r="J148" s="216">
        <f>ROUND(I148*H148,2)</f>
        <v>0</v>
      </c>
      <c r="K148" s="212" t="s">
        <v>21</v>
      </c>
      <c r="L148" s="70"/>
      <c r="M148" s="217" t="s">
        <v>21</v>
      </c>
      <c r="N148" s="218" t="s">
        <v>44</v>
      </c>
      <c r="O148" s="45"/>
      <c r="P148" s="219">
        <f>O148*H148</f>
        <v>0</v>
      </c>
      <c r="Q148" s="219">
        <v>0</v>
      </c>
      <c r="R148" s="219">
        <f>Q148*H148</f>
        <v>0</v>
      </c>
      <c r="S148" s="219">
        <v>0</v>
      </c>
      <c r="T148" s="220">
        <f>S148*H148</f>
        <v>0</v>
      </c>
      <c r="AR148" s="22" t="s">
        <v>163</v>
      </c>
      <c r="AT148" s="22" t="s">
        <v>156</v>
      </c>
      <c r="AU148" s="22" t="s">
        <v>81</v>
      </c>
      <c r="AY148" s="22" t="s">
        <v>155</v>
      </c>
      <c r="BE148" s="221">
        <f>IF(N148="základní",J148,0)</f>
        <v>0</v>
      </c>
      <c r="BF148" s="221">
        <f>IF(N148="snížená",J148,0)</f>
        <v>0</v>
      </c>
      <c r="BG148" s="221">
        <f>IF(N148="zákl. přenesená",J148,0)</f>
        <v>0</v>
      </c>
      <c r="BH148" s="221">
        <f>IF(N148="sníž. přenesená",J148,0)</f>
        <v>0</v>
      </c>
      <c r="BI148" s="221">
        <f>IF(N148="nulová",J148,0)</f>
        <v>0</v>
      </c>
      <c r="BJ148" s="22" t="s">
        <v>81</v>
      </c>
      <c r="BK148" s="221">
        <f>ROUND(I148*H148,2)</f>
        <v>0</v>
      </c>
      <c r="BL148" s="22" t="s">
        <v>163</v>
      </c>
      <c r="BM148" s="22" t="s">
        <v>224</v>
      </c>
    </row>
    <row r="149" s="1" customFormat="1" ht="16.5" customHeight="1">
      <c r="B149" s="44"/>
      <c r="C149" s="210" t="s">
        <v>190</v>
      </c>
      <c r="D149" s="210" t="s">
        <v>156</v>
      </c>
      <c r="E149" s="211" t="s">
        <v>3666</v>
      </c>
      <c r="F149" s="212" t="s">
        <v>3667</v>
      </c>
      <c r="G149" s="213" t="s">
        <v>282</v>
      </c>
      <c r="H149" s="214">
        <v>11.44</v>
      </c>
      <c r="I149" s="215"/>
      <c r="J149" s="216">
        <f>ROUND(I149*H149,2)</f>
        <v>0</v>
      </c>
      <c r="K149" s="212" t="s">
        <v>21</v>
      </c>
      <c r="L149" s="70"/>
      <c r="M149" s="217" t="s">
        <v>21</v>
      </c>
      <c r="N149" s="218" t="s">
        <v>44</v>
      </c>
      <c r="O149" s="45"/>
      <c r="P149" s="219">
        <f>O149*H149</f>
        <v>0</v>
      </c>
      <c r="Q149" s="219">
        <v>0.067849999999999994</v>
      </c>
      <c r="R149" s="219">
        <f>Q149*H149</f>
        <v>0.77620399999999989</v>
      </c>
      <c r="S149" s="219">
        <v>0</v>
      </c>
      <c r="T149" s="220">
        <f>S149*H149</f>
        <v>0</v>
      </c>
      <c r="AR149" s="22" t="s">
        <v>163</v>
      </c>
      <c r="AT149" s="22" t="s">
        <v>156</v>
      </c>
      <c r="AU149" s="22" t="s">
        <v>81</v>
      </c>
      <c r="AY149" s="22" t="s">
        <v>155</v>
      </c>
      <c r="BE149" s="221">
        <f>IF(N149="základní",J149,0)</f>
        <v>0</v>
      </c>
      <c r="BF149" s="221">
        <f>IF(N149="snížená",J149,0)</f>
        <v>0</v>
      </c>
      <c r="BG149" s="221">
        <f>IF(N149="zákl. přenesená",J149,0)</f>
        <v>0</v>
      </c>
      <c r="BH149" s="221">
        <f>IF(N149="sníž. přenesená",J149,0)</f>
        <v>0</v>
      </c>
      <c r="BI149" s="221">
        <f>IF(N149="nulová",J149,0)</f>
        <v>0</v>
      </c>
      <c r="BJ149" s="22" t="s">
        <v>81</v>
      </c>
      <c r="BK149" s="221">
        <f>ROUND(I149*H149,2)</f>
        <v>0</v>
      </c>
      <c r="BL149" s="22" t="s">
        <v>163</v>
      </c>
      <c r="BM149" s="22" t="s">
        <v>227</v>
      </c>
    </row>
    <row r="150" s="11" customFormat="1">
      <c r="B150" s="235"/>
      <c r="C150" s="236"/>
      <c r="D150" s="237" t="s">
        <v>271</v>
      </c>
      <c r="E150" s="238" t="s">
        <v>21</v>
      </c>
      <c r="F150" s="239" t="s">
        <v>2529</v>
      </c>
      <c r="G150" s="236"/>
      <c r="H150" s="240">
        <v>11.44</v>
      </c>
      <c r="I150" s="241"/>
      <c r="J150" s="236"/>
      <c r="K150" s="236"/>
      <c r="L150" s="242"/>
      <c r="M150" s="243"/>
      <c r="N150" s="244"/>
      <c r="O150" s="244"/>
      <c r="P150" s="244"/>
      <c r="Q150" s="244"/>
      <c r="R150" s="244"/>
      <c r="S150" s="244"/>
      <c r="T150" s="245"/>
      <c r="AT150" s="246" t="s">
        <v>271</v>
      </c>
      <c r="AU150" s="246" t="s">
        <v>81</v>
      </c>
      <c r="AV150" s="11" t="s">
        <v>83</v>
      </c>
      <c r="AW150" s="11" t="s">
        <v>37</v>
      </c>
      <c r="AX150" s="11" t="s">
        <v>73</v>
      </c>
      <c r="AY150" s="246" t="s">
        <v>155</v>
      </c>
    </row>
    <row r="151" s="12" customFormat="1">
      <c r="B151" s="247"/>
      <c r="C151" s="248"/>
      <c r="D151" s="237" t="s">
        <v>271</v>
      </c>
      <c r="E151" s="249" t="s">
        <v>21</v>
      </c>
      <c r="F151" s="250" t="s">
        <v>273</v>
      </c>
      <c r="G151" s="248"/>
      <c r="H151" s="251">
        <v>11.44</v>
      </c>
      <c r="I151" s="252"/>
      <c r="J151" s="248"/>
      <c r="K151" s="248"/>
      <c r="L151" s="253"/>
      <c r="M151" s="254"/>
      <c r="N151" s="255"/>
      <c r="O151" s="255"/>
      <c r="P151" s="255"/>
      <c r="Q151" s="255"/>
      <c r="R151" s="255"/>
      <c r="S151" s="255"/>
      <c r="T151" s="256"/>
      <c r="AT151" s="257" t="s">
        <v>271</v>
      </c>
      <c r="AU151" s="257" t="s">
        <v>81</v>
      </c>
      <c r="AV151" s="12" t="s">
        <v>163</v>
      </c>
      <c r="AW151" s="12" t="s">
        <v>37</v>
      </c>
      <c r="AX151" s="12" t="s">
        <v>81</v>
      </c>
      <c r="AY151" s="257" t="s">
        <v>155</v>
      </c>
    </row>
    <row r="152" s="1" customFormat="1" ht="16.5" customHeight="1">
      <c r="B152" s="44"/>
      <c r="C152" s="210" t="s">
        <v>9</v>
      </c>
      <c r="D152" s="210" t="s">
        <v>156</v>
      </c>
      <c r="E152" s="211" t="s">
        <v>3668</v>
      </c>
      <c r="F152" s="212" t="s">
        <v>3669</v>
      </c>
      <c r="G152" s="213" t="s">
        <v>298</v>
      </c>
      <c r="H152" s="214">
        <v>44.200000000000003</v>
      </c>
      <c r="I152" s="215"/>
      <c r="J152" s="216">
        <f>ROUND(I152*H152,2)</f>
        <v>0</v>
      </c>
      <c r="K152" s="212" t="s">
        <v>21</v>
      </c>
      <c r="L152" s="70"/>
      <c r="M152" s="217" t="s">
        <v>21</v>
      </c>
      <c r="N152" s="218" t="s">
        <v>44</v>
      </c>
      <c r="O152" s="45"/>
      <c r="P152" s="219">
        <f>O152*H152</f>
        <v>0</v>
      </c>
      <c r="Q152" s="219">
        <v>0.01239</v>
      </c>
      <c r="R152" s="219">
        <f>Q152*H152</f>
        <v>0.54763800000000007</v>
      </c>
      <c r="S152" s="219">
        <v>0</v>
      </c>
      <c r="T152" s="220">
        <f>S152*H152</f>
        <v>0</v>
      </c>
      <c r="AR152" s="22" t="s">
        <v>163</v>
      </c>
      <c r="AT152" s="22" t="s">
        <v>156</v>
      </c>
      <c r="AU152" s="22" t="s">
        <v>81</v>
      </c>
      <c r="AY152" s="22" t="s">
        <v>155</v>
      </c>
      <c r="BE152" s="221">
        <f>IF(N152="základní",J152,0)</f>
        <v>0</v>
      </c>
      <c r="BF152" s="221">
        <f>IF(N152="snížená",J152,0)</f>
        <v>0</v>
      </c>
      <c r="BG152" s="221">
        <f>IF(N152="zákl. přenesená",J152,0)</f>
        <v>0</v>
      </c>
      <c r="BH152" s="221">
        <f>IF(N152="sníž. přenesená",J152,0)</f>
        <v>0</v>
      </c>
      <c r="BI152" s="221">
        <f>IF(N152="nulová",J152,0)</f>
        <v>0</v>
      </c>
      <c r="BJ152" s="22" t="s">
        <v>81</v>
      </c>
      <c r="BK152" s="221">
        <f>ROUND(I152*H152,2)</f>
        <v>0</v>
      </c>
      <c r="BL152" s="22" t="s">
        <v>163</v>
      </c>
      <c r="BM152" s="22" t="s">
        <v>230</v>
      </c>
    </row>
    <row r="153" s="11" customFormat="1">
      <c r="B153" s="235"/>
      <c r="C153" s="236"/>
      <c r="D153" s="237" t="s">
        <v>271</v>
      </c>
      <c r="E153" s="238" t="s">
        <v>21</v>
      </c>
      <c r="F153" s="239" t="s">
        <v>318</v>
      </c>
      <c r="G153" s="236"/>
      <c r="H153" s="240">
        <v>44.200000000000003</v>
      </c>
      <c r="I153" s="241"/>
      <c r="J153" s="236"/>
      <c r="K153" s="236"/>
      <c r="L153" s="242"/>
      <c r="M153" s="243"/>
      <c r="N153" s="244"/>
      <c r="O153" s="244"/>
      <c r="P153" s="244"/>
      <c r="Q153" s="244"/>
      <c r="R153" s="244"/>
      <c r="S153" s="244"/>
      <c r="T153" s="245"/>
      <c r="AT153" s="246" t="s">
        <v>271</v>
      </c>
      <c r="AU153" s="246" t="s">
        <v>81</v>
      </c>
      <c r="AV153" s="11" t="s">
        <v>83</v>
      </c>
      <c r="AW153" s="11" t="s">
        <v>37</v>
      </c>
      <c r="AX153" s="11" t="s">
        <v>73</v>
      </c>
      <c r="AY153" s="246" t="s">
        <v>155</v>
      </c>
    </row>
    <row r="154" s="12" customFormat="1">
      <c r="B154" s="247"/>
      <c r="C154" s="248"/>
      <c r="D154" s="237" t="s">
        <v>271</v>
      </c>
      <c r="E154" s="249" t="s">
        <v>21</v>
      </c>
      <c r="F154" s="250" t="s">
        <v>273</v>
      </c>
      <c r="G154" s="248"/>
      <c r="H154" s="251">
        <v>44.200000000000003</v>
      </c>
      <c r="I154" s="252"/>
      <c r="J154" s="248"/>
      <c r="K154" s="248"/>
      <c r="L154" s="253"/>
      <c r="M154" s="254"/>
      <c r="N154" s="255"/>
      <c r="O154" s="255"/>
      <c r="P154" s="255"/>
      <c r="Q154" s="255"/>
      <c r="R154" s="255"/>
      <c r="S154" s="255"/>
      <c r="T154" s="256"/>
      <c r="AT154" s="257" t="s">
        <v>271</v>
      </c>
      <c r="AU154" s="257" t="s">
        <v>81</v>
      </c>
      <c r="AV154" s="12" t="s">
        <v>163</v>
      </c>
      <c r="AW154" s="12" t="s">
        <v>37</v>
      </c>
      <c r="AX154" s="12" t="s">
        <v>81</v>
      </c>
      <c r="AY154" s="257" t="s">
        <v>155</v>
      </c>
    </row>
    <row r="155" s="1" customFormat="1" ht="16.5" customHeight="1">
      <c r="B155" s="44"/>
      <c r="C155" s="210" t="s">
        <v>194</v>
      </c>
      <c r="D155" s="210" t="s">
        <v>156</v>
      </c>
      <c r="E155" s="211" t="s">
        <v>3670</v>
      </c>
      <c r="F155" s="212" t="s">
        <v>3671</v>
      </c>
      <c r="G155" s="213" t="s">
        <v>298</v>
      </c>
      <c r="H155" s="214">
        <v>23.399999999999999</v>
      </c>
      <c r="I155" s="215"/>
      <c r="J155" s="216">
        <f>ROUND(I155*H155,2)</f>
        <v>0</v>
      </c>
      <c r="K155" s="212" t="s">
        <v>21</v>
      </c>
      <c r="L155" s="70"/>
      <c r="M155" s="217" t="s">
        <v>21</v>
      </c>
      <c r="N155" s="218" t="s">
        <v>44</v>
      </c>
      <c r="O155" s="45"/>
      <c r="P155" s="219">
        <f>O155*H155</f>
        <v>0</v>
      </c>
      <c r="Q155" s="219">
        <v>0.036600000000000001</v>
      </c>
      <c r="R155" s="219">
        <f>Q155*H155</f>
        <v>0.85643999999999998</v>
      </c>
      <c r="S155" s="219">
        <v>0</v>
      </c>
      <c r="T155" s="220">
        <f>S155*H155</f>
        <v>0</v>
      </c>
      <c r="AR155" s="22" t="s">
        <v>163</v>
      </c>
      <c r="AT155" s="22" t="s">
        <v>156</v>
      </c>
      <c r="AU155" s="22" t="s">
        <v>81</v>
      </c>
      <c r="AY155" s="22" t="s">
        <v>155</v>
      </c>
      <c r="BE155" s="221">
        <f>IF(N155="základní",J155,0)</f>
        <v>0</v>
      </c>
      <c r="BF155" s="221">
        <f>IF(N155="snížená",J155,0)</f>
        <v>0</v>
      </c>
      <c r="BG155" s="221">
        <f>IF(N155="zákl. přenesená",J155,0)</f>
        <v>0</v>
      </c>
      <c r="BH155" s="221">
        <f>IF(N155="sníž. přenesená",J155,0)</f>
        <v>0</v>
      </c>
      <c r="BI155" s="221">
        <f>IF(N155="nulová",J155,0)</f>
        <v>0</v>
      </c>
      <c r="BJ155" s="22" t="s">
        <v>81</v>
      </c>
      <c r="BK155" s="221">
        <f>ROUND(I155*H155,2)</f>
        <v>0</v>
      </c>
      <c r="BL155" s="22" t="s">
        <v>163</v>
      </c>
      <c r="BM155" s="22" t="s">
        <v>234</v>
      </c>
    </row>
    <row r="156" s="11" customFormat="1">
      <c r="B156" s="235"/>
      <c r="C156" s="236"/>
      <c r="D156" s="237" t="s">
        <v>271</v>
      </c>
      <c r="E156" s="238" t="s">
        <v>21</v>
      </c>
      <c r="F156" s="239" t="s">
        <v>2358</v>
      </c>
      <c r="G156" s="236"/>
      <c r="H156" s="240">
        <v>23.399999999999999</v>
      </c>
      <c r="I156" s="241"/>
      <c r="J156" s="236"/>
      <c r="K156" s="236"/>
      <c r="L156" s="242"/>
      <c r="M156" s="243"/>
      <c r="N156" s="244"/>
      <c r="O156" s="244"/>
      <c r="P156" s="244"/>
      <c r="Q156" s="244"/>
      <c r="R156" s="244"/>
      <c r="S156" s="244"/>
      <c r="T156" s="245"/>
      <c r="AT156" s="246" t="s">
        <v>271</v>
      </c>
      <c r="AU156" s="246" t="s">
        <v>81</v>
      </c>
      <c r="AV156" s="11" t="s">
        <v>83</v>
      </c>
      <c r="AW156" s="11" t="s">
        <v>37</v>
      </c>
      <c r="AX156" s="11" t="s">
        <v>73</v>
      </c>
      <c r="AY156" s="246" t="s">
        <v>155</v>
      </c>
    </row>
    <row r="157" s="12" customFormat="1">
      <c r="B157" s="247"/>
      <c r="C157" s="248"/>
      <c r="D157" s="237" t="s">
        <v>271</v>
      </c>
      <c r="E157" s="249" t="s">
        <v>21</v>
      </c>
      <c r="F157" s="250" t="s">
        <v>273</v>
      </c>
      <c r="G157" s="248"/>
      <c r="H157" s="251">
        <v>23.399999999999999</v>
      </c>
      <c r="I157" s="252"/>
      <c r="J157" s="248"/>
      <c r="K157" s="248"/>
      <c r="L157" s="253"/>
      <c r="M157" s="254"/>
      <c r="N157" s="255"/>
      <c r="O157" s="255"/>
      <c r="P157" s="255"/>
      <c r="Q157" s="255"/>
      <c r="R157" s="255"/>
      <c r="S157" s="255"/>
      <c r="T157" s="256"/>
      <c r="AT157" s="257" t="s">
        <v>271</v>
      </c>
      <c r="AU157" s="257" t="s">
        <v>81</v>
      </c>
      <c r="AV157" s="12" t="s">
        <v>163</v>
      </c>
      <c r="AW157" s="12" t="s">
        <v>37</v>
      </c>
      <c r="AX157" s="12" t="s">
        <v>81</v>
      </c>
      <c r="AY157" s="257" t="s">
        <v>155</v>
      </c>
    </row>
    <row r="158" s="1" customFormat="1" ht="16.5" customHeight="1">
      <c r="B158" s="44"/>
      <c r="C158" s="210" t="s">
        <v>231</v>
      </c>
      <c r="D158" s="210" t="s">
        <v>156</v>
      </c>
      <c r="E158" s="211" t="s">
        <v>3672</v>
      </c>
      <c r="F158" s="212" t="s">
        <v>3673</v>
      </c>
      <c r="G158" s="213" t="s">
        <v>422</v>
      </c>
      <c r="H158" s="214">
        <v>23</v>
      </c>
      <c r="I158" s="215"/>
      <c r="J158" s="216">
        <f>ROUND(I158*H158,2)</f>
        <v>0</v>
      </c>
      <c r="K158" s="212" t="s">
        <v>21</v>
      </c>
      <c r="L158" s="70"/>
      <c r="M158" s="217" t="s">
        <v>21</v>
      </c>
      <c r="N158" s="218" t="s">
        <v>44</v>
      </c>
      <c r="O158" s="45"/>
      <c r="P158" s="219">
        <f>O158*H158</f>
        <v>0</v>
      </c>
      <c r="Q158" s="219">
        <v>0.001</v>
      </c>
      <c r="R158" s="219">
        <f>Q158*H158</f>
        <v>0.023</v>
      </c>
      <c r="S158" s="219">
        <v>0</v>
      </c>
      <c r="T158" s="220">
        <f>S158*H158</f>
        <v>0</v>
      </c>
      <c r="AR158" s="22" t="s">
        <v>163</v>
      </c>
      <c r="AT158" s="22" t="s">
        <v>156</v>
      </c>
      <c r="AU158" s="22" t="s">
        <v>81</v>
      </c>
      <c r="AY158" s="22" t="s">
        <v>155</v>
      </c>
      <c r="BE158" s="221">
        <f>IF(N158="základní",J158,0)</f>
        <v>0</v>
      </c>
      <c r="BF158" s="221">
        <f>IF(N158="snížená",J158,0)</f>
        <v>0</v>
      </c>
      <c r="BG158" s="221">
        <f>IF(N158="zákl. přenesená",J158,0)</f>
        <v>0</v>
      </c>
      <c r="BH158" s="221">
        <f>IF(N158="sníž. přenesená",J158,0)</f>
        <v>0</v>
      </c>
      <c r="BI158" s="221">
        <f>IF(N158="nulová",J158,0)</f>
        <v>0</v>
      </c>
      <c r="BJ158" s="22" t="s">
        <v>81</v>
      </c>
      <c r="BK158" s="221">
        <f>ROUND(I158*H158,2)</f>
        <v>0</v>
      </c>
      <c r="BL158" s="22" t="s">
        <v>163</v>
      </c>
      <c r="BM158" s="22" t="s">
        <v>237</v>
      </c>
    </row>
    <row r="159" s="1" customFormat="1" ht="16.5" customHeight="1">
      <c r="B159" s="44"/>
      <c r="C159" s="210" t="s">
        <v>197</v>
      </c>
      <c r="D159" s="210" t="s">
        <v>156</v>
      </c>
      <c r="E159" s="211" t="s">
        <v>3674</v>
      </c>
      <c r="F159" s="212" t="s">
        <v>3675</v>
      </c>
      <c r="G159" s="213" t="s">
        <v>422</v>
      </c>
      <c r="H159" s="214">
        <v>18</v>
      </c>
      <c r="I159" s="215"/>
      <c r="J159" s="216">
        <f>ROUND(I159*H159,2)</f>
        <v>0</v>
      </c>
      <c r="K159" s="212" t="s">
        <v>21</v>
      </c>
      <c r="L159" s="70"/>
      <c r="M159" s="217" t="s">
        <v>21</v>
      </c>
      <c r="N159" s="218" t="s">
        <v>44</v>
      </c>
      <c r="O159" s="45"/>
      <c r="P159" s="219">
        <f>O159*H159</f>
        <v>0</v>
      </c>
      <c r="Q159" s="219">
        <v>0.0080000000000000002</v>
      </c>
      <c r="R159" s="219">
        <f>Q159*H159</f>
        <v>0.14400000000000002</v>
      </c>
      <c r="S159" s="219">
        <v>0</v>
      </c>
      <c r="T159" s="220">
        <f>S159*H159</f>
        <v>0</v>
      </c>
      <c r="AR159" s="22" t="s">
        <v>163</v>
      </c>
      <c r="AT159" s="22" t="s">
        <v>156</v>
      </c>
      <c r="AU159" s="22" t="s">
        <v>81</v>
      </c>
      <c r="AY159" s="22" t="s">
        <v>155</v>
      </c>
      <c r="BE159" s="221">
        <f>IF(N159="základní",J159,0)</f>
        <v>0</v>
      </c>
      <c r="BF159" s="221">
        <f>IF(N159="snížená",J159,0)</f>
        <v>0</v>
      </c>
      <c r="BG159" s="221">
        <f>IF(N159="zákl. přenesená",J159,0)</f>
        <v>0</v>
      </c>
      <c r="BH159" s="221">
        <f>IF(N159="sníž. přenesená",J159,0)</f>
        <v>0</v>
      </c>
      <c r="BI159" s="221">
        <f>IF(N159="nulová",J159,0)</f>
        <v>0</v>
      </c>
      <c r="BJ159" s="22" t="s">
        <v>81</v>
      </c>
      <c r="BK159" s="221">
        <f>ROUND(I159*H159,2)</f>
        <v>0</v>
      </c>
      <c r="BL159" s="22" t="s">
        <v>163</v>
      </c>
      <c r="BM159" s="22" t="s">
        <v>241</v>
      </c>
    </row>
    <row r="160" s="1" customFormat="1" ht="16.5" customHeight="1">
      <c r="B160" s="44"/>
      <c r="C160" s="210" t="s">
        <v>238</v>
      </c>
      <c r="D160" s="210" t="s">
        <v>156</v>
      </c>
      <c r="E160" s="211" t="s">
        <v>3676</v>
      </c>
      <c r="F160" s="212" t="s">
        <v>3677</v>
      </c>
      <c r="G160" s="213" t="s">
        <v>266</v>
      </c>
      <c r="H160" s="214">
        <v>11.962999999999999</v>
      </c>
      <c r="I160" s="215"/>
      <c r="J160" s="216">
        <f>ROUND(I160*H160,2)</f>
        <v>0</v>
      </c>
      <c r="K160" s="212" t="s">
        <v>21</v>
      </c>
      <c r="L160" s="70"/>
      <c r="M160" s="217" t="s">
        <v>21</v>
      </c>
      <c r="N160" s="218" t="s">
        <v>44</v>
      </c>
      <c r="O160" s="45"/>
      <c r="P160" s="219">
        <f>O160*H160</f>
        <v>0</v>
      </c>
      <c r="Q160" s="219">
        <v>1.8021199999999999</v>
      </c>
      <c r="R160" s="219">
        <f>Q160*H160</f>
        <v>21.558761559999997</v>
      </c>
      <c r="S160" s="219">
        <v>0</v>
      </c>
      <c r="T160" s="220">
        <f>S160*H160</f>
        <v>0</v>
      </c>
      <c r="AR160" s="22" t="s">
        <v>163</v>
      </c>
      <c r="AT160" s="22" t="s">
        <v>156</v>
      </c>
      <c r="AU160" s="22" t="s">
        <v>81</v>
      </c>
      <c r="AY160" s="22" t="s">
        <v>155</v>
      </c>
      <c r="BE160" s="221">
        <f>IF(N160="základní",J160,0)</f>
        <v>0</v>
      </c>
      <c r="BF160" s="221">
        <f>IF(N160="snížená",J160,0)</f>
        <v>0</v>
      </c>
      <c r="BG160" s="221">
        <f>IF(N160="zákl. přenesená",J160,0)</f>
        <v>0</v>
      </c>
      <c r="BH160" s="221">
        <f>IF(N160="sníž. přenesená",J160,0)</f>
        <v>0</v>
      </c>
      <c r="BI160" s="221">
        <f>IF(N160="nulová",J160,0)</f>
        <v>0</v>
      </c>
      <c r="BJ160" s="22" t="s">
        <v>81</v>
      </c>
      <c r="BK160" s="221">
        <f>ROUND(I160*H160,2)</f>
        <v>0</v>
      </c>
      <c r="BL160" s="22" t="s">
        <v>163</v>
      </c>
      <c r="BM160" s="22" t="s">
        <v>341</v>
      </c>
    </row>
    <row r="161" s="11" customFormat="1">
      <c r="B161" s="235"/>
      <c r="C161" s="236"/>
      <c r="D161" s="237" t="s">
        <v>271</v>
      </c>
      <c r="E161" s="238" t="s">
        <v>21</v>
      </c>
      <c r="F161" s="239" t="s">
        <v>3678</v>
      </c>
      <c r="G161" s="236"/>
      <c r="H161" s="240">
        <v>11.962999999999999</v>
      </c>
      <c r="I161" s="241"/>
      <c r="J161" s="236"/>
      <c r="K161" s="236"/>
      <c r="L161" s="242"/>
      <c r="M161" s="243"/>
      <c r="N161" s="244"/>
      <c r="O161" s="244"/>
      <c r="P161" s="244"/>
      <c r="Q161" s="244"/>
      <c r="R161" s="244"/>
      <c r="S161" s="244"/>
      <c r="T161" s="245"/>
      <c r="AT161" s="246" t="s">
        <v>271</v>
      </c>
      <c r="AU161" s="246" t="s">
        <v>81</v>
      </c>
      <c r="AV161" s="11" t="s">
        <v>83</v>
      </c>
      <c r="AW161" s="11" t="s">
        <v>37</v>
      </c>
      <c r="AX161" s="11" t="s">
        <v>73</v>
      </c>
      <c r="AY161" s="246" t="s">
        <v>155</v>
      </c>
    </row>
    <row r="162" s="12" customFormat="1">
      <c r="B162" s="247"/>
      <c r="C162" s="248"/>
      <c r="D162" s="237" t="s">
        <v>271</v>
      </c>
      <c r="E162" s="249" t="s">
        <v>21</v>
      </c>
      <c r="F162" s="250" t="s">
        <v>273</v>
      </c>
      <c r="G162" s="248"/>
      <c r="H162" s="251">
        <v>11.962999999999999</v>
      </c>
      <c r="I162" s="252"/>
      <c r="J162" s="248"/>
      <c r="K162" s="248"/>
      <c r="L162" s="253"/>
      <c r="M162" s="254"/>
      <c r="N162" s="255"/>
      <c r="O162" s="255"/>
      <c r="P162" s="255"/>
      <c r="Q162" s="255"/>
      <c r="R162" s="255"/>
      <c r="S162" s="255"/>
      <c r="T162" s="256"/>
      <c r="AT162" s="257" t="s">
        <v>271</v>
      </c>
      <c r="AU162" s="257" t="s">
        <v>81</v>
      </c>
      <c r="AV162" s="12" t="s">
        <v>163</v>
      </c>
      <c r="AW162" s="12" t="s">
        <v>37</v>
      </c>
      <c r="AX162" s="12" t="s">
        <v>81</v>
      </c>
      <c r="AY162" s="257" t="s">
        <v>155</v>
      </c>
    </row>
    <row r="163" s="1" customFormat="1" ht="16.5" customHeight="1">
      <c r="B163" s="44"/>
      <c r="C163" s="210" t="s">
        <v>201</v>
      </c>
      <c r="D163" s="210" t="s">
        <v>156</v>
      </c>
      <c r="E163" s="211" t="s">
        <v>3679</v>
      </c>
      <c r="F163" s="212" t="s">
        <v>3680</v>
      </c>
      <c r="G163" s="213" t="s">
        <v>422</v>
      </c>
      <c r="H163" s="214">
        <v>13</v>
      </c>
      <c r="I163" s="215"/>
      <c r="J163" s="216">
        <f>ROUND(I163*H163,2)</f>
        <v>0</v>
      </c>
      <c r="K163" s="212" t="s">
        <v>21</v>
      </c>
      <c r="L163" s="70"/>
      <c r="M163" s="217" t="s">
        <v>21</v>
      </c>
      <c r="N163" s="218" t="s">
        <v>44</v>
      </c>
      <c r="O163" s="45"/>
      <c r="P163" s="219">
        <f>O163*H163</f>
        <v>0</v>
      </c>
      <c r="Q163" s="219">
        <v>0.0023700000000000001</v>
      </c>
      <c r="R163" s="219">
        <f>Q163*H163</f>
        <v>0.030810000000000001</v>
      </c>
      <c r="S163" s="219">
        <v>0</v>
      </c>
      <c r="T163" s="220">
        <f>S163*H163</f>
        <v>0</v>
      </c>
      <c r="AR163" s="22" t="s">
        <v>163</v>
      </c>
      <c r="AT163" s="22" t="s">
        <v>156</v>
      </c>
      <c r="AU163" s="22" t="s">
        <v>81</v>
      </c>
      <c r="AY163" s="22" t="s">
        <v>155</v>
      </c>
      <c r="BE163" s="221">
        <f>IF(N163="základní",J163,0)</f>
        <v>0</v>
      </c>
      <c r="BF163" s="221">
        <f>IF(N163="snížená",J163,0)</f>
        <v>0</v>
      </c>
      <c r="BG163" s="221">
        <f>IF(N163="zákl. přenesená",J163,0)</f>
        <v>0</v>
      </c>
      <c r="BH163" s="221">
        <f>IF(N163="sníž. přenesená",J163,0)</f>
        <v>0</v>
      </c>
      <c r="BI163" s="221">
        <f>IF(N163="nulová",J163,0)</f>
        <v>0</v>
      </c>
      <c r="BJ163" s="22" t="s">
        <v>81</v>
      </c>
      <c r="BK163" s="221">
        <f>ROUND(I163*H163,2)</f>
        <v>0</v>
      </c>
      <c r="BL163" s="22" t="s">
        <v>163</v>
      </c>
      <c r="BM163" s="22" t="s">
        <v>345</v>
      </c>
    </row>
    <row r="164" s="1" customFormat="1" ht="16.5" customHeight="1">
      <c r="B164" s="44"/>
      <c r="C164" s="210" t="s">
        <v>350</v>
      </c>
      <c r="D164" s="210" t="s">
        <v>156</v>
      </c>
      <c r="E164" s="211" t="s">
        <v>3681</v>
      </c>
      <c r="F164" s="212" t="s">
        <v>3682</v>
      </c>
      <c r="G164" s="213" t="s">
        <v>422</v>
      </c>
      <c r="H164" s="214">
        <v>5</v>
      </c>
      <c r="I164" s="215"/>
      <c r="J164" s="216">
        <f>ROUND(I164*H164,2)</f>
        <v>0</v>
      </c>
      <c r="K164" s="212" t="s">
        <v>21</v>
      </c>
      <c r="L164" s="70"/>
      <c r="M164" s="217" t="s">
        <v>21</v>
      </c>
      <c r="N164" s="218" t="s">
        <v>44</v>
      </c>
      <c r="O164" s="45"/>
      <c r="P164" s="219">
        <f>O164*H164</f>
        <v>0</v>
      </c>
      <c r="Q164" s="219">
        <v>0.019369999999999998</v>
      </c>
      <c r="R164" s="219">
        <f>Q164*H164</f>
        <v>0.096849999999999992</v>
      </c>
      <c r="S164" s="219">
        <v>0</v>
      </c>
      <c r="T164" s="220">
        <f>S164*H164</f>
        <v>0</v>
      </c>
      <c r="AR164" s="22" t="s">
        <v>163</v>
      </c>
      <c r="AT164" s="22" t="s">
        <v>156</v>
      </c>
      <c r="AU164" s="22" t="s">
        <v>81</v>
      </c>
      <c r="AY164" s="22" t="s">
        <v>155</v>
      </c>
      <c r="BE164" s="221">
        <f>IF(N164="základní",J164,0)</f>
        <v>0</v>
      </c>
      <c r="BF164" s="221">
        <f>IF(N164="snížená",J164,0)</f>
        <v>0</v>
      </c>
      <c r="BG164" s="221">
        <f>IF(N164="zákl. přenesená",J164,0)</f>
        <v>0</v>
      </c>
      <c r="BH164" s="221">
        <f>IF(N164="sníž. přenesená",J164,0)</f>
        <v>0</v>
      </c>
      <c r="BI164" s="221">
        <f>IF(N164="nulová",J164,0)</f>
        <v>0</v>
      </c>
      <c r="BJ164" s="22" t="s">
        <v>81</v>
      </c>
      <c r="BK164" s="221">
        <f>ROUND(I164*H164,2)</f>
        <v>0</v>
      </c>
      <c r="BL164" s="22" t="s">
        <v>163</v>
      </c>
      <c r="BM164" s="22" t="s">
        <v>348</v>
      </c>
    </row>
    <row r="165" s="1" customFormat="1" ht="16.5" customHeight="1">
      <c r="B165" s="44"/>
      <c r="C165" s="210" t="s">
        <v>204</v>
      </c>
      <c r="D165" s="210" t="s">
        <v>156</v>
      </c>
      <c r="E165" s="211" t="s">
        <v>3683</v>
      </c>
      <c r="F165" s="212" t="s">
        <v>3684</v>
      </c>
      <c r="G165" s="213" t="s">
        <v>422</v>
      </c>
      <c r="H165" s="214">
        <v>34</v>
      </c>
      <c r="I165" s="215"/>
      <c r="J165" s="216">
        <f>ROUND(I165*H165,2)</f>
        <v>0</v>
      </c>
      <c r="K165" s="212" t="s">
        <v>21</v>
      </c>
      <c r="L165" s="70"/>
      <c r="M165" s="217" t="s">
        <v>21</v>
      </c>
      <c r="N165" s="218" t="s">
        <v>44</v>
      </c>
      <c r="O165" s="45"/>
      <c r="P165" s="219">
        <f>O165*H165</f>
        <v>0</v>
      </c>
      <c r="Q165" s="219">
        <v>0.0315</v>
      </c>
      <c r="R165" s="219">
        <f>Q165*H165</f>
        <v>1.071</v>
      </c>
      <c r="S165" s="219">
        <v>0</v>
      </c>
      <c r="T165" s="220">
        <f>S165*H165</f>
        <v>0</v>
      </c>
      <c r="AR165" s="22" t="s">
        <v>163</v>
      </c>
      <c r="AT165" s="22" t="s">
        <v>156</v>
      </c>
      <c r="AU165" s="22" t="s">
        <v>81</v>
      </c>
      <c r="AY165" s="22" t="s">
        <v>155</v>
      </c>
      <c r="BE165" s="221">
        <f>IF(N165="základní",J165,0)</f>
        <v>0</v>
      </c>
      <c r="BF165" s="221">
        <f>IF(N165="snížená",J165,0)</f>
        <v>0</v>
      </c>
      <c r="BG165" s="221">
        <f>IF(N165="zákl. přenesená",J165,0)</f>
        <v>0</v>
      </c>
      <c r="BH165" s="221">
        <f>IF(N165="sníž. přenesená",J165,0)</f>
        <v>0</v>
      </c>
      <c r="BI165" s="221">
        <f>IF(N165="nulová",J165,0)</f>
        <v>0</v>
      </c>
      <c r="BJ165" s="22" t="s">
        <v>81</v>
      </c>
      <c r="BK165" s="221">
        <f>ROUND(I165*H165,2)</f>
        <v>0</v>
      </c>
      <c r="BL165" s="22" t="s">
        <v>163</v>
      </c>
      <c r="BM165" s="22" t="s">
        <v>353</v>
      </c>
    </row>
    <row r="166" s="1" customFormat="1" ht="16.5" customHeight="1">
      <c r="B166" s="44"/>
      <c r="C166" s="210" t="s">
        <v>362</v>
      </c>
      <c r="D166" s="210" t="s">
        <v>156</v>
      </c>
      <c r="E166" s="211" t="s">
        <v>3685</v>
      </c>
      <c r="F166" s="212" t="s">
        <v>3686</v>
      </c>
      <c r="G166" s="213" t="s">
        <v>298</v>
      </c>
      <c r="H166" s="214">
        <v>28.600000000000001</v>
      </c>
      <c r="I166" s="215"/>
      <c r="J166" s="216">
        <f>ROUND(I166*H166,2)</f>
        <v>0</v>
      </c>
      <c r="K166" s="212" t="s">
        <v>21</v>
      </c>
      <c r="L166" s="70"/>
      <c r="M166" s="217" t="s">
        <v>21</v>
      </c>
      <c r="N166" s="218" t="s">
        <v>44</v>
      </c>
      <c r="O166" s="45"/>
      <c r="P166" s="219">
        <f>O166*H166</f>
        <v>0</v>
      </c>
      <c r="Q166" s="219">
        <v>0.01</v>
      </c>
      <c r="R166" s="219">
        <f>Q166*H166</f>
        <v>0.28600000000000003</v>
      </c>
      <c r="S166" s="219">
        <v>0</v>
      </c>
      <c r="T166" s="220">
        <f>S166*H166</f>
        <v>0</v>
      </c>
      <c r="AR166" s="22" t="s">
        <v>163</v>
      </c>
      <c r="AT166" s="22" t="s">
        <v>156</v>
      </c>
      <c r="AU166" s="22" t="s">
        <v>81</v>
      </c>
      <c r="AY166" s="22" t="s">
        <v>155</v>
      </c>
      <c r="BE166" s="221">
        <f>IF(N166="základní",J166,0)</f>
        <v>0</v>
      </c>
      <c r="BF166" s="221">
        <f>IF(N166="snížená",J166,0)</f>
        <v>0</v>
      </c>
      <c r="BG166" s="221">
        <f>IF(N166="zákl. přenesená",J166,0)</f>
        <v>0</v>
      </c>
      <c r="BH166" s="221">
        <f>IF(N166="sníž. přenesená",J166,0)</f>
        <v>0</v>
      </c>
      <c r="BI166" s="221">
        <f>IF(N166="nulová",J166,0)</f>
        <v>0</v>
      </c>
      <c r="BJ166" s="22" t="s">
        <v>81</v>
      </c>
      <c r="BK166" s="221">
        <f>ROUND(I166*H166,2)</f>
        <v>0</v>
      </c>
      <c r="BL166" s="22" t="s">
        <v>163</v>
      </c>
      <c r="BM166" s="22" t="s">
        <v>360</v>
      </c>
    </row>
    <row r="167" s="11" customFormat="1">
      <c r="B167" s="235"/>
      <c r="C167" s="236"/>
      <c r="D167" s="237" t="s">
        <v>271</v>
      </c>
      <c r="E167" s="238" t="s">
        <v>21</v>
      </c>
      <c r="F167" s="239" t="s">
        <v>2592</v>
      </c>
      <c r="G167" s="236"/>
      <c r="H167" s="240">
        <v>28.600000000000001</v>
      </c>
      <c r="I167" s="241"/>
      <c r="J167" s="236"/>
      <c r="K167" s="236"/>
      <c r="L167" s="242"/>
      <c r="M167" s="243"/>
      <c r="N167" s="244"/>
      <c r="O167" s="244"/>
      <c r="P167" s="244"/>
      <c r="Q167" s="244"/>
      <c r="R167" s="244"/>
      <c r="S167" s="244"/>
      <c r="T167" s="245"/>
      <c r="AT167" s="246" t="s">
        <v>271</v>
      </c>
      <c r="AU167" s="246" t="s">
        <v>81</v>
      </c>
      <c r="AV167" s="11" t="s">
        <v>83</v>
      </c>
      <c r="AW167" s="11" t="s">
        <v>37</v>
      </c>
      <c r="AX167" s="11" t="s">
        <v>73</v>
      </c>
      <c r="AY167" s="246" t="s">
        <v>155</v>
      </c>
    </row>
    <row r="168" s="12" customFormat="1">
      <c r="B168" s="247"/>
      <c r="C168" s="248"/>
      <c r="D168" s="237" t="s">
        <v>271</v>
      </c>
      <c r="E168" s="249" t="s">
        <v>21</v>
      </c>
      <c r="F168" s="250" t="s">
        <v>273</v>
      </c>
      <c r="G168" s="248"/>
      <c r="H168" s="251">
        <v>28.600000000000001</v>
      </c>
      <c r="I168" s="252"/>
      <c r="J168" s="248"/>
      <c r="K168" s="248"/>
      <c r="L168" s="253"/>
      <c r="M168" s="254"/>
      <c r="N168" s="255"/>
      <c r="O168" s="255"/>
      <c r="P168" s="255"/>
      <c r="Q168" s="255"/>
      <c r="R168" s="255"/>
      <c r="S168" s="255"/>
      <c r="T168" s="256"/>
      <c r="AT168" s="257" t="s">
        <v>271</v>
      </c>
      <c r="AU168" s="257" t="s">
        <v>81</v>
      </c>
      <c r="AV168" s="12" t="s">
        <v>163</v>
      </c>
      <c r="AW168" s="12" t="s">
        <v>37</v>
      </c>
      <c r="AX168" s="12" t="s">
        <v>81</v>
      </c>
      <c r="AY168" s="257" t="s">
        <v>155</v>
      </c>
    </row>
    <row r="169" s="1" customFormat="1" ht="16.5" customHeight="1">
      <c r="B169" s="44"/>
      <c r="C169" s="210" t="s">
        <v>207</v>
      </c>
      <c r="D169" s="210" t="s">
        <v>156</v>
      </c>
      <c r="E169" s="211" t="s">
        <v>3687</v>
      </c>
      <c r="F169" s="212" t="s">
        <v>3688</v>
      </c>
      <c r="G169" s="213" t="s">
        <v>422</v>
      </c>
      <c r="H169" s="214">
        <v>86</v>
      </c>
      <c r="I169" s="215"/>
      <c r="J169" s="216">
        <f>ROUND(I169*H169,2)</f>
        <v>0</v>
      </c>
      <c r="K169" s="212" t="s">
        <v>21</v>
      </c>
      <c r="L169" s="70"/>
      <c r="M169" s="217" t="s">
        <v>21</v>
      </c>
      <c r="N169" s="218" t="s">
        <v>44</v>
      </c>
      <c r="O169" s="45"/>
      <c r="P169" s="219">
        <f>O169*H169</f>
        <v>0</v>
      </c>
      <c r="Q169" s="219">
        <v>8.0000000000000007E-05</v>
      </c>
      <c r="R169" s="219">
        <f>Q169*H169</f>
        <v>0.0068800000000000007</v>
      </c>
      <c r="S169" s="219">
        <v>0</v>
      </c>
      <c r="T169" s="220">
        <f>S169*H169</f>
        <v>0</v>
      </c>
      <c r="AR169" s="22" t="s">
        <v>163</v>
      </c>
      <c r="AT169" s="22" t="s">
        <v>156</v>
      </c>
      <c r="AU169" s="22" t="s">
        <v>81</v>
      </c>
      <c r="AY169" s="22" t="s">
        <v>155</v>
      </c>
      <c r="BE169" s="221">
        <f>IF(N169="základní",J169,0)</f>
        <v>0</v>
      </c>
      <c r="BF169" s="221">
        <f>IF(N169="snížená",J169,0)</f>
        <v>0</v>
      </c>
      <c r="BG169" s="221">
        <f>IF(N169="zákl. přenesená",J169,0)</f>
        <v>0</v>
      </c>
      <c r="BH169" s="221">
        <f>IF(N169="sníž. přenesená",J169,0)</f>
        <v>0</v>
      </c>
      <c r="BI169" s="221">
        <f>IF(N169="nulová",J169,0)</f>
        <v>0</v>
      </c>
      <c r="BJ169" s="22" t="s">
        <v>81</v>
      </c>
      <c r="BK169" s="221">
        <f>ROUND(I169*H169,2)</f>
        <v>0</v>
      </c>
      <c r="BL169" s="22" t="s">
        <v>163</v>
      </c>
      <c r="BM169" s="22" t="s">
        <v>365</v>
      </c>
    </row>
    <row r="170" s="1" customFormat="1" ht="16.5" customHeight="1">
      <c r="B170" s="44"/>
      <c r="C170" s="210" t="s">
        <v>368</v>
      </c>
      <c r="D170" s="210" t="s">
        <v>156</v>
      </c>
      <c r="E170" s="211" t="s">
        <v>3689</v>
      </c>
      <c r="F170" s="212" t="s">
        <v>3690</v>
      </c>
      <c r="G170" s="213" t="s">
        <v>298</v>
      </c>
      <c r="H170" s="214">
        <v>187.19999999999999</v>
      </c>
      <c r="I170" s="215"/>
      <c r="J170" s="216">
        <f>ROUND(I170*H170,2)</f>
        <v>0</v>
      </c>
      <c r="K170" s="212" t="s">
        <v>21</v>
      </c>
      <c r="L170" s="70"/>
      <c r="M170" s="217" t="s">
        <v>21</v>
      </c>
      <c r="N170" s="218" t="s">
        <v>44</v>
      </c>
      <c r="O170" s="45"/>
      <c r="P170" s="219">
        <f>O170*H170</f>
        <v>0</v>
      </c>
      <c r="Q170" s="219">
        <v>0.0025000000000000001</v>
      </c>
      <c r="R170" s="219">
        <f>Q170*H170</f>
        <v>0.46799999999999997</v>
      </c>
      <c r="S170" s="219">
        <v>0</v>
      </c>
      <c r="T170" s="220">
        <f>S170*H170</f>
        <v>0</v>
      </c>
      <c r="AR170" s="22" t="s">
        <v>163</v>
      </c>
      <c r="AT170" s="22" t="s">
        <v>156</v>
      </c>
      <c r="AU170" s="22" t="s">
        <v>81</v>
      </c>
      <c r="AY170" s="22" t="s">
        <v>155</v>
      </c>
      <c r="BE170" s="221">
        <f>IF(N170="základní",J170,0)</f>
        <v>0</v>
      </c>
      <c r="BF170" s="221">
        <f>IF(N170="snížená",J170,0)</f>
        <v>0</v>
      </c>
      <c r="BG170" s="221">
        <f>IF(N170="zákl. přenesená",J170,0)</f>
        <v>0</v>
      </c>
      <c r="BH170" s="221">
        <f>IF(N170="sníž. přenesená",J170,0)</f>
        <v>0</v>
      </c>
      <c r="BI170" s="221">
        <f>IF(N170="nulová",J170,0)</f>
        <v>0</v>
      </c>
      <c r="BJ170" s="22" t="s">
        <v>81</v>
      </c>
      <c r="BK170" s="221">
        <f>ROUND(I170*H170,2)</f>
        <v>0</v>
      </c>
      <c r="BL170" s="22" t="s">
        <v>163</v>
      </c>
      <c r="BM170" s="22" t="s">
        <v>160</v>
      </c>
    </row>
    <row r="171" s="11" customFormat="1">
      <c r="B171" s="235"/>
      <c r="C171" s="236"/>
      <c r="D171" s="237" t="s">
        <v>271</v>
      </c>
      <c r="E171" s="238" t="s">
        <v>21</v>
      </c>
      <c r="F171" s="239" t="s">
        <v>3691</v>
      </c>
      <c r="G171" s="236"/>
      <c r="H171" s="240">
        <v>187.19999999999999</v>
      </c>
      <c r="I171" s="241"/>
      <c r="J171" s="236"/>
      <c r="K171" s="236"/>
      <c r="L171" s="242"/>
      <c r="M171" s="243"/>
      <c r="N171" s="244"/>
      <c r="O171" s="244"/>
      <c r="P171" s="244"/>
      <c r="Q171" s="244"/>
      <c r="R171" s="244"/>
      <c r="S171" s="244"/>
      <c r="T171" s="245"/>
      <c r="AT171" s="246" t="s">
        <v>271</v>
      </c>
      <c r="AU171" s="246" t="s">
        <v>81</v>
      </c>
      <c r="AV171" s="11" t="s">
        <v>83</v>
      </c>
      <c r="AW171" s="11" t="s">
        <v>37</v>
      </c>
      <c r="AX171" s="11" t="s">
        <v>73</v>
      </c>
      <c r="AY171" s="246" t="s">
        <v>155</v>
      </c>
    </row>
    <row r="172" s="12" customFormat="1">
      <c r="B172" s="247"/>
      <c r="C172" s="248"/>
      <c r="D172" s="237" t="s">
        <v>271</v>
      </c>
      <c r="E172" s="249" t="s">
        <v>21</v>
      </c>
      <c r="F172" s="250" t="s">
        <v>273</v>
      </c>
      <c r="G172" s="248"/>
      <c r="H172" s="251">
        <v>187.19999999999999</v>
      </c>
      <c r="I172" s="252"/>
      <c r="J172" s="248"/>
      <c r="K172" s="248"/>
      <c r="L172" s="253"/>
      <c r="M172" s="254"/>
      <c r="N172" s="255"/>
      <c r="O172" s="255"/>
      <c r="P172" s="255"/>
      <c r="Q172" s="255"/>
      <c r="R172" s="255"/>
      <c r="S172" s="255"/>
      <c r="T172" s="256"/>
      <c r="AT172" s="257" t="s">
        <v>271</v>
      </c>
      <c r="AU172" s="257" t="s">
        <v>81</v>
      </c>
      <c r="AV172" s="12" t="s">
        <v>163</v>
      </c>
      <c r="AW172" s="12" t="s">
        <v>37</v>
      </c>
      <c r="AX172" s="12" t="s">
        <v>81</v>
      </c>
      <c r="AY172" s="257" t="s">
        <v>155</v>
      </c>
    </row>
    <row r="173" s="1" customFormat="1" ht="16.5" customHeight="1">
      <c r="B173" s="44"/>
      <c r="C173" s="210" t="s">
        <v>210</v>
      </c>
      <c r="D173" s="210" t="s">
        <v>156</v>
      </c>
      <c r="E173" s="211" t="s">
        <v>3692</v>
      </c>
      <c r="F173" s="212" t="s">
        <v>3693</v>
      </c>
      <c r="G173" s="213" t="s">
        <v>298</v>
      </c>
      <c r="H173" s="214">
        <v>49.399999999999999</v>
      </c>
      <c r="I173" s="215"/>
      <c r="J173" s="216">
        <f>ROUND(I173*H173,2)</f>
        <v>0</v>
      </c>
      <c r="K173" s="212" t="s">
        <v>21</v>
      </c>
      <c r="L173" s="70"/>
      <c r="M173" s="217" t="s">
        <v>21</v>
      </c>
      <c r="N173" s="218" t="s">
        <v>44</v>
      </c>
      <c r="O173" s="45"/>
      <c r="P173" s="219">
        <f>O173*H173</f>
        <v>0</v>
      </c>
      <c r="Q173" s="219">
        <v>0.0094999999999999998</v>
      </c>
      <c r="R173" s="219">
        <f>Q173*H173</f>
        <v>0.46929999999999999</v>
      </c>
      <c r="S173" s="219">
        <v>0</v>
      </c>
      <c r="T173" s="220">
        <f>S173*H173</f>
        <v>0</v>
      </c>
      <c r="AR173" s="22" t="s">
        <v>163</v>
      </c>
      <c r="AT173" s="22" t="s">
        <v>156</v>
      </c>
      <c r="AU173" s="22" t="s">
        <v>81</v>
      </c>
      <c r="AY173" s="22" t="s">
        <v>155</v>
      </c>
      <c r="BE173" s="221">
        <f>IF(N173="základní",J173,0)</f>
        <v>0</v>
      </c>
      <c r="BF173" s="221">
        <f>IF(N173="snížená",J173,0)</f>
        <v>0</v>
      </c>
      <c r="BG173" s="221">
        <f>IF(N173="zákl. přenesená",J173,0)</f>
        <v>0</v>
      </c>
      <c r="BH173" s="221">
        <f>IF(N173="sníž. přenesená",J173,0)</f>
        <v>0</v>
      </c>
      <c r="BI173" s="221">
        <f>IF(N173="nulová",J173,0)</f>
        <v>0</v>
      </c>
      <c r="BJ173" s="22" t="s">
        <v>81</v>
      </c>
      <c r="BK173" s="221">
        <f>ROUND(I173*H173,2)</f>
        <v>0</v>
      </c>
      <c r="BL173" s="22" t="s">
        <v>163</v>
      </c>
      <c r="BM173" s="22" t="s">
        <v>371</v>
      </c>
    </row>
    <row r="174" s="11" customFormat="1">
      <c r="B174" s="235"/>
      <c r="C174" s="236"/>
      <c r="D174" s="237" t="s">
        <v>271</v>
      </c>
      <c r="E174" s="238" t="s">
        <v>21</v>
      </c>
      <c r="F174" s="239" t="s">
        <v>3694</v>
      </c>
      <c r="G174" s="236"/>
      <c r="H174" s="240">
        <v>49.399999999999999</v>
      </c>
      <c r="I174" s="241"/>
      <c r="J174" s="236"/>
      <c r="K174" s="236"/>
      <c r="L174" s="242"/>
      <c r="M174" s="243"/>
      <c r="N174" s="244"/>
      <c r="O174" s="244"/>
      <c r="P174" s="244"/>
      <c r="Q174" s="244"/>
      <c r="R174" s="244"/>
      <c r="S174" s="244"/>
      <c r="T174" s="245"/>
      <c r="AT174" s="246" t="s">
        <v>271</v>
      </c>
      <c r="AU174" s="246" t="s">
        <v>81</v>
      </c>
      <c r="AV174" s="11" t="s">
        <v>83</v>
      </c>
      <c r="AW174" s="11" t="s">
        <v>37</v>
      </c>
      <c r="AX174" s="11" t="s">
        <v>73</v>
      </c>
      <c r="AY174" s="246" t="s">
        <v>155</v>
      </c>
    </row>
    <row r="175" s="12" customFormat="1">
      <c r="B175" s="247"/>
      <c r="C175" s="248"/>
      <c r="D175" s="237" t="s">
        <v>271</v>
      </c>
      <c r="E175" s="249" t="s">
        <v>21</v>
      </c>
      <c r="F175" s="250" t="s">
        <v>273</v>
      </c>
      <c r="G175" s="248"/>
      <c r="H175" s="251">
        <v>49.399999999999999</v>
      </c>
      <c r="I175" s="252"/>
      <c r="J175" s="248"/>
      <c r="K175" s="248"/>
      <c r="L175" s="253"/>
      <c r="M175" s="254"/>
      <c r="N175" s="255"/>
      <c r="O175" s="255"/>
      <c r="P175" s="255"/>
      <c r="Q175" s="255"/>
      <c r="R175" s="255"/>
      <c r="S175" s="255"/>
      <c r="T175" s="256"/>
      <c r="AT175" s="257" t="s">
        <v>271</v>
      </c>
      <c r="AU175" s="257" t="s">
        <v>81</v>
      </c>
      <c r="AV175" s="12" t="s">
        <v>163</v>
      </c>
      <c r="AW175" s="12" t="s">
        <v>37</v>
      </c>
      <c r="AX175" s="12" t="s">
        <v>81</v>
      </c>
      <c r="AY175" s="257" t="s">
        <v>155</v>
      </c>
    </row>
    <row r="176" s="1" customFormat="1" ht="16.5" customHeight="1">
      <c r="B176" s="44"/>
      <c r="C176" s="210" t="s">
        <v>375</v>
      </c>
      <c r="D176" s="210" t="s">
        <v>156</v>
      </c>
      <c r="E176" s="211" t="s">
        <v>3695</v>
      </c>
      <c r="F176" s="212" t="s">
        <v>3696</v>
      </c>
      <c r="G176" s="213" t="s">
        <v>298</v>
      </c>
      <c r="H176" s="214">
        <v>23.399999999999999</v>
      </c>
      <c r="I176" s="215"/>
      <c r="J176" s="216">
        <f>ROUND(I176*H176,2)</f>
        <v>0</v>
      </c>
      <c r="K176" s="212" t="s">
        <v>21</v>
      </c>
      <c r="L176" s="70"/>
      <c r="M176" s="217" t="s">
        <v>21</v>
      </c>
      <c r="N176" s="218" t="s">
        <v>44</v>
      </c>
      <c r="O176" s="45"/>
      <c r="P176" s="219">
        <f>O176*H176</f>
        <v>0</v>
      </c>
      <c r="Q176" s="219">
        <v>0.042000000000000003</v>
      </c>
      <c r="R176" s="219">
        <f>Q176*H176</f>
        <v>0.98280000000000001</v>
      </c>
      <c r="S176" s="219">
        <v>0</v>
      </c>
      <c r="T176" s="220">
        <f>S176*H176</f>
        <v>0</v>
      </c>
      <c r="AR176" s="22" t="s">
        <v>163</v>
      </c>
      <c r="AT176" s="22" t="s">
        <v>156</v>
      </c>
      <c r="AU176" s="22" t="s">
        <v>81</v>
      </c>
      <c r="AY176" s="22" t="s">
        <v>155</v>
      </c>
      <c r="BE176" s="221">
        <f>IF(N176="základní",J176,0)</f>
        <v>0</v>
      </c>
      <c r="BF176" s="221">
        <f>IF(N176="snížená",J176,0)</f>
        <v>0</v>
      </c>
      <c r="BG176" s="221">
        <f>IF(N176="zákl. přenesená",J176,0)</f>
        <v>0</v>
      </c>
      <c r="BH176" s="221">
        <f>IF(N176="sníž. přenesená",J176,0)</f>
        <v>0</v>
      </c>
      <c r="BI176" s="221">
        <f>IF(N176="nulová",J176,0)</f>
        <v>0</v>
      </c>
      <c r="BJ176" s="22" t="s">
        <v>81</v>
      </c>
      <c r="BK176" s="221">
        <f>ROUND(I176*H176,2)</f>
        <v>0</v>
      </c>
      <c r="BL176" s="22" t="s">
        <v>163</v>
      </c>
      <c r="BM176" s="22" t="s">
        <v>374</v>
      </c>
    </row>
    <row r="177" s="11" customFormat="1">
      <c r="B177" s="235"/>
      <c r="C177" s="236"/>
      <c r="D177" s="237" t="s">
        <v>271</v>
      </c>
      <c r="E177" s="238" t="s">
        <v>21</v>
      </c>
      <c r="F177" s="239" t="s">
        <v>2358</v>
      </c>
      <c r="G177" s="236"/>
      <c r="H177" s="240">
        <v>23.399999999999999</v>
      </c>
      <c r="I177" s="241"/>
      <c r="J177" s="236"/>
      <c r="K177" s="236"/>
      <c r="L177" s="242"/>
      <c r="M177" s="243"/>
      <c r="N177" s="244"/>
      <c r="O177" s="244"/>
      <c r="P177" s="244"/>
      <c r="Q177" s="244"/>
      <c r="R177" s="244"/>
      <c r="S177" s="244"/>
      <c r="T177" s="245"/>
      <c r="AT177" s="246" t="s">
        <v>271</v>
      </c>
      <c r="AU177" s="246" t="s">
        <v>81</v>
      </c>
      <c r="AV177" s="11" t="s">
        <v>83</v>
      </c>
      <c r="AW177" s="11" t="s">
        <v>37</v>
      </c>
      <c r="AX177" s="11" t="s">
        <v>73</v>
      </c>
      <c r="AY177" s="246" t="s">
        <v>155</v>
      </c>
    </row>
    <row r="178" s="12" customFormat="1">
      <c r="B178" s="247"/>
      <c r="C178" s="248"/>
      <c r="D178" s="237" t="s">
        <v>271</v>
      </c>
      <c r="E178" s="249" t="s">
        <v>21</v>
      </c>
      <c r="F178" s="250" t="s">
        <v>273</v>
      </c>
      <c r="G178" s="248"/>
      <c r="H178" s="251">
        <v>23.399999999999999</v>
      </c>
      <c r="I178" s="252"/>
      <c r="J178" s="248"/>
      <c r="K178" s="248"/>
      <c r="L178" s="253"/>
      <c r="M178" s="254"/>
      <c r="N178" s="255"/>
      <c r="O178" s="255"/>
      <c r="P178" s="255"/>
      <c r="Q178" s="255"/>
      <c r="R178" s="255"/>
      <c r="S178" s="255"/>
      <c r="T178" s="256"/>
      <c r="AT178" s="257" t="s">
        <v>271</v>
      </c>
      <c r="AU178" s="257" t="s">
        <v>81</v>
      </c>
      <c r="AV178" s="12" t="s">
        <v>163</v>
      </c>
      <c r="AW178" s="12" t="s">
        <v>37</v>
      </c>
      <c r="AX178" s="12" t="s">
        <v>81</v>
      </c>
      <c r="AY178" s="257" t="s">
        <v>155</v>
      </c>
    </row>
    <row r="179" s="1" customFormat="1" ht="16.5" customHeight="1">
      <c r="B179" s="44"/>
      <c r="C179" s="210" t="s">
        <v>214</v>
      </c>
      <c r="D179" s="210" t="s">
        <v>156</v>
      </c>
      <c r="E179" s="211" t="s">
        <v>3697</v>
      </c>
      <c r="F179" s="212" t="s">
        <v>3698</v>
      </c>
      <c r="G179" s="213" t="s">
        <v>298</v>
      </c>
      <c r="H179" s="214">
        <v>14.560000000000001</v>
      </c>
      <c r="I179" s="215"/>
      <c r="J179" s="216">
        <f>ROUND(I179*H179,2)</f>
        <v>0</v>
      </c>
      <c r="K179" s="212" t="s">
        <v>21</v>
      </c>
      <c r="L179" s="70"/>
      <c r="M179" s="217" t="s">
        <v>21</v>
      </c>
      <c r="N179" s="218" t="s">
        <v>44</v>
      </c>
      <c r="O179" s="45"/>
      <c r="P179" s="219">
        <f>O179*H179</f>
        <v>0</v>
      </c>
      <c r="Q179" s="219">
        <v>0.041029999999999997</v>
      </c>
      <c r="R179" s="219">
        <f>Q179*H179</f>
        <v>0.59739679999999995</v>
      </c>
      <c r="S179" s="219">
        <v>0</v>
      </c>
      <c r="T179" s="220">
        <f>S179*H179</f>
        <v>0</v>
      </c>
      <c r="AR179" s="22" t="s">
        <v>163</v>
      </c>
      <c r="AT179" s="22" t="s">
        <v>156</v>
      </c>
      <c r="AU179" s="22" t="s">
        <v>81</v>
      </c>
      <c r="AY179" s="22" t="s">
        <v>155</v>
      </c>
      <c r="BE179" s="221">
        <f>IF(N179="základní",J179,0)</f>
        <v>0</v>
      </c>
      <c r="BF179" s="221">
        <f>IF(N179="snížená",J179,0)</f>
        <v>0</v>
      </c>
      <c r="BG179" s="221">
        <f>IF(N179="zákl. přenesená",J179,0)</f>
        <v>0</v>
      </c>
      <c r="BH179" s="221">
        <f>IF(N179="sníž. přenesená",J179,0)</f>
        <v>0</v>
      </c>
      <c r="BI179" s="221">
        <f>IF(N179="nulová",J179,0)</f>
        <v>0</v>
      </c>
      <c r="BJ179" s="22" t="s">
        <v>81</v>
      </c>
      <c r="BK179" s="221">
        <f>ROUND(I179*H179,2)</f>
        <v>0</v>
      </c>
      <c r="BL179" s="22" t="s">
        <v>163</v>
      </c>
      <c r="BM179" s="22" t="s">
        <v>378</v>
      </c>
    </row>
    <row r="180" s="11" customFormat="1">
      <c r="B180" s="235"/>
      <c r="C180" s="236"/>
      <c r="D180" s="237" t="s">
        <v>271</v>
      </c>
      <c r="E180" s="238" t="s">
        <v>21</v>
      </c>
      <c r="F180" s="239" t="s">
        <v>3699</v>
      </c>
      <c r="G180" s="236"/>
      <c r="H180" s="240">
        <v>14.560000000000001</v>
      </c>
      <c r="I180" s="241"/>
      <c r="J180" s="236"/>
      <c r="K180" s="236"/>
      <c r="L180" s="242"/>
      <c r="M180" s="243"/>
      <c r="N180" s="244"/>
      <c r="O180" s="244"/>
      <c r="P180" s="244"/>
      <c r="Q180" s="244"/>
      <c r="R180" s="244"/>
      <c r="S180" s="244"/>
      <c r="T180" s="245"/>
      <c r="AT180" s="246" t="s">
        <v>271</v>
      </c>
      <c r="AU180" s="246" t="s">
        <v>81</v>
      </c>
      <c r="AV180" s="11" t="s">
        <v>83</v>
      </c>
      <c r="AW180" s="11" t="s">
        <v>37</v>
      </c>
      <c r="AX180" s="11" t="s">
        <v>73</v>
      </c>
      <c r="AY180" s="246" t="s">
        <v>155</v>
      </c>
    </row>
    <row r="181" s="12" customFormat="1">
      <c r="B181" s="247"/>
      <c r="C181" s="248"/>
      <c r="D181" s="237" t="s">
        <v>271</v>
      </c>
      <c r="E181" s="249" t="s">
        <v>21</v>
      </c>
      <c r="F181" s="250" t="s">
        <v>273</v>
      </c>
      <c r="G181" s="248"/>
      <c r="H181" s="251">
        <v>14.560000000000001</v>
      </c>
      <c r="I181" s="252"/>
      <c r="J181" s="248"/>
      <c r="K181" s="248"/>
      <c r="L181" s="253"/>
      <c r="M181" s="254"/>
      <c r="N181" s="255"/>
      <c r="O181" s="255"/>
      <c r="P181" s="255"/>
      <c r="Q181" s="255"/>
      <c r="R181" s="255"/>
      <c r="S181" s="255"/>
      <c r="T181" s="256"/>
      <c r="AT181" s="257" t="s">
        <v>271</v>
      </c>
      <c r="AU181" s="257" t="s">
        <v>81</v>
      </c>
      <c r="AV181" s="12" t="s">
        <v>163</v>
      </c>
      <c r="AW181" s="12" t="s">
        <v>37</v>
      </c>
      <c r="AX181" s="12" t="s">
        <v>81</v>
      </c>
      <c r="AY181" s="257" t="s">
        <v>155</v>
      </c>
    </row>
    <row r="182" s="1" customFormat="1" ht="16.5" customHeight="1">
      <c r="B182" s="44"/>
      <c r="C182" s="210" t="s">
        <v>382</v>
      </c>
      <c r="D182" s="210" t="s">
        <v>156</v>
      </c>
      <c r="E182" s="211" t="s">
        <v>3700</v>
      </c>
      <c r="F182" s="212" t="s">
        <v>3701</v>
      </c>
      <c r="G182" s="213" t="s">
        <v>282</v>
      </c>
      <c r="H182" s="214">
        <v>56.159999999999997</v>
      </c>
      <c r="I182" s="215"/>
      <c r="J182" s="216">
        <f>ROUND(I182*H182,2)</f>
        <v>0</v>
      </c>
      <c r="K182" s="212" t="s">
        <v>21</v>
      </c>
      <c r="L182" s="70"/>
      <c r="M182" s="217" t="s">
        <v>21</v>
      </c>
      <c r="N182" s="218" t="s">
        <v>44</v>
      </c>
      <c r="O182" s="45"/>
      <c r="P182" s="219">
        <f>O182*H182</f>
        <v>0</v>
      </c>
      <c r="Q182" s="219">
        <v>0.050000000000000003</v>
      </c>
      <c r="R182" s="219">
        <f>Q182*H182</f>
        <v>2.8079999999999998</v>
      </c>
      <c r="S182" s="219">
        <v>0</v>
      </c>
      <c r="T182" s="220">
        <f>S182*H182</f>
        <v>0</v>
      </c>
      <c r="AR182" s="22" t="s">
        <v>163</v>
      </c>
      <c r="AT182" s="22" t="s">
        <v>156</v>
      </c>
      <c r="AU182" s="22" t="s">
        <v>81</v>
      </c>
      <c r="AY182" s="22" t="s">
        <v>155</v>
      </c>
      <c r="BE182" s="221">
        <f>IF(N182="základní",J182,0)</f>
        <v>0</v>
      </c>
      <c r="BF182" s="221">
        <f>IF(N182="snížená",J182,0)</f>
        <v>0</v>
      </c>
      <c r="BG182" s="221">
        <f>IF(N182="zákl. přenesená",J182,0)</f>
        <v>0</v>
      </c>
      <c r="BH182" s="221">
        <f>IF(N182="sníž. přenesená",J182,0)</f>
        <v>0</v>
      </c>
      <c r="BI182" s="221">
        <f>IF(N182="nulová",J182,0)</f>
        <v>0</v>
      </c>
      <c r="BJ182" s="22" t="s">
        <v>81</v>
      </c>
      <c r="BK182" s="221">
        <f>ROUND(I182*H182,2)</f>
        <v>0</v>
      </c>
      <c r="BL182" s="22" t="s">
        <v>163</v>
      </c>
      <c r="BM182" s="22" t="s">
        <v>381</v>
      </c>
    </row>
    <row r="183" s="11" customFormat="1">
      <c r="B183" s="235"/>
      <c r="C183" s="236"/>
      <c r="D183" s="237" t="s">
        <v>271</v>
      </c>
      <c r="E183" s="238" t="s">
        <v>21</v>
      </c>
      <c r="F183" s="239" t="s">
        <v>3702</v>
      </c>
      <c r="G183" s="236"/>
      <c r="H183" s="240">
        <v>56.159999999999997</v>
      </c>
      <c r="I183" s="241"/>
      <c r="J183" s="236"/>
      <c r="K183" s="236"/>
      <c r="L183" s="242"/>
      <c r="M183" s="243"/>
      <c r="N183" s="244"/>
      <c r="O183" s="244"/>
      <c r="P183" s="244"/>
      <c r="Q183" s="244"/>
      <c r="R183" s="244"/>
      <c r="S183" s="244"/>
      <c r="T183" s="245"/>
      <c r="AT183" s="246" t="s">
        <v>271</v>
      </c>
      <c r="AU183" s="246" t="s">
        <v>81</v>
      </c>
      <c r="AV183" s="11" t="s">
        <v>83</v>
      </c>
      <c r="AW183" s="11" t="s">
        <v>37</v>
      </c>
      <c r="AX183" s="11" t="s">
        <v>73</v>
      </c>
      <c r="AY183" s="246" t="s">
        <v>155</v>
      </c>
    </row>
    <row r="184" s="12" customFormat="1">
      <c r="B184" s="247"/>
      <c r="C184" s="248"/>
      <c r="D184" s="237" t="s">
        <v>271</v>
      </c>
      <c r="E184" s="249" t="s">
        <v>21</v>
      </c>
      <c r="F184" s="250" t="s">
        <v>273</v>
      </c>
      <c r="G184" s="248"/>
      <c r="H184" s="251">
        <v>56.159999999999997</v>
      </c>
      <c r="I184" s="252"/>
      <c r="J184" s="248"/>
      <c r="K184" s="248"/>
      <c r="L184" s="253"/>
      <c r="M184" s="254"/>
      <c r="N184" s="255"/>
      <c r="O184" s="255"/>
      <c r="P184" s="255"/>
      <c r="Q184" s="255"/>
      <c r="R184" s="255"/>
      <c r="S184" s="255"/>
      <c r="T184" s="256"/>
      <c r="AT184" s="257" t="s">
        <v>271</v>
      </c>
      <c r="AU184" s="257" t="s">
        <v>81</v>
      </c>
      <c r="AV184" s="12" t="s">
        <v>163</v>
      </c>
      <c r="AW184" s="12" t="s">
        <v>37</v>
      </c>
      <c r="AX184" s="12" t="s">
        <v>81</v>
      </c>
      <c r="AY184" s="257" t="s">
        <v>155</v>
      </c>
    </row>
    <row r="185" s="1" customFormat="1" ht="16.5" customHeight="1">
      <c r="B185" s="44"/>
      <c r="C185" s="210" t="s">
        <v>217</v>
      </c>
      <c r="D185" s="210" t="s">
        <v>156</v>
      </c>
      <c r="E185" s="211" t="s">
        <v>3703</v>
      </c>
      <c r="F185" s="212" t="s">
        <v>3704</v>
      </c>
      <c r="G185" s="213" t="s">
        <v>282</v>
      </c>
      <c r="H185" s="214">
        <v>68.640000000000001</v>
      </c>
      <c r="I185" s="215"/>
      <c r="J185" s="216">
        <f>ROUND(I185*H185,2)</f>
        <v>0</v>
      </c>
      <c r="K185" s="212" t="s">
        <v>21</v>
      </c>
      <c r="L185" s="70"/>
      <c r="M185" s="217" t="s">
        <v>21</v>
      </c>
      <c r="N185" s="218" t="s">
        <v>44</v>
      </c>
      <c r="O185" s="45"/>
      <c r="P185" s="219">
        <f>O185*H185</f>
        <v>0</v>
      </c>
      <c r="Q185" s="219">
        <v>0.050000000000000003</v>
      </c>
      <c r="R185" s="219">
        <f>Q185*H185</f>
        <v>3.4320000000000004</v>
      </c>
      <c r="S185" s="219">
        <v>0</v>
      </c>
      <c r="T185" s="220">
        <f>S185*H185</f>
        <v>0</v>
      </c>
      <c r="AR185" s="22" t="s">
        <v>163</v>
      </c>
      <c r="AT185" s="22" t="s">
        <v>156</v>
      </c>
      <c r="AU185" s="22" t="s">
        <v>81</v>
      </c>
      <c r="AY185" s="22" t="s">
        <v>155</v>
      </c>
      <c r="BE185" s="221">
        <f>IF(N185="základní",J185,0)</f>
        <v>0</v>
      </c>
      <c r="BF185" s="221">
        <f>IF(N185="snížená",J185,0)</f>
        <v>0</v>
      </c>
      <c r="BG185" s="221">
        <f>IF(N185="zákl. přenesená",J185,0)</f>
        <v>0</v>
      </c>
      <c r="BH185" s="221">
        <f>IF(N185="sníž. přenesená",J185,0)</f>
        <v>0</v>
      </c>
      <c r="BI185" s="221">
        <f>IF(N185="nulová",J185,0)</f>
        <v>0</v>
      </c>
      <c r="BJ185" s="22" t="s">
        <v>81</v>
      </c>
      <c r="BK185" s="221">
        <f>ROUND(I185*H185,2)</f>
        <v>0</v>
      </c>
      <c r="BL185" s="22" t="s">
        <v>163</v>
      </c>
      <c r="BM185" s="22" t="s">
        <v>385</v>
      </c>
    </row>
    <row r="186" s="11" customFormat="1">
      <c r="B186" s="235"/>
      <c r="C186" s="236"/>
      <c r="D186" s="237" t="s">
        <v>271</v>
      </c>
      <c r="E186" s="238" t="s">
        <v>21</v>
      </c>
      <c r="F186" s="239" t="s">
        <v>3705</v>
      </c>
      <c r="G186" s="236"/>
      <c r="H186" s="240">
        <v>68.640000000000001</v>
      </c>
      <c r="I186" s="241"/>
      <c r="J186" s="236"/>
      <c r="K186" s="236"/>
      <c r="L186" s="242"/>
      <c r="M186" s="243"/>
      <c r="N186" s="244"/>
      <c r="O186" s="244"/>
      <c r="P186" s="244"/>
      <c r="Q186" s="244"/>
      <c r="R186" s="244"/>
      <c r="S186" s="244"/>
      <c r="T186" s="245"/>
      <c r="AT186" s="246" t="s">
        <v>271</v>
      </c>
      <c r="AU186" s="246" t="s">
        <v>81</v>
      </c>
      <c r="AV186" s="11" t="s">
        <v>83</v>
      </c>
      <c r="AW186" s="11" t="s">
        <v>37</v>
      </c>
      <c r="AX186" s="11" t="s">
        <v>73</v>
      </c>
      <c r="AY186" s="246" t="s">
        <v>155</v>
      </c>
    </row>
    <row r="187" s="12" customFormat="1">
      <c r="B187" s="247"/>
      <c r="C187" s="248"/>
      <c r="D187" s="237" t="s">
        <v>271</v>
      </c>
      <c r="E187" s="249" t="s">
        <v>21</v>
      </c>
      <c r="F187" s="250" t="s">
        <v>273</v>
      </c>
      <c r="G187" s="248"/>
      <c r="H187" s="251">
        <v>68.640000000000001</v>
      </c>
      <c r="I187" s="252"/>
      <c r="J187" s="248"/>
      <c r="K187" s="248"/>
      <c r="L187" s="253"/>
      <c r="M187" s="254"/>
      <c r="N187" s="255"/>
      <c r="O187" s="255"/>
      <c r="P187" s="255"/>
      <c r="Q187" s="255"/>
      <c r="R187" s="255"/>
      <c r="S187" s="255"/>
      <c r="T187" s="256"/>
      <c r="AT187" s="257" t="s">
        <v>271</v>
      </c>
      <c r="AU187" s="257" t="s">
        <v>81</v>
      </c>
      <c r="AV187" s="12" t="s">
        <v>163</v>
      </c>
      <c r="AW187" s="12" t="s">
        <v>37</v>
      </c>
      <c r="AX187" s="12" t="s">
        <v>81</v>
      </c>
      <c r="AY187" s="257" t="s">
        <v>155</v>
      </c>
    </row>
    <row r="188" s="1" customFormat="1" ht="16.5" customHeight="1">
      <c r="B188" s="44"/>
      <c r="C188" s="210" t="s">
        <v>389</v>
      </c>
      <c r="D188" s="210" t="s">
        <v>156</v>
      </c>
      <c r="E188" s="211" t="s">
        <v>3706</v>
      </c>
      <c r="F188" s="212" t="s">
        <v>3707</v>
      </c>
      <c r="G188" s="213" t="s">
        <v>282</v>
      </c>
      <c r="H188" s="214">
        <v>378.56</v>
      </c>
      <c r="I188" s="215"/>
      <c r="J188" s="216">
        <f>ROUND(I188*H188,2)</f>
        <v>0</v>
      </c>
      <c r="K188" s="212" t="s">
        <v>21</v>
      </c>
      <c r="L188" s="70"/>
      <c r="M188" s="217" t="s">
        <v>21</v>
      </c>
      <c r="N188" s="218" t="s">
        <v>44</v>
      </c>
      <c r="O188" s="45"/>
      <c r="P188" s="219">
        <f>O188*H188</f>
        <v>0</v>
      </c>
      <c r="Q188" s="219">
        <v>0.050000000000000003</v>
      </c>
      <c r="R188" s="219">
        <f>Q188*H188</f>
        <v>18.928000000000001</v>
      </c>
      <c r="S188" s="219">
        <v>0</v>
      </c>
      <c r="T188" s="220">
        <f>S188*H188</f>
        <v>0</v>
      </c>
      <c r="AR188" s="22" t="s">
        <v>163</v>
      </c>
      <c r="AT188" s="22" t="s">
        <v>156</v>
      </c>
      <c r="AU188" s="22" t="s">
        <v>81</v>
      </c>
      <c r="AY188" s="22" t="s">
        <v>155</v>
      </c>
      <c r="BE188" s="221">
        <f>IF(N188="základní",J188,0)</f>
        <v>0</v>
      </c>
      <c r="BF188" s="221">
        <f>IF(N188="snížená",J188,0)</f>
        <v>0</v>
      </c>
      <c r="BG188" s="221">
        <f>IF(N188="zákl. přenesená",J188,0)</f>
        <v>0</v>
      </c>
      <c r="BH188" s="221">
        <f>IF(N188="sníž. přenesená",J188,0)</f>
        <v>0</v>
      </c>
      <c r="BI188" s="221">
        <f>IF(N188="nulová",J188,0)</f>
        <v>0</v>
      </c>
      <c r="BJ188" s="22" t="s">
        <v>81</v>
      </c>
      <c r="BK188" s="221">
        <f>ROUND(I188*H188,2)</f>
        <v>0</v>
      </c>
      <c r="BL188" s="22" t="s">
        <v>163</v>
      </c>
      <c r="BM188" s="22" t="s">
        <v>388</v>
      </c>
    </row>
    <row r="189" s="11" customFormat="1">
      <c r="B189" s="235"/>
      <c r="C189" s="236"/>
      <c r="D189" s="237" t="s">
        <v>271</v>
      </c>
      <c r="E189" s="238" t="s">
        <v>21</v>
      </c>
      <c r="F189" s="239" t="s">
        <v>3708</v>
      </c>
      <c r="G189" s="236"/>
      <c r="H189" s="240">
        <v>378.56</v>
      </c>
      <c r="I189" s="241"/>
      <c r="J189" s="236"/>
      <c r="K189" s="236"/>
      <c r="L189" s="242"/>
      <c r="M189" s="243"/>
      <c r="N189" s="244"/>
      <c r="O189" s="244"/>
      <c r="P189" s="244"/>
      <c r="Q189" s="244"/>
      <c r="R189" s="244"/>
      <c r="S189" s="244"/>
      <c r="T189" s="245"/>
      <c r="AT189" s="246" t="s">
        <v>271</v>
      </c>
      <c r="AU189" s="246" t="s">
        <v>81</v>
      </c>
      <c r="AV189" s="11" t="s">
        <v>83</v>
      </c>
      <c r="AW189" s="11" t="s">
        <v>37</v>
      </c>
      <c r="AX189" s="11" t="s">
        <v>73</v>
      </c>
      <c r="AY189" s="246" t="s">
        <v>155</v>
      </c>
    </row>
    <row r="190" s="12" customFormat="1">
      <c r="B190" s="247"/>
      <c r="C190" s="248"/>
      <c r="D190" s="237" t="s">
        <v>271</v>
      </c>
      <c r="E190" s="249" t="s">
        <v>21</v>
      </c>
      <c r="F190" s="250" t="s">
        <v>273</v>
      </c>
      <c r="G190" s="248"/>
      <c r="H190" s="251">
        <v>378.56</v>
      </c>
      <c r="I190" s="252"/>
      <c r="J190" s="248"/>
      <c r="K190" s="248"/>
      <c r="L190" s="253"/>
      <c r="M190" s="254"/>
      <c r="N190" s="255"/>
      <c r="O190" s="255"/>
      <c r="P190" s="255"/>
      <c r="Q190" s="255"/>
      <c r="R190" s="255"/>
      <c r="S190" s="255"/>
      <c r="T190" s="256"/>
      <c r="AT190" s="257" t="s">
        <v>271</v>
      </c>
      <c r="AU190" s="257" t="s">
        <v>81</v>
      </c>
      <c r="AV190" s="12" t="s">
        <v>163</v>
      </c>
      <c r="AW190" s="12" t="s">
        <v>37</v>
      </c>
      <c r="AX190" s="12" t="s">
        <v>81</v>
      </c>
      <c r="AY190" s="257" t="s">
        <v>155</v>
      </c>
    </row>
    <row r="191" s="1" customFormat="1" ht="16.5" customHeight="1">
      <c r="B191" s="44"/>
      <c r="C191" s="210" t="s">
        <v>221</v>
      </c>
      <c r="D191" s="210" t="s">
        <v>156</v>
      </c>
      <c r="E191" s="211" t="s">
        <v>3709</v>
      </c>
      <c r="F191" s="212" t="s">
        <v>3710</v>
      </c>
      <c r="G191" s="213" t="s">
        <v>282</v>
      </c>
      <c r="H191" s="214">
        <v>219.232</v>
      </c>
      <c r="I191" s="215"/>
      <c r="J191" s="216">
        <f>ROUND(I191*H191,2)</f>
        <v>0</v>
      </c>
      <c r="K191" s="212" t="s">
        <v>21</v>
      </c>
      <c r="L191" s="70"/>
      <c r="M191" s="217" t="s">
        <v>21</v>
      </c>
      <c r="N191" s="218" t="s">
        <v>44</v>
      </c>
      <c r="O191" s="45"/>
      <c r="P191" s="219">
        <f>O191*H191</f>
        <v>0</v>
      </c>
      <c r="Q191" s="219">
        <v>0.050000000000000003</v>
      </c>
      <c r="R191" s="219">
        <f>Q191*H191</f>
        <v>10.961600000000001</v>
      </c>
      <c r="S191" s="219">
        <v>0</v>
      </c>
      <c r="T191" s="220">
        <f>S191*H191</f>
        <v>0</v>
      </c>
      <c r="AR191" s="22" t="s">
        <v>163</v>
      </c>
      <c r="AT191" s="22" t="s">
        <v>156</v>
      </c>
      <c r="AU191" s="22" t="s">
        <v>81</v>
      </c>
      <c r="AY191" s="22" t="s">
        <v>155</v>
      </c>
      <c r="BE191" s="221">
        <f>IF(N191="základní",J191,0)</f>
        <v>0</v>
      </c>
      <c r="BF191" s="221">
        <f>IF(N191="snížená",J191,0)</f>
        <v>0</v>
      </c>
      <c r="BG191" s="221">
        <f>IF(N191="zákl. přenesená",J191,0)</f>
        <v>0</v>
      </c>
      <c r="BH191" s="221">
        <f>IF(N191="sníž. přenesená",J191,0)</f>
        <v>0</v>
      </c>
      <c r="BI191" s="221">
        <f>IF(N191="nulová",J191,0)</f>
        <v>0</v>
      </c>
      <c r="BJ191" s="22" t="s">
        <v>81</v>
      </c>
      <c r="BK191" s="221">
        <f>ROUND(I191*H191,2)</f>
        <v>0</v>
      </c>
      <c r="BL191" s="22" t="s">
        <v>163</v>
      </c>
      <c r="BM191" s="22" t="s">
        <v>392</v>
      </c>
    </row>
    <row r="192" s="11" customFormat="1">
      <c r="B192" s="235"/>
      <c r="C192" s="236"/>
      <c r="D192" s="237" t="s">
        <v>271</v>
      </c>
      <c r="E192" s="238" t="s">
        <v>21</v>
      </c>
      <c r="F192" s="239" t="s">
        <v>3711</v>
      </c>
      <c r="G192" s="236"/>
      <c r="H192" s="240">
        <v>219.232</v>
      </c>
      <c r="I192" s="241"/>
      <c r="J192" s="236"/>
      <c r="K192" s="236"/>
      <c r="L192" s="242"/>
      <c r="M192" s="243"/>
      <c r="N192" s="244"/>
      <c r="O192" s="244"/>
      <c r="P192" s="244"/>
      <c r="Q192" s="244"/>
      <c r="R192" s="244"/>
      <c r="S192" s="244"/>
      <c r="T192" s="245"/>
      <c r="AT192" s="246" t="s">
        <v>271</v>
      </c>
      <c r="AU192" s="246" t="s">
        <v>81</v>
      </c>
      <c r="AV192" s="11" t="s">
        <v>83</v>
      </c>
      <c r="AW192" s="11" t="s">
        <v>37</v>
      </c>
      <c r="AX192" s="11" t="s">
        <v>73</v>
      </c>
      <c r="AY192" s="246" t="s">
        <v>155</v>
      </c>
    </row>
    <row r="193" s="12" customFormat="1">
      <c r="B193" s="247"/>
      <c r="C193" s="248"/>
      <c r="D193" s="237" t="s">
        <v>271</v>
      </c>
      <c r="E193" s="249" t="s">
        <v>21</v>
      </c>
      <c r="F193" s="250" t="s">
        <v>273</v>
      </c>
      <c r="G193" s="248"/>
      <c r="H193" s="251">
        <v>219.232</v>
      </c>
      <c r="I193" s="252"/>
      <c r="J193" s="248"/>
      <c r="K193" s="248"/>
      <c r="L193" s="253"/>
      <c r="M193" s="254"/>
      <c r="N193" s="255"/>
      <c r="O193" s="255"/>
      <c r="P193" s="255"/>
      <c r="Q193" s="255"/>
      <c r="R193" s="255"/>
      <c r="S193" s="255"/>
      <c r="T193" s="256"/>
      <c r="AT193" s="257" t="s">
        <v>271</v>
      </c>
      <c r="AU193" s="257" t="s">
        <v>81</v>
      </c>
      <c r="AV193" s="12" t="s">
        <v>163</v>
      </c>
      <c r="AW193" s="12" t="s">
        <v>37</v>
      </c>
      <c r="AX193" s="12" t="s">
        <v>81</v>
      </c>
      <c r="AY193" s="257" t="s">
        <v>155</v>
      </c>
    </row>
    <row r="194" s="1" customFormat="1" ht="16.5" customHeight="1">
      <c r="B194" s="44"/>
      <c r="C194" s="210" t="s">
        <v>398</v>
      </c>
      <c r="D194" s="210" t="s">
        <v>156</v>
      </c>
      <c r="E194" s="211" t="s">
        <v>3712</v>
      </c>
      <c r="F194" s="212" t="s">
        <v>3713</v>
      </c>
      <c r="G194" s="213" t="s">
        <v>282</v>
      </c>
      <c r="H194" s="214">
        <v>145.59999999999999</v>
      </c>
      <c r="I194" s="215"/>
      <c r="J194" s="216">
        <f>ROUND(I194*H194,2)</f>
        <v>0</v>
      </c>
      <c r="K194" s="212" t="s">
        <v>21</v>
      </c>
      <c r="L194" s="70"/>
      <c r="M194" s="217" t="s">
        <v>21</v>
      </c>
      <c r="N194" s="218" t="s">
        <v>44</v>
      </c>
      <c r="O194" s="45"/>
      <c r="P194" s="219">
        <f>O194*H194</f>
        <v>0</v>
      </c>
      <c r="Q194" s="219">
        <v>0.024</v>
      </c>
      <c r="R194" s="219">
        <f>Q194*H194</f>
        <v>3.4943999999999997</v>
      </c>
      <c r="S194" s="219">
        <v>0</v>
      </c>
      <c r="T194" s="220">
        <f>S194*H194</f>
        <v>0</v>
      </c>
      <c r="AR194" s="22" t="s">
        <v>163</v>
      </c>
      <c r="AT194" s="22" t="s">
        <v>156</v>
      </c>
      <c r="AU194" s="22" t="s">
        <v>81</v>
      </c>
      <c r="AY194" s="22" t="s">
        <v>155</v>
      </c>
      <c r="BE194" s="221">
        <f>IF(N194="základní",J194,0)</f>
        <v>0</v>
      </c>
      <c r="BF194" s="221">
        <f>IF(N194="snížená",J194,0)</f>
        <v>0</v>
      </c>
      <c r="BG194" s="221">
        <f>IF(N194="zákl. přenesená",J194,0)</f>
        <v>0</v>
      </c>
      <c r="BH194" s="221">
        <f>IF(N194="sníž. přenesená",J194,0)</f>
        <v>0</v>
      </c>
      <c r="BI194" s="221">
        <f>IF(N194="nulová",J194,0)</f>
        <v>0</v>
      </c>
      <c r="BJ194" s="22" t="s">
        <v>81</v>
      </c>
      <c r="BK194" s="221">
        <f>ROUND(I194*H194,2)</f>
        <v>0</v>
      </c>
      <c r="BL194" s="22" t="s">
        <v>163</v>
      </c>
      <c r="BM194" s="22" t="s">
        <v>396</v>
      </c>
    </row>
    <row r="195" s="11" customFormat="1">
      <c r="B195" s="235"/>
      <c r="C195" s="236"/>
      <c r="D195" s="237" t="s">
        <v>271</v>
      </c>
      <c r="E195" s="238" t="s">
        <v>21</v>
      </c>
      <c r="F195" s="239" t="s">
        <v>2599</v>
      </c>
      <c r="G195" s="236"/>
      <c r="H195" s="240">
        <v>145.59999999999999</v>
      </c>
      <c r="I195" s="241"/>
      <c r="J195" s="236"/>
      <c r="K195" s="236"/>
      <c r="L195" s="242"/>
      <c r="M195" s="243"/>
      <c r="N195" s="244"/>
      <c r="O195" s="244"/>
      <c r="P195" s="244"/>
      <c r="Q195" s="244"/>
      <c r="R195" s="244"/>
      <c r="S195" s="244"/>
      <c r="T195" s="245"/>
      <c r="AT195" s="246" t="s">
        <v>271</v>
      </c>
      <c r="AU195" s="246" t="s">
        <v>81</v>
      </c>
      <c r="AV195" s="11" t="s">
        <v>83</v>
      </c>
      <c r="AW195" s="11" t="s">
        <v>37</v>
      </c>
      <c r="AX195" s="11" t="s">
        <v>73</v>
      </c>
      <c r="AY195" s="246" t="s">
        <v>155</v>
      </c>
    </row>
    <row r="196" s="12" customFormat="1">
      <c r="B196" s="247"/>
      <c r="C196" s="248"/>
      <c r="D196" s="237" t="s">
        <v>271</v>
      </c>
      <c r="E196" s="249" t="s">
        <v>21</v>
      </c>
      <c r="F196" s="250" t="s">
        <v>273</v>
      </c>
      <c r="G196" s="248"/>
      <c r="H196" s="251">
        <v>145.59999999999999</v>
      </c>
      <c r="I196" s="252"/>
      <c r="J196" s="248"/>
      <c r="K196" s="248"/>
      <c r="L196" s="253"/>
      <c r="M196" s="254"/>
      <c r="N196" s="255"/>
      <c r="O196" s="255"/>
      <c r="P196" s="255"/>
      <c r="Q196" s="255"/>
      <c r="R196" s="255"/>
      <c r="S196" s="255"/>
      <c r="T196" s="256"/>
      <c r="AT196" s="257" t="s">
        <v>271</v>
      </c>
      <c r="AU196" s="257" t="s">
        <v>81</v>
      </c>
      <c r="AV196" s="12" t="s">
        <v>163</v>
      </c>
      <c r="AW196" s="12" t="s">
        <v>37</v>
      </c>
      <c r="AX196" s="12" t="s">
        <v>81</v>
      </c>
      <c r="AY196" s="257" t="s">
        <v>155</v>
      </c>
    </row>
    <row r="197" s="1" customFormat="1" ht="16.5" customHeight="1">
      <c r="B197" s="44"/>
      <c r="C197" s="210" t="s">
        <v>224</v>
      </c>
      <c r="D197" s="210" t="s">
        <v>156</v>
      </c>
      <c r="E197" s="211" t="s">
        <v>3714</v>
      </c>
      <c r="F197" s="212" t="s">
        <v>3715</v>
      </c>
      <c r="G197" s="213" t="s">
        <v>282</v>
      </c>
      <c r="H197" s="214">
        <v>38.957999999999998</v>
      </c>
      <c r="I197" s="215"/>
      <c r="J197" s="216">
        <f>ROUND(I197*H197,2)</f>
        <v>0</v>
      </c>
      <c r="K197" s="212" t="s">
        <v>21</v>
      </c>
      <c r="L197" s="70"/>
      <c r="M197" s="217" t="s">
        <v>21</v>
      </c>
      <c r="N197" s="218" t="s">
        <v>44</v>
      </c>
      <c r="O197" s="45"/>
      <c r="P197" s="219">
        <f>O197*H197</f>
        <v>0</v>
      </c>
      <c r="Q197" s="219">
        <v>0.068000000000000005</v>
      </c>
      <c r="R197" s="219">
        <f>Q197*H197</f>
        <v>2.6491440000000002</v>
      </c>
      <c r="S197" s="219">
        <v>0</v>
      </c>
      <c r="T197" s="220">
        <f>S197*H197</f>
        <v>0</v>
      </c>
      <c r="AR197" s="22" t="s">
        <v>163</v>
      </c>
      <c r="AT197" s="22" t="s">
        <v>156</v>
      </c>
      <c r="AU197" s="22" t="s">
        <v>81</v>
      </c>
      <c r="AY197" s="22" t="s">
        <v>155</v>
      </c>
      <c r="BE197" s="221">
        <f>IF(N197="základní",J197,0)</f>
        <v>0</v>
      </c>
      <c r="BF197" s="221">
        <f>IF(N197="snížená",J197,0)</f>
        <v>0</v>
      </c>
      <c r="BG197" s="221">
        <f>IF(N197="zákl. přenesená",J197,0)</f>
        <v>0</v>
      </c>
      <c r="BH197" s="221">
        <f>IF(N197="sníž. přenesená",J197,0)</f>
        <v>0</v>
      </c>
      <c r="BI197" s="221">
        <f>IF(N197="nulová",J197,0)</f>
        <v>0</v>
      </c>
      <c r="BJ197" s="22" t="s">
        <v>81</v>
      </c>
      <c r="BK197" s="221">
        <f>ROUND(I197*H197,2)</f>
        <v>0</v>
      </c>
      <c r="BL197" s="22" t="s">
        <v>163</v>
      </c>
      <c r="BM197" s="22" t="s">
        <v>401</v>
      </c>
    </row>
    <row r="198" s="11" customFormat="1">
      <c r="B198" s="235"/>
      <c r="C198" s="236"/>
      <c r="D198" s="237" t="s">
        <v>271</v>
      </c>
      <c r="E198" s="238" t="s">
        <v>21</v>
      </c>
      <c r="F198" s="239" t="s">
        <v>3716</v>
      </c>
      <c r="G198" s="236"/>
      <c r="H198" s="240">
        <v>38.957999999999998</v>
      </c>
      <c r="I198" s="241"/>
      <c r="J198" s="236"/>
      <c r="K198" s="236"/>
      <c r="L198" s="242"/>
      <c r="M198" s="243"/>
      <c r="N198" s="244"/>
      <c r="O198" s="244"/>
      <c r="P198" s="244"/>
      <c r="Q198" s="244"/>
      <c r="R198" s="244"/>
      <c r="S198" s="244"/>
      <c r="T198" s="245"/>
      <c r="AT198" s="246" t="s">
        <v>271</v>
      </c>
      <c r="AU198" s="246" t="s">
        <v>81</v>
      </c>
      <c r="AV198" s="11" t="s">
        <v>83</v>
      </c>
      <c r="AW198" s="11" t="s">
        <v>37</v>
      </c>
      <c r="AX198" s="11" t="s">
        <v>73</v>
      </c>
      <c r="AY198" s="246" t="s">
        <v>155</v>
      </c>
    </row>
    <row r="199" s="12" customFormat="1">
      <c r="B199" s="247"/>
      <c r="C199" s="248"/>
      <c r="D199" s="237" t="s">
        <v>271</v>
      </c>
      <c r="E199" s="249" t="s">
        <v>21</v>
      </c>
      <c r="F199" s="250" t="s">
        <v>273</v>
      </c>
      <c r="G199" s="248"/>
      <c r="H199" s="251">
        <v>38.957999999999998</v>
      </c>
      <c r="I199" s="252"/>
      <c r="J199" s="248"/>
      <c r="K199" s="248"/>
      <c r="L199" s="253"/>
      <c r="M199" s="254"/>
      <c r="N199" s="255"/>
      <c r="O199" s="255"/>
      <c r="P199" s="255"/>
      <c r="Q199" s="255"/>
      <c r="R199" s="255"/>
      <c r="S199" s="255"/>
      <c r="T199" s="256"/>
      <c r="AT199" s="257" t="s">
        <v>271</v>
      </c>
      <c r="AU199" s="257" t="s">
        <v>81</v>
      </c>
      <c r="AV199" s="12" t="s">
        <v>163</v>
      </c>
      <c r="AW199" s="12" t="s">
        <v>37</v>
      </c>
      <c r="AX199" s="12" t="s">
        <v>81</v>
      </c>
      <c r="AY199" s="257" t="s">
        <v>155</v>
      </c>
    </row>
    <row r="200" s="1" customFormat="1" ht="16.5" customHeight="1">
      <c r="B200" s="44"/>
      <c r="C200" s="210" t="s">
        <v>409</v>
      </c>
      <c r="D200" s="210" t="s">
        <v>156</v>
      </c>
      <c r="E200" s="211" t="s">
        <v>3717</v>
      </c>
      <c r="F200" s="212" t="s">
        <v>3718</v>
      </c>
      <c r="G200" s="213" t="s">
        <v>301</v>
      </c>
      <c r="H200" s="214">
        <v>335.01799999999997</v>
      </c>
      <c r="I200" s="215"/>
      <c r="J200" s="216">
        <f>ROUND(I200*H200,2)</f>
        <v>0</v>
      </c>
      <c r="K200" s="212" t="s">
        <v>21</v>
      </c>
      <c r="L200" s="70"/>
      <c r="M200" s="217" t="s">
        <v>21</v>
      </c>
      <c r="N200" s="218" t="s">
        <v>44</v>
      </c>
      <c r="O200" s="45"/>
      <c r="P200" s="219">
        <f>O200*H200</f>
        <v>0</v>
      </c>
      <c r="Q200" s="219">
        <v>0.00016000000000000001</v>
      </c>
      <c r="R200" s="219">
        <f>Q200*H200</f>
        <v>0.053602879999999999</v>
      </c>
      <c r="S200" s="219">
        <v>0</v>
      </c>
      <c r="T200" s="220">
        <f>S200*H200</f>
        <v>0</v>
      </c>
      <c r="AR200" s="22" t="s">
        <v>163</v>
      </c>
      <c r="AT200" s="22" t="s">
        <v>156</v>
      </c>
      <c r="AU200" s="22" t="s">
        <v>81</v>
      </c>
      <c r="AY200" s="22" t="s">
        <v>155</v>
      </c>
      <c r="BE200" s="221">
        <f>IF(N200="základní",J200,0)</f>
        <v>0</v>
      </c>
      <c r="BF200" s="221">
        <f>IF(N200="snížená",J200,0)</f>
        <v>0</v>
      </c>
      <c r="BG200" s="221">
        <f>IF(N200="zákl. přenesená",J200,0)</f>
        <v>0</v>
      </c>
      <c r="BH200" s="221">
        <f>IF(N200="sníž. přenesená",J200,0)</f>
        <v>0</v>
      </c>
      <c r="BI200" s="221">
        <f>IF(N200="nulová",J200,0)</f>
        <v>0</v>
      </c>
      <c r="BJ200" s="22" t="s">
        <v>81</v>
      </c>
      <c r="BK200" s="221">
        <f>ROUND(I200*H200,2)</f>
        <v>0</v>
      </c>
      <c r="BL200" s="22" t="s">
        <v>163</v>
      </c>
      <c r="BM200" s="22" t="s">
        <v>405</v>
      </c>
    </row>
    <row r="201" s="11" customFormat="1">
      <c r="B201" s="235"/>
      <c r="C201" s="236"/>
      <c r="D201" s="237" t="s">
        <v>271</v>
      </c>
      <c r="E201" s="238" t="s">
        <v>21</v>
      </c>
      <c r="F201" s="239" t="s">
        <v>3719</v>
      </c>
      <c r="G201" s="236"/>
      <c r="H201" s="240">
        <v>335.01799999999997</v>
      </c>
      <c r="I201" s="241"/>
      <c r="J201" s="236"/>
      <c r="K201" s="236"/>
      <c r="L201" s="242"/>
      <c r="M201" s="243"/>
      <c r="N201" s="244"/>
      <c r="O201" s="244"/>
      <c r="P201" s="244"/>
      <c r="Q201" s="244"/>
      <c r="R201" s="244"/>
      <c r="S201" s="244"/>
      <c r="T201" s="245"/>
      <c r="AT201" s="246" t="s">
        <v>271</v>
      </c>
      <c r="AU201" s="246" t="s">
        <v>81</v>
      </c>
      <c r="AV201" s="11" t="s">
        <v>83</v>
      </c>
      <c r="AW201" s="11" t="s">
        <v>37</v>
      </c>
      <c r="AX201" s="11" t="s">
        <v>73</v>
      </c>
      <c r="AY201" s="246" t="s">
        <v>155</v>
      </c>
    </row>
    <row r="202" s="12" customFormat="1">
      <c r="B202" s="247"/>
      <c r="C202" s="248"/>
      <c r="D202" s="237" t="s">
        <v>271</v>
      </c>
      <c r="E202" s="249" t="s">
        <v>21</v>
      </c>
      <c r="F202" s="250" t="s">
        <v>273</v>
      </c>
      <c r="G202" s="248"/>
      <c r="H202" s="251">
        <v>335.01799999999997</v>
      </c>
      <c r="I202" s="252"/>
      <c r="J202" s="248"/>
      <c r="K202" s="248"/>
      <c r="L202" s="253"/>
      <c r="M202" s="254"/>
      <c r="N202" s="255"/>
      <c r="O202" s="255"/>
      <c r="P202" s="255"/>
      <c r="Q202" s="255"/>
      <c r="R202" s="255"/>
      <c r="S202" s="255"/>
      <c r="T202" s="256"/>
      <c r="AT202" s="257" t="s">
        <v>271</v>
      </c>
      <c r="AU202" s="257" t="s">
        <v>81</v>
      </c>
      <c r="AV202" s="12" t="s">
        <v>163</v>
      </c>
      <c r="AW202" s="12" t="s">
        <v>37</v>
      </c>
      <c r="AX202" s="12" t="s">
        <v>81</v>
      </c>
      <c r="AY202" s="257" t="s">
        <v>155</v>
      </c>
    </row>
    <row r="203" s="1" customFormat="1" ht="16.5" customHeight="1">
      <c r="B203" s="44"/>
      <c r="C203" s="210" t="s">
        <v>227</v>
      </c>
      <c r="D203" s="210" t="s">
        <v>156</v>
      </c>
      <c r="E203" s="211" t="s">
        <v>3720</v>
      </c>
      <c r="F203" s="212" t="s">
        <v>3721</v>
      </c>
      <c r="G203" s="213" t="s">
        <v>301</v>
      </c>
      <c r="H203" s="214">
        <v>145.59999999999999</v>
      </c>
      <c r="I203" s="215"/>
      <c r="J203" s="216">
        <f>ROUND(I203*H203,2)</f>
        <v>0</v>
      </c>
      <c r="K203" s="212" t="s">
        <v>21</v>
      </c>
      <c r="L203" s="70"/>
      <c r="M203" s="217" t="s">
        <v>21</v>
      </c>
      <c r="N203" s="218" t="s">
        <v>44</v>
      </c>
      <c r="O203" s="45"/>
      <c r="P203" s="219">
        <f>O203*H203</f>
        <v>0</v>
      </c>
      <c r="Q203" s="219">
        <v>6.0000000000000002E-05</v>
      </c>
      <c r="R203" s="219">
        <f>Q203*H203</f>
        <v>0.0087360000000000007</v>
      </c>
      <c r="S203" s="219">
        <v>0</v>
      </c>
      <c r="T203" s="220">
        <f>S203*H203</f>
        <v>0</v>
      </c>
      <c r="AR203" s="22" t="s">
        <v>163</v>
      </c>
      <c r="AT203" s="22" t="s">
        <v>156</v>
      </c>
      <c r="AU203" s="22" t="s">
        <v>81</v>
      </c>
      <c r="AY203" s="22" t="s">
        <v>155</v>
      </c>
      <c r="BE203" s="221">
        <f>IF(N203="základní",J203,0)</f>
        <v>0</v>
      </c>
      <c r="BF203" s="221">
        <f>IF(N203="snížená",J203,0)</f>
        <v>0</v>
      </c>
      <c r="BG203" s="221">
        <f>IF(N203="zákl. přenesená",J203,0)</f>
        <v>0</v>
      </c>
      <c r="BH203" s="221">
        <f>IF(N203="sníž. přenesená",J203,0)</f>
        <v>0</v>
      </c>
      <c r="BI203" s="221">
        <f>IF(N203="nulová",J203,0)</f>
        <v>0</v>
      </c>
      <c r="BJ203" s="22" t="s">
        <v>81</v>
      </c>
      <c r="BK203" s="221">
        <f>ROUND(I203*H203,2)</f>
        <v>0</v>
      </c>
      <c r="BL203" s="22" t="s">
        <v>163</v>
      </c>
      <c r="BM203" s="22" t="s">
        <v>408</v>
      </c>
    </row>
    <row r="204" s="11" customFormat="1">
      <c r="B204" s="235"/>
      <c r="C204" s="236"/>
      <c r="D204" s="237" t="s">
        <v>271</v>
      </c>
      <c r="E204" s="238" t="s">
        <v>21</v>
      </c>
      <c r="F204" s="239" t="s">
        <v>2599</v>
      </c>
      <c r="G204" s="236"/>
      <c r="H204" s="240">
        <v>145.59999999999999</v>
      </c>
      <c r="I204" s="241"/>
      <c r="J204" s="236"/>
      <c r="K204" s="236"/>
      <c r="L204" s="242"/>
      <c r="M204" s="243"/>
      <c r="N204" s="244"/>
      <c r="O204" s="244"/>
      <c r="P204" s="244"/>
      <c r="Q204" s="244"/>
      <c r="R204" s="244"/>
      <c r="S204" s="244"/>
      <c r="T204" s="245"/>
      <c r="AT204" s="246" t="s">
        <v>271</v>
      </c>
      <c r="AU204" s="246" t="s">
        <v>81</v>
      </c>
      <c r="AV204" s="11" t="s">
        <v>83</v>
      </c>
      <c r="AW204" s="11" t="s">
        <v>37</v>
      </c>
      <c r="AX204" s="11" t="s">
        <v>73</v>
      </c>
      <c r="AY204" s="246" t="s">
        <v>155</v>
      </c>
    </row>
    <row r="205" s="12" customFormat="1">
      <c r="B205" s="247"/>
      <c r="C205" s="248"/>
      <c r="D205" s="237" t="s">
        <v>271</v>
      </c>
      <c r="E205" s="249" t="s">
        <v>21</v>
      </c>
      <c r="F205" s="250" t="s">
        <v>273</v>
      </c>
      <c r="G205" s="248"/>
      <c r="H205" s="251">
        <v>145.59999999999999</v>
      </c>
      <c r="I205" s="252"/>
      <c r="J205" s="248"/>
      <c r="K205" s="248"/>
      <c r="L205" s="253"/>
      <c r="M205" s="254"/>
      <c r="N205" s="255"/>
      <c r="O205" s="255"/>
      <c r="P205" s="255"/>
      <c r="Q205" s="255"/>
      <c r="R205" s="255"/>
      <c r="S205" s="255"/>
      <c r="T205" s="256"/>
      <c r="AT205" s="257" t="s">
        <v>271</v>
      </c>
      <c r="AU205" s="257" t="s">
        <v>81</v>
      </c>
      <c r="AV205" s="12" t="s">
        <v>163</v>
      </c>
      <c r="AW205" s="12" t="s">
        <v>37</v>
      </c>
      <c r="AX205" s="12" t="s">
        <v>81</v>
      </c>
      <c r="AY205" s="257" t="s">
        <v>155</v>
      </c>
    </row>
    <row r="206" s="1" customFormat="1" ht="16.5" customHeight="1">
      <c r="B206" s="44"/>
      <c r="C206" s="210" t="s">
        <v>419</v>
      </c>
      <c r="D206" s="210" t="s">
        <v>156</v>
      </c>
      <c r="E206" s="211" t="s">
        <v>3722</v>
      </c>
      <c r="F206" s="212" t="s">
        <v>3723</v>
      </c>
      <c r="G206" s="213" t="s">
        <v>301</v>
      </c>
      <c r="H206" s="214">
        <v>44.200000000000003</v>
      </c>
      <c r="I206" s="215"/>
      <c r="J206" s="216">
        <f>ROUND(I206*H206,2)</f>
        <v>0</v>
      </c>
      <c r="K206" s="212" t="s">
        <v>21</v>
      </c>
      <c r="L206" s="70"/>
      <c r="M206" s="217" t="s">
        <v>21</v>
      </c>
      <c r="N206" s="218" t="s">
        <v>44</v>
      </c>
      <c r="O206" s="45"/>
      <c r="P206" s="219">
        <f>O206*H206</f>
        <v>0</v>
      </c>
      <c r="Q206" s="219">
        <v>0</v>
      </c>
      <c r="R206" s="219">
        <f>Q206*H206</f>
        <v>0</v>
      </c>
      <c r="S206" s="219">
        <v>0</v>
      </c>
      <c r="T206" s="220">
        <f>S206*H206</f>
        <v>0</v>
      </c>
      <c r="AR206" s="22" t="s">
        <v>163</v>
      </c>
      <c r="AT206" s="22" t="s">
        <v>156</v>
      </c>
      <c r="AU206" s="22" t="s">
        <v>81</v>
      </c>
      <c r="AY206" s="22" t="s">
        <v>155</v>
      </c>
      <c r="BE206" s="221">
        <f>IF(N206="základní",J206,0)</f>
        <v>0</v>
      </c>
      <c r="BF206" s="221">
        <f>IF(N206="snížená",J206,0)</f>
        <v>0</v>
      </c>
      <c r="BG206" s="221">
        <f>IF(N206="zákl. přenesená",J206,0)</f>
        <v>0</v>
      </c>
      <c r="BH206" s="221">
        <f>IF(N206="sníž. přenesená",J206,0)</f>
        <v>0</v>
      </c>
      <c r="BI206" s="221">
        <f>IF(N206="nulová",J206,0)</f>
        <v>0</v>
      </c>
      <c r="BJ206" s="22" t="s">
        <v>81</v>
      </c>
      <c r="BK206" s="221">
        <f>ROUND(I206*H206,2)</f>
        <v>0</v>
      </c>
      <c r="BL206" s="22" t="s">
        <v>163</v>
      </c>
      <c r="BM206" s="22" t="s">
        <v>412</v>
      </c>
    </row>
    <row r="207" s="11" customFormat="1">
      <c r="B207" s="235"/>
      <c r="C207" s="236"/>
      <c r="D207" s="237" t="s">
        <v>271</v>
      </c>
      <c r="E207" s="238" t="s">
        <v>21</v>
      </c>
      <c r="F207" s="239" t="s">
        <v>318</v>
      </c>
      <c r="G207" s="236"/>
      <c r="H207" s="240">
        <v>44.200000000000003</v>
      </c>
      <c r="I207" s="241"/>
      <c r="J207" s="236"/>
      <c r="K207" s="236"/>
      <c r="L207" s="242"/>
      <c r="M207" s="243"/>
      <c r="N207" s="244"/>
      <c r="O207" s="244"/>
      <c r="P207" s="244"/>
      <c r="Q207" s="244"/>
      <c r="R207" s="244"/>
      <c r="S207" s="244"/>
      <c r="T207" s="245"/>
      <c r="AT207" s="246" t="s">
        <v>271</v>
      </c>
      <c r="AU207" s="246" t="s">
        <v>81</v>
      </c>
      <c r="AV207" s="11" t="s">
        <v>83</v>
      </c>
      <c r="AW207" s="11" t="s">
        <v>37</v>
      </c>
      <c r="AX207" s="11" t="s">
        <v>73</v>
      </c>
      <c r="AY207" s="246" t="s">
        <v>155</v>
      </c>
    </row>
    <row r="208" s="12" customFormat="1">
      <c r="B208" s="247"/>
      <c r="C208" s="248"/>
      <c r="D208" s="237" t="s">
        <v>271</v>
      </c>
      <c r="E208" s="249" t="s">
        <v>21</v>
      </c>
      <c r="F208" s="250" t="s">
        <v>273</v>
      </c>
      <c r="G208" s="248"/>
      <c r="H208" s="251">
        <v>44.200000000000003</v>
      </c>
      <c r="I208" s="252"/>
      <c r="J208" s="248"/>
      <c r="K208" s="248"/>
      <c r="L208" s="253"/>
      <c r="M208" s="254"/>
      <c r="N208" s="255"/>
      <c r="O208" s="255"/>
      <c r="P208" s="255"/>
      <c r="Q208" s="255"/>
      <c r="R208" s="255"/>
      <c r="S208" s="255"/>
      <c r="T208" s="256"/>
      <c r="AT208" s="257" t="s">
        <v>271</v>
      </c>
      <c r="AU208" s="257" t="s">
        <v>81</v>
      </c>
      <c r="AV208" s="12" t="s">
        <v>163</v>
      </c>
      <c r="AW208" s="12" t="s">
        <v>37</v>
      </c>
      <c r="AX208" s="12" t="s">
        <v>81</v>
      </c>
      <c r="AY208" s="257" t="s">
        <v>155</v>
      </c>
    </row>
    <row r="209" s="1" customFormat="1" ht="16.5" customHeight="1">
      <c r="B209" s="44"/>
      <c r="C209" s="210" t="s">
        <v>230</v>
      </c>
      <c r="D209" s="210" t="s">
        <v>156</v>
      </c>
      <c r="E209" s="211" t="s">
        <v>3724</v>
      </c>
      <c r="F209" s="212" t="s">
        <v>3725</v>
      </c>
      <c r="G209" s="213" t="s">
        <v>301</v>
      </c>
      <c r="H209" s="214">
        <v>189.80000000000001</v>
      </c>
      <c r="I209" s="215"/>
      <c r="J209" s="216">
        <f>ROUND(I209*H209,2)</f>
        <v>0</v>
      </c>
      <c r="K209" s="212" t="s">
        <v>21</v>
      </c>
      <c r="L209" s="70"/>
      <c r="M209" s="217" t="s">
        <v>21</v>
      </c>
      <c r="N209" s="218" t="s">
        <v>44</v>
      </c>
      <c r="O209" s="45"/>
      <c r="P209" s="219">
        <f>O209*H209</f>
        <v>0</v>
      </c>
      <c r="Q209" s="219">
        <v>0</v>
      </c>
      <c r="R209" s="219">
        <f>Q209*H209</f>
        <v>0</v>
      </c>
      <c r="S209" s="219">
        <v>0</v>
      </c>
      <c r="T209" s="220">
        <f>S209*H209</f>
        <v>0</v>
      </c>
      <c r="AR209" s="22" t="s">
        <v>163</v>
      </c>
      <c r="AT209" s="22" t="s">
        <v>156</v>
      </c>
      <c r="AU209" s="22" t="s">
        <v>81</v>
      </c>
      <c r="AY209" s="22" t="s">
        <v>155</v>
      </c>
      <c r="BE209" s="221">
        <f>IF(N209="základní",J209,0)</f>
        <v>0</v>
      </c>
      <c r="BF209" s="221">
        <f>IF(N209="snížená",J209,0)</f>
        <v>0</v>
      </c>
      <c r="BG209" s="221">
        <f>IF(N209="zákl. přenesená",J209,0)</f>
        <v>0</v>
      </c>
      <c r="BH209" s="221">
        <f>IF(N209="sníž. přenesená",J209,0)</f>
        <v>0</v>
      </c>
      <c r="BI209" s="221">
        <f>IF(N209="nulová",J209,0)</f>
        <v>0</v>
      </c>
      <c r="BJ209" s="22" t="s">
        <v>81</v>
      </c>
      <c r="BK209" s="221">
        <f>ROUND(I209*H209,2)</f>
        <v>0</v>
      </c>
      <c r="BL209" s="22" t="s">
        <v>163</v>
      </c>
      <c r="BM209" s="22" t="s">
        <v>415</v>
      </c>
    </row>
    <row r="210" s="11" customFormat="1">
      <c r="B210" s="235"/>
      <c r="C210" s="236"/>
      <c r="D210" s="237" t="s">
        <v>271</v>
      </c>
      <c r="E210" s="238" t="s">
        <v>21</v>
      </c>
      <c r="F210" s="239" t="s">
        <v>3726</v>
      </c>
      <c r="G210" s="236"/>
      <c r="H210" s="240">
        <v>189.80000000000001</v>
      </c>
      <c r="I210" s="241"/>
      <c r="J210" s="236"/>
      <c r="K210" s="236"/>
      <c r="L210" s="242"/>
      <c r="M210" s="243"/>
      <c r="N210" s="244"/>
      <c r="O210" s="244"/>
      <c r="P210" s="244"/>
      <c r="Q210" s="244"/>
      <c r="R210" s="244"/>
      <c r="S210" s="244"/>
      <c r="T210" s="245"/>
      <c r="AT210" s="246" t="s">
        <v>271</v>
      </c>
      <c r="AU210" s="246" t="s">
        <v>81</v>
      </c>
      <c r="AV210" s="11" t="s">
        <v>83</v>
      </c>
      <c r="AW210" s="11" t="s">
        <v>37</v>
      </c>
      <c r="AX210" s="11" t="s">
        <v>73</v>
      </c>
      <c r="AY210" s="246" t="s">
        <v>155</v>
      </c>
    </row>
    <row r="211" s="12" customFormat="1">
      <c r="B211" s="247"/>
      <c r="C211" s="248"/>
      <c r="D211" s="237" t="s">
        <v>271</v>
      </c>
      <c r="E211" s="249" t="s">
        <v>21</v>
      </c>
      <c r="F211" s="250" t="s">
        <v>273</v>
      </c>
      <c r="G211" s="248"/>
      <c r="H211" s="251">
        <v>189.80000000000001</v>
      </c>
      <c r="I211" s="252"/>
      <c r="J211" s="248"/>
      <c r="K211" s="248"/>
      <c r="L211" s="253"/>
      <c r="M211" s="254"/>
      <c r="N211" s="255"/>
      <c r="O211" s="255"/>
      <c r="P211" s="255"/>
      <c r="Q211" s="255"/>
      <c r="R211" s="255"/>
      <c r="S211" s="255"/>
      <c r="T211" s="256"/>
      <c r="AT211" s="257" t="s">
        <v>271</v>
      </c>
      <c r="AU211" s="257" t="s">
        <v>81</v>
      </c>
      <c r="AV211" s="12" t="s">
        <v>163</v>
      </c>
      <c r="AW211" s="12" t="s">
        <v>37</v>
      </c>
      <c r="AX211" s="12" t="s">
        <v>81</v>
      </c>
      <c r="AY211" s="257" t="s">
        <v>155</v>
      </c>
    </row>
    <row r="212" s="1" customFormat="1" ht="16.5" customHeight="1">
      <c r="B212" s="44"/>
      <c r="C212" s="210" t="s">
        <v>430</v>
      </c>
      <c r="D212" s="210" t="s">
        <v>156</v>
      </c>
      <c r="E212" s="211" t="s">
        <v>3727</v>
      </c>
      <c r="F212" s="212" t="s">
        <v>3728</v>
      </c>
      <c r="G212" s="213" t="s">
        <v>301</v>
      </c>
      <c r="H212" s="214">
        <v>1675.0920000000001</v>
      </c>
      <c r="I212" s="215"/>
      <c r="J212" s="216">
        <f>ROUND(I212*H212,2)</f>
        <v>0</v>
      </c>
      <c r="K212" s="212" t="s">
        <v>21</v>
      </c>
      <c r="L212" s="70"/>
      <c r="M212" s="217" t="s">
        <v>21</v>
      </c>
      <c r="N212" s="218" t="s">
        <v>44</v>
      </c>
      <c r="O212" s="45"/>
      <c r="P212" s="219">
        <f>O212*H212</f>
        <v>0</v>
      </c>
      <c r="Q212" s="219">
        <v>0</v>
      </c>
      <c r="R212" s="219">
        <f>Q212*H212</f>
        <v>0</v>
      </c>
      <c r="S212" s="219">
        <v>0</v>
      </c>
      <c r="T212" s="220">
        <f>S212*H212</f>
        <v>0</v>
      </c>
      <c r="AR212" s="22" t="s">
        <v>163</v>
      </c>
      <c r="AT212" s="22" t="s">
        <v>156</v>
      </c>
      <c r="AU212" s="22" t="s">
        <v>81</v>
      </c>
      <c r="AY212" s="22" t="s">
        <v>155</v>
      </c>
      <c r="BE212" s="221">
        <f>IF(N212="základní",J212,0)</f>
        <v>0</v>
      </c>
      <c r="BF212" s="221">
        <f>IF(N212="snížená",J212,0)</f>
        <v>0</v>
      </c>
      <c r="BG212" s="221">
        <f>IF(N212="zákl. přenesená",J212,0)</f>
        <v>0</v>
      </c>
      <c r="BH212" s="221">
        <f>IF(N212="sníž. přenesená",J212,0)</f>
        <v>0</v>
      </c>
      <c r="BI212" s="221">
        <f>IF(N212="nulová",J212,0)</f>
        <v>0</v>
      </c>
      <c r="BJ212" s="22" t="s">
        <v>81</v>
      </c>
      <c r="BK212" s="221">
        <f>ROUND(I212*H212,2)</f>
        <v>0</v>
      </c>
      <c r="BL212" s="22" t="s">
        <v>163</v>
      </c>
      <c r="BM212" s="22" t="s">
        <v>423</v>
      </c>
    </row>
    <row r="213" s="11" customFormat="1">
      <c r="B213" s="235"/>
      <c r="C213" s="236"/>
      <c r="D213" s="237" t="s">
        <v>271</v>
      </c>
      <c r="E213" s="238" t="s">
        <v>21</v>
      </c>
      <c r="F213" s="239" t="s">
        <v>3729</v>
      </c>
      <c r="G213" s="236"/>
      <c r="H213" s="240">
        <v>1675.0920000000001</v>
      </c>
      <c r="I213" s="241"/>
      <c r="J213" s="236"/>
      <c r="K213" s="236"/>
      <c r="L213" s="242"/>
      <c r="M213" s="243"/>
      <c r="N213" s="244"/>
      <c r="O213" s="244"/>
      <c r="P213" s="244"/>
      <c r="Q213" s="244"/>
      <c r="R213" s="244"/>
      <c r="S213" s="244"/>
      <c r="T213" s="245"/>
      <c r="AT213" s="246" t="s">
        <v>271</v>
      </c>
      <c r="AU213" s="246" t="s">
        <v>81</v>
      </c>
      <c r="AV213" s="11" t="s">
        <v>83</v>
      </c>
      <c r="AW213" s="11" t="s">
        <v>37</v>
      </c>
      <c r="AX213" s="11" t="s">
        <v>73</v>
      </c>
      <c r="AY213" s="246" t="s">
        <v>155</v>
      </c>
    </row>
    <row r="214" s="12" customFormat="1">
      <c r="B214" s="247"/>
      <c r="C214" s="248"/>
      <c r="D214" s="237" t="s">
        <v>271</v>
      </c>
      <c r="E214" s="249" t="s">
        <v>21</v>
      </c>
      <c r="F214" s="250" t="s">
        <v>273</v>
      </c>
      <c r="G214" s="248"/>
      <c r="H214" s="251">
        <v>1675.0920000000001</v>
      </c>
      <c r="I214" s="252"/>
      <c r="J214" s="248"/>
      <c r="K214" s="248"/>
      <c r="L214" s="253"/>
      <c r="M214" s="254"/>
      <c r="N214" s="255"/>
      <c r="O214" s="255"/>
      <c r="P214" s="255"/>
      <c r="Q214" s="255"/>
      <c r="R214" s="255"/>
      <c r="S214" s="255"/>
      <c r="T214" s="256"/>
      <c r="AT214" s="257" t="s">
        <v>271</v>
      </c>
      <c r="AU214" s="257" t="s">
        <v>81</v>
      </c>
      <c r="AV214" s="12" t="s">
        <v>163</v>
      </c>
      <c r="AW214" s="12" t="s">
        <v>37</v>
      </c>
      <c r="AX214" s="12" t="s">
        <v>81</v>
      </c>
      <c r="AY214" s="257" t="s">
        <v>155</v>
      </c>
    </row>
    <row r="215" s="1" customFormat="1" ht="16.5" customHeight="1">
      <c r="B215" s="44"/>
      <c r="C215" s="210" t="s">
        <v>234</v>
      </c>
      <c r="D215" s="210" t="s">
        <v>156</v>
      </c>
      <c r="E215" s="211" t="s">
        <v>3730</v>
      </c>
      <c r="F215" s="212" t="s">
        <v>3731</v>
      </c>
      <c r="G215" s="213" t="s">
        <v>301</v>
      </c>
      <c r="H215" s="214">
        <v>57.200000000000003</v>
      </c>
      <c r="I215" s="215"/>
      <c r="J215" s="216">
        <f>ROUND(I215*H215,2)</f>
        <v>0</v>
      </c>
      <c r="K215" s="212" t="s">
        <v>21</v>
      </c>
      <c r="L215" s="70"/>
      <c r="M215" s="217" t="s">
        <v>21</v>
      </c>
      <c r="N215" s="218" t="s">
        <v>44</v>
      </c>
      <c r="O215" s="45"/>
      <c r="P215" s="219">
        <f>O215*H215</f>
        <v>0</v>
      </c>
      <c r="Q215" s="219">
        <v>0</v>
      </c>
      <c r="R215" s="219">
        <f>Q215*H215</f>
        <v>0</v>
      </c>
      <c r="S215" s="219">
        <v>0</v>
      </c>
      <c r="T215" s="220">
        <f>S215*H215</f>
        <v>0</v>
      </c>
      <c r="AR215" s="22" t="s">
        <v>163</v>
      </c>
      <c r="AT215" s="22" t="s">
        <v>156</v>
      </c>
      <c r="AU215" s="22" t="s">
        <v>81</v>
      </c>
      <c r="AY215" s="22" t="s">
        <v>155</v>
      </c>
      <c r="BE215" s="221">
        <f>IF(N215="základní",J215,0)</f>
        <v>0</v>
      </c>
      <c r="BF215" s="221">
        <f>IF(N215="snížená",J215,0)</f>
        <v>0</v>
      </c>
      <c r="BG215" s="221">
        <f>IF(N215="zákl. přenesená",J215,0)</f>
        <v>0</v>
      </c>
      <c r="BH215" s="221">
        <f>IF(N215="sníž. přenesená",J215,0)</f>
        <v>0</v>
      </c>
      <c r="BI215" s="221">
        <f>IF(N215="nulová",J215,0)</f>
        <v>0</v>
      </c>
      <c r="BJ215" s="22" t="s">
        <v>81</v>
      </c>
      <c r="BK215" s="221">
        <f>ROUND(I215*H215,2)</f>
        <v>0</v>
      </c>
      <c r="BL215" s="22" t="s">
        <v>163</v>
      </c>
      <c r="BM215" s="22" t="s">
        <v>426</v>
      </c>
    </row>
    <row r="216" s="11" customFormat="1">
      <c r="B216" s="235"/>
      <c r="C216" s="236"/>
      <c r="D216" s="237" t="s">
        <v>271</v>
      </c>
      <c r="E216" s="238" t="s">
        <v>21</v>
      </c>
      <c r="F216" s="239" t="s">
        <v>3732</v>
      </c>
      <c r="G216" s="236"/>
      <c r="H216" s="240">
        <v>57.200000000000003</v>
      </c>
      <c r="I216" s="241"/>
      <c r="J216" s="236"/>
      <c r="K216" s="236"/>
      <c r="L216" s="242"/>
      <c r="M216" s="243"/>
      <c r="N216" s="244"/>
      <c r="O216" s="244"/>
      <c r="P216" s="244"/>
      <c r="Q216" s="244"/>
      <c r="R216" s="244"/>
      <c r="S216" s="244"/>
      <c r="T216" s="245"/>
      <c r="AT216" s="246" t="s">
        <v>271</v>
      </c>
      <c r="AU216" s="246" t="s">
        <v>81</v>
      </c>
      <c r="AV216" s="11" t="s">
        <v>83</v>
      </c>
      <c r="AW216" s="11" t="s">
        <v>37</v>
      </c>
      <c r="AX216" s="11" t="s">
        <v>73</v>
      </c>
      <c r="AY216" s="246" t="s">
        <v>155</v>
      </c>
    </row>
    <row r="217" s="12" customFormat="1">
      <c r="B217" s="247"/>
      <c r="C217" s="248"/>
      <c r="D217" s="237" t="s">
        <v>271</v>
      </c>
      <c r="E217" s="249" t="s">
        <v>21</v>
      </c>
      <c r="F217" s="250" t="s">
        <v>273</v>
      </c>
      <c r="G217" s="248"/>
      <c r="H217" s="251">
        <v>57.200000000000003</v>
      </c>
      <c r="I217" s="252"/>
      <c r="J217" s="248"/>
      <c r="K217" s="248"/>
      <c r="L217" s="253"/>
      <c r="M217" s="254"/>
      <c r="N217" s="255"/>
      <c r="O217" s="255"/>
      <c r="P217" s="255"/>
      <c r="Q217" s="255"/>
      <c r="R217" s="255"/>
      <c r="S217" s="255"/>
      <c r="T217" s="256"/>
      <c r="AT217" s="257" t="s">
        <v>271</v>
      </c>
      <c r="AU217" s="257" t="s">
        <v>81</v>
      </c>
      <c r="AV217" s="12" t="s">
        <v>163</v>
      </c>
      <c r="AW217" s="12" t="s">
        <v>37</v>
      </c>
      <c r="AX217" s="12" t="s">
        <v>81</v>
      </c>
      <c r="AY217" s="257" t="s">
        <v>155</v>
      </c>
    </row>
    <row r="218" s="1" customFormat="1" ht="16.5" customHeight="1">
      <c r="B218" s="44"/>
      <c r="C218" s="210" t="s">
        <v>437</v>
      </c>
      <c r="D218" s="210" t="s">
        <v>156</v>
      </c>
      <c r="E218" s="211" t="s">
        <v>3733</v>
      </c>
      <c r="F218" s="212" t="s">
        <v>3734</v>
      </c>
      <c r="G218" s="213" t="s">
        <v>301</v>
      </c>
      <c r="H218" s="214">
        <v>148.19999999999999</v>
      </c>
      <c r="I218" s="215"/>
      <c r="J218" s="216">
        <f>ROUND(I218*H218,2)</f>
        <v>0</v>
      </c>
      <c r="K218" s="212" t="s">
        <v>21</v>
      </c>
      <c r="L218" s="70"/>
      <c r="M218" s="217" t="s">
        <v>21</v>
      </c>
      <c r="N218" s="218" t="s">
        <v>44</v>
      </c>
      <c r="O218" s="45"/>
      <c r="P218" s="219">
        <f>O218*H218</f>
        <v>0</v>
      </c>
      <c r="Q218" s="219">
        <v>0</v>
      </c>
      <c r="R218" s="219">
        <f>Q218*H218</f>
        <v>0</v>
      </c>
      <c r="S218" s="219">
        <v>0</v>
      </c>
      <c r="T218" s="220">
        <f>S218*H218</f>
        <v>0</v>
      </c>
      <c r="AR218" s="22" t="s">
        <v>163</v>
      </c>
      <c r="AT218" s="22" t="s">
        <v>156</v>
      </c>
      <c r="AU218" s="22" t="s">
        <v>81</v>
      </c>
      <c r="AY218" s="22" t="s">
        <v>155</v>
      </c>
      <c r="BE218" s="221">
        <f>IF(N218="základní",J218,0)</f>
        <v>0</v>
      </c>
      <c r="BF218" s="221">
        <f>IF(N218="snížená",J218,0)</f>
        <v>0</v>
      </c>
      <c r="BG218" s="221">
        <f>IF(N218="zákl. přenesená",J218,0)</f>
        <v>0</v>
      </c>
      <c r="BH218" s="221">
        <f>IF(N218="sníž. přenesená",J218,0)</f>
        <v>0</v>
      </c>
      <c r="BI218" s="221">
        <f>IF(N218="nulová",J218,0)</f>
        <v>0</v>
      </c>
      <c r="BJ218" s="22" t="s">
        <v>81</v>
      </c>
      <c r="BK218" s="221">
        <f>ROUND(I218*H218,2)</f>
        <v>0</v>
      </c>
      <c r="BL218" s="22" t="s">
        <v>163</v>
      </c>
      <c r="BM218" s="22" t="s">
        <v>429</v>
      </c>
    </row>
    <row r="219" s="11" customFormat="1">
      <c r="B219" s="235"/>
      <c r="C219" s="236"/>
      <c r="D219" s="237" t="s">
        <v>271</v>
      </c>
      <c r="E219" s="238" t="s">
        <v>21</v>
      </c>
      <c r="F219" s="239" t="s">
        <v>3735</v>
      </c>
      <c r="G219" s="236"/>
      <c r="H219" s="240">
        <v>148.19999999999999</v>
      </c>
      <c r="I219" s="241"/>
      <c r="J219" s="236"/>
      <c r="K219" s="236"/>
      <c r="L219" s="242"/>
      <c r="M219" s="243"/>
      <c r="N219" s="244"/>
      <c r="O219" s="244"/>
      <c r="P219" s="244"/>
      <c r="Q219" s="244"/>
      <c r="R219" s="244"/>
      <c r="S219" s="244"/>
      <c r="T219" s="245"/>
      <c r="AT219" s="246" t="s">
        <v>271</v>
      </c>
      <c r="AU219" s="246" t="s">
        <v>81</v>
      </c>
      <c r="AV219" s="11" t="s">
        <v>83</v>
      </c>
      <c r="AW219" s="11" t="s">
        <v>37</v>
      </c>
      <c r="AX219" s="11" t="s">
        <v>73</v>
      </c>
      <c r="AY219" s="246" t="s">
        <v>155</v>
      </c>
    </row>
    <row r="220" s="12" customFormat="1">
      <c r="B220" s="247"/>
      <c r="C220" s="248"/>
      <c r="D220" s="237" t="s">
        <v>271</v>
      </c>
      <c r="E220" s="249" t="s">
        <v>21</v>
      </c>
      <c r="F220" s="250" t="s">
        <v>273</v>
      </c>
      <c r="G220" s="248"/>
      <c r="H220" s="251">
        <v>148.19999999999999</v>
      </c>
      <c r="I220" s="252"/>
      <c r="J220" s="248"/>
      <c r="K220" s="248"/>
      <c r="L220" s="253"/>
      <c r="M220" s="254"/>
      <c r="N220" s="255"/>
      <c r="O220" s="255"/>
      <c r="P220" s="255"/>
      <c r="Q220" s="255"/>
      <c r="R220" s="255"/>
      <c r="S220" s="255"/>
      <c r="T220" s="256"/>
      <c r="AT220" s="257" t="s">
        <v>271</v>
      </c>
      <c r="AU220" s="257" t="s">
        <v>81</v>
      </c>
      <c r="AV220" s="12" t="s">
        <v>163</v>
      </c>
      <c r="AW220" s="12" t="s">
        <v>37</v>
      </c>
      <c r="AX220" s="12" t="s">
        <v>81</v>
      </c>
      <c r="AY220" s="257" t="s">
        <v>155</v>
      </c>
    </row>
    <row r="221" s="1" customFormat="1" ht="16.5" customHeight="1">
      <c r="B221" s="44"/>
      <c r="C221" s="210" t="s">
        <v>237</v>
      </c>
      <c r="D221" s="210" t="s">
        <v>156</v>
      </c>
      <c r="E221" s="211" t="s">
        <v>3736</v>
      </c>
      <c r="F221" s="212" t="s">
        <v>3737</v>
      </c>
      <c r="G221" s="213" t="s">
        <v>301</v>
      </c>
      <c r="H221" s="214">
        <v>186.68000000000001</v>
      </c>
      <c r="I221" s="215"/>
      <c r="J221" s="216">
        <f>ROUND(I221*H221,2)</f>
        <v>0</v>
      </c>
      <c r="K221" s="212" t="s">
        <v>21</v>
      </c>
      <c r="L221" s="70"/>
      <c r="M221" s="217" t="s">
        <v>21</v>
      </c>
      <c r="N221" s="218" t="s">
        <v>44</v>
      </c>
      <c r="O221" s="45"/>
      <c r="P221" s="219">
        <f>O221*H221</f>
        <v>0</v>
      </c>
      <c r="Q221" s="219">
        <v>0</v>
      </c>
      <c r="R221" s="219">
        <f>Q221*H221</f>
        <v>0</v>
      </c>
      <c r="S221" s="219">
        <v>0</v>
      </c>
      <c r="T221" s="220">
        <f>S221*H221</f>
        <v>0</v>
      </c>
      <c r="AR221" s="22" t="s">
        <v>163</v>
      </c>
      <c r="AT221" s="22" t="s">
        <v>156</v>
      </c>
      <c r="AU221" s="22" t="s">
        <v>81</v>
      </c>
      <c r="AY221" s="22" t="s">
        <v>155</v>
      </c>
      <c r="BE221" s="221">
        <f>IF(N221="základní",J221,0)</f>
        <v>0</v>
      </c>
      <c r="BF221" s="221">
        <f>IF(N221="snížená",J221,0)</f>
        <v>0</v>
      </c>
      <c r="BG221" s="221">
        <f>IF(N221="zákl. přenesená",J221,0)</f>
        <v>0</v>
      </c>
      <c r="BH221" s="221">
        <f>IF(N221="sníž. přenesená",J221,0)</f>
        <v>0</v>
      </c>
      <c r="BI221" s="221">
        <f>IF(N221="nulová",J221,0)</f>
        <v>0</v>
      </c>
      <c r="BJ221" s="22" t="s">
        <v>81</v>
      </c>
      <c r="BK221" s="221">
        <f>ROUND(I221*H221,2)</f>
        <v>0</v>
      </c>
      <c r="BL221" s="22" t="s">
        <v>163</v>
      </c>
      <c r="BM221" s="22" t="s">
        <v>433</v>
      </c>
    </row>
    <row r="222" s="11" customFormat="1">
      <c r="B222" s="235"/>
      <c r="C222" s="236"/>
      <c r="D222" s="237" t="s">
        <v>271</v>
      </c>
      <c r="E222" s="238" t="s">
        <v>21</v>
      </c>
      <c r="F222" s="239" t="s">
        <v>3738</v>
      </c>
      <c r="G222" s="236"/>
      <c r="H222" s="240">
        <v>186.68000000000001</v>
      </c>
      <c r="I222" s="241"/>
      <c r="J222" s="236"/>
      <c r="K222" s="236"/>
      <c r="L222" s="242"/>
      <c r="M222" s="243"/>
      <c r="N222" s="244"/>
      <c r="O222" s="244"/>
      <c r="P222" s="244"/>
      <c r="Q222" s="244"/>
      <c r="R222" s="244"/>
      <c r="S222" s="244"/>
      <c r="T222" s="245"/>
      <c r="AT222" s="246" t="s">
        <v>271</v>
      </c>
      <c r="AU222" s="246" t="s">
        <v>81</v>
      </c>
      <c r="AV222" s="11" t="s">
        <v>83</v>
      </c>
      <c r="AW222" s="11" t="s">
        <v>37</v>
      </c>
      <c r="AX222" s="11" t="s">
        <v>73</v>
      </c>
      <c r="AY222" s="246" t="s">
        <v>155</v>
      </c>
    </row>
    <row r="223" s="12" customFormat="1">
      <c r="B223" s="247"/>
      <c r="C223" s="248"/>
      <c r="D223" s="237" t="s">
        <v>271</v>
      </c>
      <c r="E223" s="249" t="s">
        <v>21</v>
      </c>
      <c r="F223" s="250" t="s">
        <v>273</v>
      </c>
      <c r="G223" s="248"/>
      <c r="H223" s="251">
        <v>186.68000000000001</v>
      </c>
      <c r="I223" s="252"/>
      <c r="J223" s="248"/>
      <c r="K223" s="248"/>
      <c r="L223" s="253"/>
      <c r="M223" s="254"/>
      <c r="N223" s="255"/>
      <c r="O223" s="255"/>
      <c r="P223" s="255"/>
      <c r="Q223" s="255"/>
      <c r="R223" s="255"/>
      <c r="S223" s="255"/>
      <c r="T223" s="256"/>
      <c r="AT223" s="257" t="s">
        <v>271</v>
      </c>
      <c r="AU223" s="257" t="s">
        <v>81</v>
      </c>
      <c r="AV223" s="12" t="s">
        <v>163</v>
      </c>
      <c r="AW223" s="12" t="s">
        <v>37</v>
      </c>
      <c r="AX223" s="12" t="s">
        <v>81</v>
      </c>
      <c r="AY223" s="257" t="s">
        <v>155</v>
      </c>
    </row>
    <row r="224" s="9" customFormat="1" ht="29.88" customHeight="1">
      <c r="B224" s="196"/>
      <c r="C224" s="197"/>
      <c r="D224" s="198" t="s">
        <v>72</v>
      </c>
      <c r="E224" s="233" t="s">
        <v>429</v>
      </c>
      <c r="F224" s="233" t="s">
        <v>3739</v>
      </c>
      <c r="G224" s="197"/>
      <c r="H224" s="197"/>
      <c r="I224" s="200"/>
      <c r="J224" s="234">
        <f>BK224</f>
        <v>0</v>
      </c>
      <c r="K224" s="197"/>
      <c r="L224" s="202"/>
      <c r="M224" s="203"/>
      <c r="N224" s="204"/>
      <c r="O224" s="204"/>
      <c r="P224" s="205">
        <v>0</v>
      </c>
      <c r="Q224" s="204"/>
      <c r="R224" s="205">
        <v>0</v>
      </c>
      <c r="S224" s="204"/>
      <c r="T224" s="206">
        <v>0</v>
      </c>
      <c r="AR224" s="207" t="s">
        <v>81</v>
      </c>
      <c r="AT224" s="208" t="s">
        <v>72</v>
      </c>
      <c r="AU224" s="208" t="s">
        <v>81</v>
      </c>
      <c r="AY224" s="207" t="s">
        <v>155</v>
      </c>
      <c r="BK224" s="209">
        <v>0</v>
      </c>
    </row>
    <row r="225" s="9" customFormat="1" ht="24.96" customHeight="1">
      <c r="B225" s="196"/>
      <c r="C225" s="197"/>
      <c r="D225" s="198" t="s">
        <v>72</v>
      </c>
      <c r="E225" s="199" t="s">
        <v>479</v>
      </c>
      <c r="F225" s="199" t="s">
        <v>480</v>
      </c>
      <c r="G225" s="197"/>
      <c r="H225" s="197"/>
      <c r="I225" s="200"/>
      <c r="J225" s="201">
        <f>BK225</f>
        <v>0</v>
      </c>
      <c r="K225" s="197"/>
      <c r="L225" s="202"/>
      <c r="M225" s="203"/>
      <c r="N225" s="204"/>
      <c r="O225" s="204"/>
      <c r="P225" s="205">
        <v>0</v>
      </c>
      <c r="Q225" s="204"/>
      <c r="R225" s="205">
        <v>0</v>
      </c>
      <c r="S225" s="204"/>
      <c r="T225" s="206">
        <v>0</v>
      </c>
      <c r="AR225" s="207" t="s">
        <v>83</v>
      </c>
      <c r="AT225" s="208" t="s">
        <v>72</v>
      </c>
      <c r="AU225" s="208" t="s">
        <v>73</v>
      </c>
      <c r="AY225" s="207" t="s">
        <v>155</v>
      </c>
      <c r="BK225" s="209">
        <v>0</v>
      </c>
    </row>
    <row r="226" s="9" customFormat="1" ht="24.96" customHeight="1">
      <c r="B226" s="196"/>
      <c r="C226" s="197"/>
      <c r="D226" s="198" t="s">
        <v>72</v>
      </c>
      <c r="E226" s="199" t="s">
        <v>481</v>
      </c>
      <c r="F226" s="199" t="s">
        <v>482</v>
      </c>
      <c r="G226" s="197"/>
      <c r="H226" s="197"/>
      <c r="I226" s="200"/>
      <c r="J226" s="201">
        <f>BK226</f>
        <v>0</v>
      </c>
      <c r="K226" s="197"/>
      <c r="L226" s="202"/>
      <c r="M226" s="203"/>
      <c r="N226" s="204"/>
      <c r="O226" s="204"/>
      <c r="P226" s="205">
        <f>SUM(P227:P236)</f>
        <v>0</v>
      </c>
      <c r="Q226" s="204"/>
      <c r="R226" s="205">
        <f>SUM(R227:R236)</f>
        <v>1.6743999999999999</v>
      </c>
      <c r="S226" s="204"/>
      <c r="T226" s="206">
        <f>SUM(T227:T236)</f>
        <v>0</v>
      </c>
      <c r="AR226" s="207" t="s">
        <v>83</v>
      </c>
      <c r="AT226" s="208" t="s">
        <v>72</v>
      </c>
      <c r="AU226" s="208" t="s">
        <v>73</v>
      </c>
      <c r="AY226" s="207" t="s">
        <v>155</v>
      </c>
      <c r="BK226" s="209">
        <f>SUM(BK227:BK236)</f>
        <v>0</v>
      </c>
    </row>
    <row r="227" s="1" customFormat="1" ht="16.5" customHeight="1">
      <c r="B227" s="44"/>
      <c r="C227" s="210" t="s">
        <v>444</v>
      </c>
      <c r="D227" s="210" t="s">
        <v>156</v>
      </c>
      <c r="E227" s="211" t="s">
        <v>3740</v>
      </c>
      <c r="F227" s="212" t="s">
        <v>3741</v>
      </c>
      <c r="G227" s="213" t="s">
        <v>282</v>
      </c>
      <c r="H227" s="214">
        <v>239.19999999999999</v>
      </c>
      <c r="I227" s="215"/>
      <c r="J227" s="216">
        <f>ROUND(I227*H227,2)</f>
        <v>0</v>
      </c>
      <c r="K227" s="212" t="s">
        <v>21</v>
      </c>
      <c r="L227" s="70"/>
      <c r="M227" s="217" t="s">
        <v>21</v>
      </c>
      <c r="N227" s="218" t="s">
        <v>44</v>
      </c>
      <c r="O227" s="45"/>
      <c r="P227" s="219">
        <f>O227*H227</f>
        <v>0</v>
      </c>
      <c r="Q227" s="219">
        <v>0.0070000000000000001</v>
      </c>
      <c r="R227" s="219">
        <f>Q227*H227</f>
        <v>1.6743999999999999</v>
      </c>
      <c r="S227" s="219">
        <v>0</v>
      </c>
      <c r="T227" s="220">
        <f>S227*H227</f>
        <v>0</v>
      </c>
      <c r="AR227" s="22" t="s">
        <v>183</v>
      </c>
      <c r="AT227" s="22" t="s">
        <v>156</v>
      </c>
      <c r="AU227" s="22" t="s">
        <v>81</v>
      </c>
      <c r="AY227" s="22" t="s">
        <v>155</v>
      </c>
      <c r="BE227" s="221">
        <f>IF(N227="základní",J227,0)</f>
        <v>0</v>
      </c>
      <c r="BF227" s="221">
        <f>IF(N227="snížená",J227,0)</f>
        <v>0</v>
      </c>
      <c r="BG227" s="221">
        <f>IF(N227="zákl. přenesená",J227,0)</f>
        <v>0</v>
      </c>
      <c r="BH227" s="221">
        <f>IF(N227="sníž. přenesená",J227,0)</f>
        <v>0</v>
      </c>
      <c r="BI227" s="221">
        <f>IF(N227="nulová",J227,0)</f>
        <v>0</v>
      </c>
      <c r="BJ227" s="22" t="s">
        <v>81</v>
      </c>
      <c r="BK227" s="221">
        <f>ROUND(I227*H227,2)</f>
        <v>0</v>
      </c>
      <c r="BL227" s="22" t="s">
        <v>183</v>
      </c>
      <c r="BM227" s="22" t="s">
        <v>436</v>
      </c>
    </row>
    <row r="228" s="11" customFormat="1">
      <c r="B228" s="235"/>
      <c r="C228" s="236"/>
      <c r="D228" s="237" t="s">
        <v>271</v>
      </c>
      <c r="E228" s="238" t="s">
        <v>21</v>
      </c>
      <c r="F228" s="239" t="s">
        <v>3742</v>
      </c>
      <c r="G228" s="236"/>
      <c r="H228" s="240">
        <v>239.19999999999999</v>
      </c>
      <c r="I228" s="241"/>
      <c r="J228" s="236"/>
      <c r="K228" s="236"/>
      <c r="L228" s="242"/>
      <c r="M228" s="243"/>
      <c r="N228" s="244"/>
      <c r="O228" s="244"/>
      <c r="P228" s="244"/>
      <c r="Q228" s="244"/>
      <c r="R228" s="244"/>
      <c r="S228" s="244"/>
      <c r="T228" s="245"/>
      <c r="AT228" s="246" t="s">
        <v>271</v>
      </c>
      <c r="AU228" s="246" t="s">
        <v>81</v>
      </c>
      <c r="AV228" s="11" t="s">
        <v>83</v>
      </c>
      <c r="AW228" s="11" t="s">
        <v>37</v>
      </c>
      <c r="AX228" s="11" t="s">
        <v>73</v>
      </c>
      <c r="AY228" s="246" t="s">
        <v>155</v>
      </c>
    </row>
    <row r="229" s="12" customFormat="1">
      <c r="B229" s="247"/>
      <c r="C229" s="248"/>
      <c r="D229" s="237" t="s">
        <v>271</v>
      </c>
      <c r="E229" s="249" t="s">
        <v>21</v>
      </c>
      <c r="F229" s="250" t="s">
        <v>273</v>
      </c>
      <c r="G229" s="248"/>
      <c r="H229" s="251">
        <v>239.19999999999999</v>
      </c>
      <c r="I229" s="252"/>
      <c r="J229" s="248"/>
      <c r="K229" s="248"/>
      <c r="L229" s="253"/>
      <c r="M229" s="254"/>
      <c r="N229" s="255"/>
      <c r="O229" s="255"/>
      <c r="P229" s="255"/>
      <c r="Q229" s="255"/>
      <c r="R229" s="255"/>
      <c r="S229" s="255"/>
      <c r="T229" s="256"/>
      <c r="AT229" s="257" t="s">
        <v>271</v>
      </c>
      <c r="AU229" s="257" t="s">
        <v>81</v>
      </c>
      <c r="AV229" s="12" t="s">
        <v>163</v>
      </c>
      <c r="AW229" s="12" t="s">
        <v>37</v>
      </c>
      <c r="AX229" s="12" t="s">
        <v>81</v>
      </c>
      <c r="AY229" s="257" t="s">
        <v>155</v>
      </c>
    </row>
    <row r="230" s="1" customFormat="1" ht="16.5" customHeight="1">
      <c r="B230" s="44"/>
      <c r="C230" s="210" t="s">
        <v>241</v>
      </c>
      <c r="D230" s="210" t="s">
        <v>156</v>
      </c>
      <c r="E230" s="211" t="s">
        <v>500</v>
      </c>
      <c r="F230" s="212" t="s">
        <v>501</v>
      </c>
      <c r="G230" s="213" t="s">
        <v>301</v>
      </c>
      <c r="H230" s="214">
        <v>1.6739999999999999</v>
      </c>
      <c r="I230" s="215"/>
      <c r="J230" s="216">
        <f>ROUND(I230*H230,2)</f>
        <v>0</v>
      </c>
      <c r="K230" s="212" t="s">
        <v>21</v>
      </c>
      <c r="L230" s="70"/>
      <c r="M230" s="217" t="s">
        <v>21</v>
      </c>
      <c r="N230" s="218" t="s">
        <v>44</v>
      </c>
      <c r="O230" s="45"/>
      <c r="P230" s="219">
        <f>O230*H230</f>
        <v>0</v>
      </c>
      <c r="Q230" s="219">
        <v>0</v>
      </c>
      <c r="R230" s="219">
        <f>Q230*H230</f>
        <v>0</v>
      </c>
      <c r="S230" s="219">
        <v>0</v>
      </c>
      <c r="T230" s="220">
        <f>S230*H230</f>
        <v>0</v>
      </c>
      <c r="AR230" s="22" t="s">
        <v>183</v>
      </c>
      <c r="AT230" s="22" t="s">
        <v>156</v>
      </c>
      <c r="AU230" s="22" t="s">
        <v>81</v>
      </c>
      <c r="AY230" s="22" t="s">
        <v>155</v>
      </c>
      <c r="BE230" s="221">
        <f>IF(N230="základní",J230,0)</f>
        <v>0</v>
      </c>
      <c r="BF230" s="221">
        <f>IF(N230="snížená",J230,0)</f>
        <v>0</v>
      </c>
      <c r="BG230" s="221">
        <f>IF(N230="zákl. přenesená",J230,0)</f>
        <v>0</v>
      </c>
      <c r="BH230" s="221">
        <f>IF(N230="sníž. přenesená",J230,0)</f>
        <v>0</v>
      </c>
      <c r="BI230" s="221">
        <f>IF(N230="nulová",J230,0)</f>
        <v>0</v>
      </c>
      <c r="BJ230" s="22" t="s">
        <v>81</v>
      </c>
      <c r="BK230" s="221">
        <f>ROUND(I230*H230,2)</f>
        <v>0</v>
      </c>
      <c r="BL230" s="22" t="s">
        <v>183</v>
      </c>
      <c r="BM230" s="22" t="s">
        <v>440</v>
      </c>
    </row>
    <row r="231" s="11" customFormat="1">
      <c r="B231" s="235"/>
      <c r="C231" s="236"/>
      <c r="D231" s="237" t="s">
        <v>271</v>
      </c>
      <c r="E231" s="238" t="s">
        <v>21</v>
      </c>
      <c r="F231" s="239" t="s">
        <v>3743</v>
      </c>
      <c r="G231" s="236"/>
      <c r="H231" s="240">
        <v>1.6739999999999999</v>
      </c>
      <c r="I231" s="241"/>
      <c r="J231" s="236"/>
      <c r="K231" s="236"/>
      <c r="L231" s="242"/>
      <c r="M231" s="243"/>
      <c r="N231" s="244"/>
      <c r="O231" s="244"/>
      <c r="P231" s="244"/>
      <c r="Q231" s="244"/>
      <c r="R231" s="244"/>
      <c r="S231" s="244"/>
      <c r="T231" s="245"/>
      <c r="AT231" s="246" t="s">
        <v>271</v>
      </c>
      <c r="AU231" s="246" t="s">
        <v>81</v>
      </c>
      <c r="AV231" s="11" t="s">
        <v>83</v>
      </c>
      <c r="AW231" s="11" t="s">
        <v>37</v>
      </c>
      <c r="AX231" s="11" t="s">
        <v>73</v>
      </c>
      <c r="AY231" s="246" t="s">
        <v>155</v>
      </c>
    </row>
    <row r="232" s="12" customFormat="1">
      <c r="B232" s="247"/>
      <c r="C232" s="248"/>
      <c r="D232" s="237" t="s">
        <v>271</v>
      </c>
      <c r="E232" s="249" t="s">
        <v>21</v>
      </c>
      <c r="F232" s="250" t="s">
        <v>273</v>
      </c>
      <c r="G232" s="248"/>
      <c r="H232" s="251">
        <v>1.6739999999999999</v>
      </c>
      <c r="I232" s="252"/>
      <c r="J232" s="248"/>
      <c r="K232" s="248"/>
      <c r="L232" s="253"/>
      <c r="M232" s="254"/>
      <c r="N232" s="255"/>
      <c r="O232" s="255"/>
      <c r="P232" s="255"/>
      <c r="Q232" s="255"/>
      <c r="R232" s="255"/>
      <c r="S232" s="255"/>
      <c r="T232" s="256"/>
      <c r="AT232" s="257" t="s">
        <v>271</v>
      </c>
      <c r="AU232" s="257" t="s">
        <v>81</v>
      </c>
      <c r="AV232" s="12" t="s">
        <v>163</v>
      </c>
      <c r="AW232" s="12" t="s">
        <v>37</v>
      </c>
      <c r="AX232" s="12" t="s">
        <v>81</v>
      </c>
      <c r="AY232" s="257" t="s">
        <v>155</v>
      </c>
    </row>
    <row r="233" s="1" customFormat="1" ht="16.5" customHeight="1">
      <c r="B233" s="44"/>
      <c r="C233" s="210" t="s">
        <v>452</v>
      </c>
      <c r="D233" s="210" t="s">
        <v>156</v>
      </c>
      <c r="E233" s="211" t="s">
        <v>3744</v>
      </c>
      <c r="F233" s="212" t="s">
        <v>3745</v>
      </c>
      <c r="G233" s="213" t="s">
        <v>301</v>
      </c>
      <c r="H233" s="214">
        <v>1.6739999999999999</v>
      </c>
      <c r="I233" s="215"/>
      <c r="J233" s="216">
        <f>ROUND(I233*H233,2)</f>
        <v>0</v>
      </c>
      <c r="K233" s="212" t="s">
        <v>21</v>
      </c>
      <c r="L233" s="70"/>
      <c r="M233" s="217" t="s">
        <v>21</v>
      </c>
      <c r="N233" s="218" t="s">
        <v>44</v>
      </c>
      <c r="O233" s="45"/>
      <c r="P233" s="219">
        <f>O233*H233</f>
        <v>0</v>
      </c>
      <c r="Q233" s="219">
        <v>0</v>
      </c>
      <c r="R233" s="219">
        <f>Q233*H233</f>
        <v>0</v>
      </c>
      <c r="S233" s="219">
        <v>0</v>
      </c>
      <c r="T233" s="220">
        <f>S233*H233</f>
        <v>0</v>
      </c>
      <c r="AR233" s="22" t="s">
        <v>183</v>
      </c>
      <c r="AT233" s="22" t="s">
        <v>156</v>
      </c>
      <c r="AU233" s="22" t="s">
        <v>81</v>
      </c>
      <c r="AY233" s="22" t="s">
        <v>155</v>
      </c>
      <c r="BE233" s="221">
        <f>IF(N233="základní",J233,0)</f>
        <v>0</v>
      </c>
      <c r="BF233" s="221">
        <f>IF(N233="snížená",J233,0)</f>
        <v>0</v>
      </c>
      <c r="BG233" s="221">
        <f>IF(N233="zákl. přenesená",J233,0)</f>
        <v>0</v>
      </c>
      <c r="BH233" s="221">
        <f>IF(N233="sníž. přenesená",J233,0)</f>
        <v>0</v>
      </c>
      <c r="BI233" s="221">
        <f>IF(N233="nulová",J233,0)</f>
        <v>0</v>
      </c>
      <c r="BJ233" s="22" t="s">
        <v>81</v>
      </c>
      <c r="BK233" s="221">
        <f>ROUND(I233*H233,2)</f>
        <v>0</v>
      </c>
      <c r="BL233" s="22" t="s">
        <v>183</v>
      </c>
      <c r="BM233" s="22" t="s">
        <v>443</v>
      </c>
    </row>
    <row r="234" s="11" customFormat="1">
      <c r="B234" s="235"/>
      <c r="C234" s="236"/>
      <c r="D234" s="237" t="s">
        <v>271</v>
      </c>
      <c r="E234" s="238" t="s">
        <v>21</v>
      </c>
      <c r="F234" s="239" t="s">
        <v>3743</v>
      </c>
      <c r="G234" s="236"/>
      <c r="H234" s="240">
        <v>1.6739999999999999</v>
      </c>
      <c r="I234" s="241"/>
      <c r="J234" s="236"/>
      <c r="K234" s="236"/>
      <c r="L234" s="242"/>
      <c r="M234" s="243"/>
      <c r="N234" s="244"/>
      <c r="O234" s="244"/>
      <c r="P234" s="244"/>
      <c r="Q234" s="244"/>
      <c r="R234" s="244"/>
      <c r="S234" s="244"/>
      <c r="T234" s="245"/>
      <c r="AT234" s="246" t="s">
        <v>271</v>
      </c>
      <c r="AU234" s="246" t="s">
        <v>81</v>
      </c>
      <c r="AV234" s="11" t="s">
        <v>83</v>
      </c>
      <c r="AW234" s="11" t="s">
        <v>37</v>
      </c>
      <c r="AX234" s="11" t="s">
        <v>73</v>
      </c>
      <c r="AY234" s="246" t="s">
        <v>155</v>
      </c>
    </row>
    <row r="235" s="12" customFormat="1">
      <c r="B235" s="247"/>
      <c r="C235" s="248"/>
      <c r="D235" s="237" t="s">
        <v>271</v>
      </c>
      <c r="E235" s="249" t="s">
        <v>21</v>
      </c>
      <c r="F235" s="250" t="s">
        <v>273</v>
      </c>
      <c r="G235" s="248"/>
      <c r="H235" s="251">
        <v>1.6739999999999999</v>
      </c>
      <c r="I235" s="252"/>
      <c r="J235" s="248"/>
      <c r="K235" s="248"/>
      <c r="L235" s="253"/>
      <c r="M235" s="254"/>
      <c r="N235" s="255"/>
      <c r="O235" s="255"/>
      <c r="P235" s="255"/>
      <c r="Q235" s="255"/>
      <c r="R235" s="255"/>
      <c r="S235" s="255"/>
      <c r="T235" s="256"/>
      <c r="AT235" s="257" t="s">
        <v>271</v>
      </c>
      <c r="AU235" s="257" t="s">
        <v>81</v>
      </c>
      <c r="AV235" s="12" t="s">
        <v>163</v>
      </c>
      <c r="AW235" s="12" t="s">
        <v>37</v>
      </c>
      <c r="AX235" s="12" t="s">
        <v>81</v>
      </c>
      <c r="AY235" s="257" t="s">
        <v>155</v>
      </c>
    </row>
    <row r="236" s="9" customFormat="1" ht="29.88" customHeight="1">
      <c r="B236" s="196"/>
      <c r="C236" s="197"/>
      <c r="D236" s="198" t="s">
        <v>72</v>
      </c>
      <c r="E236" s="233" t="s">
        <v>504</v>
      </c>
      <c r="F236" s="233" t="s">
        <v>505</v>
      </c>
      <c r="G236" s="197"/>
      <c r="H236" s="197"/>
      <c r="I236" s="200"/>
      <c r="J236" s="234">
        <f>BK236</f>
        <v>0</v>
      </c>
      <c r="K236" s="197"/>
      <c r="L236" s="202"/>
      <c r="M236" s="203"/>
      <c r="N236" s="204"/>
      <c r="O236" s="204"/>
      <c r="P236" s="205">
        <v>0</v>
      </c>
      <c r="Q236" s="204"/>
      <c r="R236" s="205">
        <v>0</v>
      </c>
      <c r="S236" s="204"/>
      <c r="T236" s="206">
        <v>0</v>
      </c>
      <c r="AR236" s="207" t="s">
        <v>83</v>
      </c>
      <c r="AT236" s="208" t="s">
        <v>72</v>
      </c>
      <c r="AU236" s="208" t="s">
        <v>81</v>
      </c>
      <c r="AY236" s="207" t="s">
        <v>155</v>
      </c>
      <c r="BK236" s="209">
        <v>0</v>
      </c>
    </row>
    <row r="237" s="9" customFormat="1" ht="24.96" customHeight="1">
      <c r="B237" s="196"/>
      <c r="C237" s="197"/>
      <c r="D237" s="198" t="s">
        <v>72</v>
      </c>
      <c r="E237" s="199" t="s">
        <v>2890</v>
      </c>
      <c r="F237" s="199" t="s">
        <v>2891</v>
      </c>
      <c r="G237" s="197"/>
      <c r="H237" s="197"/>
      <c r="I237" s="200"/>
      <c r="J237" s="201">
        <f>BK237</f>
        <v>0</v>
      </c>
      <c r="K237" s="197"/>
      <c r="L237" s="202"/>
      <c r="M237" s="203"/>
      <c r="N237" s="204"/>
      <c r="O237" s="204"/>
      <c r="P237" s="205">
        <f>SUM(P238:P244)</f>
        <v>0</v>
      </c>
      <c r="Q237" s="204"/>
      <c r="R237" s="205">
        <f>SUM(R238:R244)</f>
        <v>1.12113</v>
      </c>
      <c r="S237" s="204"/>
      <c r="T237" s="206">
        <f>SUM(T238:T244)</f>
        <v>0</v>
      </c>
      <c r="AR237" s="207" t="s">
        <v>83</v>
      </c>
      <c r="AT237" s="208" t="s">
        <v>72</v>
      </c>
      <c r="AU237" s="208" t="s">
        <v>73</v>
      </c>
      <c r="AY237" s="207" t="s">
        <v>155</v>
      </c>
      <c r="BK237" s="209">
        <f>SUM(BK238:BK244)</f>
        <v>0</v>
      </c>
    </row>
    <row r="238" s="1" customFormat="1" ht="16.5" customHeight="1">
      <c r="B238" s="44"/>
      <c r="C238" s="210" t="s">
        <v>341</v>
      </c>
      <c r="D238" s="210" t="s">
        <v>156</v>
      </c>
      <c r="E238" s="211" t="s">
        <v>3746</v>
      </c>
      <c r="F238" s="212" t="s">
        <v>3747</v>
      </c>
      <c r="G238" s="213" t="s">
        <v>282</v>
      </c>
      <c r="H238" s="214">
        <v>186.85499999999999</v>
      </c>
      <c r="I238" s="215"/>
      <c r="J238" s="216">
        <f>ROUND(I238*H238,2)</f>
        <v>0</v>
      </c>
      <c r="K238" s="212" t="s">
        <v>21</v>
      </c>
      <c r="L238" s="70"/>
      <c r="M238" s="217" t="s">
        <v>21</v>
      </c>
      <c r="N238" s="218" t="s">
        <v>44</v>
      </c>
      <c r="O238" s="45"/>
      <c r="P238" s="219">
        <f>O238*H238</f>
        <v>0</v>
      </c>
      <c r="Q238" s="219">
        <v>0.0060000000000000001</v>
      </c>
      <c r="R238" s="219">
        <f>Q238*H238</f>
        <v>1.12113</v>
      </c>
      <c r="S238" s="219">
        <v>0</v>
      </c>
      <c r="T238" s="220">
        <f>S238*H238</f>
        <v>0</v>
      </c>
      <c r="AR238" s="22" t="s">
        <v>183</v>
      </c>
      <c r="AT238" s="22" t="s">
        <v>156</v>
      </c>
      <c r="AU238" s="22" t="s">
        <v>81</v>
      </c>
      <c r="AY238" s="22" t="s">
        <v>155</v>
      </c>
      <c r="BE238" s="221">
        <f>IF(N238="základní",J238,0)</f>
        <v>0</v>
      </c>
      <c r="BF238" s="221">
        <f>IF(N238="snížená",J238,0)</f>
        <v>0</v>
      </c>
      <c r="BG238" s="221">
        <f>IF(N238="zákl. přenesená",J238,0)</f>
        <v>0</v>
      </c>
      <c r="BH238" s="221">
        <f>IF(N238="sníž. přenesená",J238,0)</f>
        <v>0</v>
      </c>
      <c r="BI238" s="221">
        <f>IF(N238="nulová",J238,0)</f>
        <v>0</v>
      </c>
      <c r="BJ238" s="22" t="s">
        <v>81</v>
      </c>
      <c r="BK238" s="221">
        <f>ROUND(I238*H238,2)</f>
        <v>0</v>
      </c>
      <c r="BL238" s="22" t="s">
        <v>183</v>
      </c>
      <c r="BM238" s="22" t="s">
        <v>447</v>
      </c>
    </row>
    <row r="239" s="11" customFormat="1">
      <c r="B239" s="235"/>
      <c r="C239" s="236"/>
      <c r="D239" s="237" t="s">
        <v>271</v>
      </c>
      <c r="E239" s="238" t="s">
        <v>21</v>
      </c>
      <c r="F239" s="239" t="s">
        <v>3748</v>
      </c>
      <c r="G239" s="236"/>
      <c r="H239" s="240">
        <v>186.85499999999999</v>
      </c>
      <c r="I239" s="241"/>
      <c r="J239" s="236"/>
      <c r="K239" s="236"/>
      <c r="L239" s="242"/>
      <c r="M239" s="243"/>
      <c r="N239" s="244"/>
      <c r="O239" s="244"/>
      <c r="P239" s="244"/>
      <c r="Q239" s="244"/>
      <c r="R239" s="244"/>
      <c r="S239" s="244"/>
      <c r="T239" s="245"/>
      <c r="AT239" s="246" t="s">
        <v>271</v>
      </c>
      <c r="AU239" s="246" t="s">
        <v>81</v>
      </c>
      <c r="AV239" s="11" t="s">
        <v>83</v>
      </c>
      <c r="AW239" s="11" t="s">
        <v>37</v>
      </c>
      <c r="AX239" s="11" t="s">
        <v>73</v>
      </c>
      <c r="AY239" s="246" t="s">
        <v>155</v>
      </c>
    </row>
    <row r="240" s="12" customFormat="1">
      <c r="B240" s="247"/>
      <c r="C240" s="248"/>
      <c r="D240" s="237" t="s">
        <v>271</v>
      </c>
      <c r="E240" s="249" t="s">
        <v>21</v>
      </c>
      <c r="F240" s="250" t="s">
        <v>273</v>
      </c>
      <c r="G240" s="248"/>
      <c r="H240" s="251">
        <v>186.85499999999999</v>
      </c>
      <c r="I240" s="252"/>
      <c r="J240" s="248"/>
      <c r="K240" s="248"/>
      <c r="L240" s="253"/>
      <c r="M240" s="254"/>
      <c r="N240" s="255"/>
      <c r="O240" s="255"/>
      <c r="P240" s="255"/>
      <c r="Q240" s="255"/>
      <c r="R240" s="255"/>
      <c r="S240" s="255"/>
      <c r="T240" s="256"/>
      <c r="AT240" s="257" t="s">
        <v>271</v>
      </c>
      <c r="AU240" s="257" t="s">
        <v>81</v>
      </c>
      <c r="AV240" s="12" t="s">
        <v>163</v>
      </c>
      <c r="AW240" s="12" t="s">
        <v>37</v>
      </c>
      <c r="AX240" s="12" t="s">
        <v>81</v>
      </c>
      <c r="AY240" s="257" t="s">
        <v>155</v>
      </c>
    </row>
    <row r="241" s="1" customFormat="1" ht="16.5" customHeight="1">
      <c r="B241" s="44"/>
      <c r="C241" s="210" t="s">
        <v>460</v>
      </c>
      <c r="D241" s="210" t="s">
        <v>156</v>
      </c>
      <c r="E241" s="211" t="s">
        <v>3749</v>
      </c>
      <c r="F241" s="212" t="s">
        <v>3750</v>
      </c>
      <c r="G241" s="213" t="s">
        <v>301</v>
      </c>
      <c r="H241" s="214">
        <v>1.121</v>
      </c>
      <c r="I241" s="215"/>
      <c r="J241" s="216">
        <f>ROUND(I241*H241,2)</f>
        <v>0</v>
      </c>
      <c r="K241" s="212" t="s">
        <v>21</v>
      </c>
      <c r="L241" s="70"/>
      <c r="M241" s="217" t="s">
        <v>21</v>
      </c>
      <c r="N241" s="218" t="s">
        <v>44</v>
      </c>
      <c r="O241" s="45"/>
      <c r="P241" s="219">
        <f>O241*H241</f>
        <v>0</v>
      </c>
      <c r="Q241" s="219">
        <v>0</v>
      </c>
      <c r="R241" s="219">
        <f>Q241*H241</f>
        <v>0</v>
      </c>
      <c r="S241" s="219">
        <v>0</v>
      </c>
      <c r="T241" s="220">
        <f>S241*H241</f>
        <v>0</v>
      </c>
      <c r="AR241" s="22" t="s">
        <v>183</v>
      </c>
      <c r="AT241" s="22" t="s">
        <v>156</v>
      </c>
      <c r="AU241" s="22" t="s">
        <v>81</v>
      </c>
      <c r="AY241" s="22" t="s">
        <v>155</v>
      </c>
      <c r="BE241" s="221">
        <f>IF(N241="základní",J241,0)</f>
        <v>0</v>
      </c>
      <c r="BF241" s="221">
        <f>IF(N241="snížená",J241,0)</f>
        <v>0</v>
      </c>
      <c r="BG241" s="221">
        <f>IF(N241="zákl. přenesená",J241,0)</f>
        <v>0</v>
      </c>
      <c r="BH241" s="221">
        <f>IF(N241="sníž. přenesená",J241,0)</f>
        <v>0</v>
      </c>
      <c r="BI241" s="221">
        <f>IF(N241="nulová",J241,0)</f>
        <v>0</v>
      </c>
      <c r="BJ241" s="22" t="s">
        <v>81</v>
      </c>
      <c r="BK241" s="221">
        <f>ROUND(I241*H241,2)</f>
        <v>0</v>
      </c>
      <c r="BL241" s="22" t="s">
        <v>183</v>
      </c>
      <c r="BM241" s="22" t="s">
        <v>450</v>
      </c>
    </row>
    <row r="242" s="11" customFormat="1">
      <c r="B242" s="235"/>
      <c r="C242" s="236"/>
      <c r="D242" s="237" t="s">
        <v>271</v>
      </c>
      <c r="E242" s="238" t="s">
        <v>21</v>
      </c>
      <c r="F242" s="239" t="s">
        <v>3751</v>
      </c>
      <c r="G242" s="236"/>
      <c r="H242" s="240">
        <v>1.121</v>
      </c>
      <c r="I242" s="241"/>
      <c r="J242" s="236"/>
      <c r="K242" s="236"/>
      <c r="L242" s="242"/>
      <c r="M242" s="243"/>
      <c r="N242" s="244"/>
      <c r="O242" s="244"/>
      <c r="P242" s="244"/>
      <c r="Q242" s="244"/>
      <c r="R242" s="244"/>
      <c r="S242" s="244"/>
      <c r="T242" s="245"/>
      <c r="AT242" s="246" t="s">
        <v>271</v>
      </c>
      <c r="AU242" s="246" t="s">
        <v>81</v>
      </c>
      <c r="AV242" s="11" t="s">
        <v>83</v>
      </c>
      <c r="AW242" s="11" t="s">
        <v>37</v>
      </c>
      <c r="AX242" s="11" t="s">
        <v>73</v>
      </c>
      <c r="AY242" s="246" t="s">
        <v>155</v>
      </c>
    </row>
    <row r="243" s="12" customFormat="1">
      <c r="B243" s="247"/>
      <c r="C243" s="248"/>
      <c r="D243" s="237" t="s">
        <v>271</v>
      </c>
      <c r="E243" s="249" t="s">
        <v>21</v>
      </c>
      <c r="F243" s="250" t="s">
        <v>273</v>
      </c>
      <c r="G243" s="248"/>
      <c r="H243" s="251">
        <v>1.121</v>
      </c>
      <c r="I243" s="252"/>
      <c r="J243" s="248"/>
      <c r="K243" s="248"/>
      <c r="L243" s="253"/>
      <c r="M243" s="254"/>
      <c r="N243" s="255"/>
      <c r="O243" s="255"/>
      <c r="P243" s="255"/>
      <c r="Q243" s="255"/>
      <c r="R243" s="255"/>
      <c r="S243" s="255"/>
      <c r="T243" s="256"/>
      <c r="AT243" s="257" t="s">
        <v>271</v>
      </c>
      <c r="AU243" s="257" t="s">
        <v>81</v>
      </c>
      <c r="AV243" s="12" t="s">
        <v>163</v>
      </c>
      <c r="AW243" s="12" t="s">
        <v>37</v>
      </c>
      <c r="AX243" s="12" t="s">
        <v>81</v>
      </c>
      <c r="AY243" s="257" t="s">
        <v>155</v>
      </c>
    </row>
    <row r="244" s="9" customFormat="1" ht="29.88" customHeight="1">
      <c r="B244" s="196"/>
      <c r="C244" s="197"/>
      <c r="D244" s="198" t="s">
        <v>72</v>
      </c>
      <c r="E244" s="233" t="s">
        <v>2878</v>
      </c>
      <c r="F244" s="233" t="s">
        <v>2958</v>
      </c>
      <c r="G244" s="197"/>
      <c r="H244" s="197"/>
      <c r="I244" s="200"/>
      <c r="J244" s="234">
        <f>BK244</f>
        <v>0</v>
      </c>
      <c r="K244" s="197"/>
      <c r="L244" s="202"/>
      <c r="M244" s="203"/>
      <c r="N244" s="204"/>
      <c r="O244" s="204"/>
      <c r="P244" s="205">
        <v>0</v>
      </c>
      <c r="Q244" s="204"/>
      <c r="R244" s="205">
        <v>0</v>
      </c>
      <c r="S244" s="204"/>
      <c r="T244" s="206">
        <v>0</v>
      </c>
      <c r="AR244" s="207" t="s">
        <v>83</v>
      </c>
      <c r="AT244" s="208" t="s">
        <v>72</v>
      </c>
      <c r="AU244" s="208" t="s">
        <v>81</v>
      </c>
      <c r="AY244" s="207" t="s">
        <v>155</v>
      </c>
      <c r="BK244" s="209">
        <v>0</v>
      </c>
    </row>
    <row r="245" s="9" customFormat="1" ht="24.96" customHeight="1">
      <c r="B245" s="196"/>
      <c r="C245" s="197"/>
      <c r="D245" s="198" t="s">
        <v>72</v>
      </c>
      <c r="E245" s="199" t="s">
        <v>2959</v>
      </c>
      <c r="F245" s="199" t="s">
        <v>2960</v>
      </c>
      <c r="G245" s="197"/>
      <c r="H245" s="197"/>
      <c r="I245" s="200"/>
      <c r="J245" s="201">
        <f>BK245</f>
        <v>0</v>
      </c>
      <c r="K245" s="197"/>
      <c r="L245" s="202"/>
      <c r="M245" s="203"/>
      <c r="N245" s="204"/>
      <c r="O245" s="204"/>
      <c r="P245" s="205">
        <f>SUM(P246:P255)</f>
        <v>0</v>
      </c>
      <c r="Q245" s="204"/>
      <c r="R245" s="205">
        <f>SUM(R246:R255)</f>
        <v>0.067079999999999987</v>
      </c>
      <c r="S245" s="204"/>
      <c r="T245" s="206">
        <f>SUM(T246:T255)</f>
        <v>0</v>
      </c>
      <c r="AR245" s="207" t="s">
        <v>83</v>
      </c>
      <c r="AT245" s="208" t="s">
        <v>72</v>
      </c>
      <c r="AU245" s="208" t="s">
        <v>73</v>
      </c>
      <c r="AY245" s="207" t="s">
        <v>155</v>
      </c>
      <c r="BK245" s="209">
        <f>SUM(BK246:BK255)</f>
        <v>0</v>
      </c>
    </row>
    <row r="246" s="1" customFormat="1" ht="16.5" customHeight="1">
      <c r="B246" s="44"/>
      <c r="C246" s="210" t="s">
        <v>345</v>
      </c>
      <c r="D246" s="210" t="s">
        <v>156</v>
      </c>
      <c r="E246" s="211" t="s">
        <v>3752</v>
      </c>
      <c r="F246" s="212" t="s">
        <v>3753</v>
      </c>
      <c r="G246" s="213" t="s">
        <v>282</v>
      </c>
      <c r="H246" s="214">
        <v>223.59999999999999</v>
      </c>
      <c r="I246" s="215"/>
      <c r="J246" s="216">
        <f>ROUND(I246*H246,2)</f>
        <v>0</v>
      </c>
      <c r="K246" s="212" t="s">
        <v>21</v>
      </c>
      <c r="L246" s="70"/>
      <c r="M246" s="217" t="s">
        <v>21</v>
      </c>
      <c r="N246" s="218" t="s">
        <v>44</v>
      </c>
      <c r="O246" s="45"/>
      <c r="P246" s="219">
        <f>O246*H246</f>
        <v>0</v>
      </c>
      <c r="Q246" s="219">
        <v>0.00029999999999999997</v>
      </c>
      <c r="R246" s="219">
        <f>Q246*H246</f>
        <v>0.067079999999999987</v>
      </c>
      <c r="S246" s="219">
        <v>0</v>
      </c>
      <c r="T246" s="220">
        <f>S246*H246</f>
        <v>0</v>
      </c>
      <c r="AR246" s="22" t="s">
        <v>183</v>
      </c>
      <c r="AT246" s="22" t="s">
        <v>156</v>
      </c>
      <c r="AU246" s="22" t="s">
        <v>81</v>
      </c>
      <c r="AY246" s="22" t="s">
        <v>155</v>
      </c>
      <c r="BE246" s="221">
        <f>IF(N246="základní",J246,0)</f>
        <v>0</v>
      </c>
      <c r="BF246" s="221">
        <f>IF(N246="snížená",J246,0)</f>
        <v>0</v>
      </c>
      <c r="BG246" s="221">
        <f>IF(N246="zákl. přenesená",J246,0)</f>
        <v>0</v>
      </c>
      <c r="BH246" s="221">
        <f>IF(N246="sníž. přenesená",J246,0)</f>
        <v>0</v>
      </c>
      <c r="BI246" s="221">
        <f>IF(N246="nulová",J246,0)</f>
        <v>0</v>
      </c>
      <c r="BJ246" s="22" t="s">
        <v>81</v>
      </c>
      <c r="BK246" s="221">
        <f>ROUND(I246*H246,2)</f>
        <v>0</v>
      </c>
      <c r="BL246" s="22" t="s">
        <v>183</v>
      </c>
      <c r="BM246" s="22" t="s">
        <v>455</v>
      </c>
    </row>
    <row r="247" s="11" customFormat="1">
      <c r="B247" s="235"/>
      <c r="C247" s="236"/>
      <c r="D247" s="237" t="s">
        <v>271</v>
      </c>
      <c r="E247" s="238" t="s">
        <v>21</v>
      </c>
      <c r="F247" s="239" t="s">
        <v>3754</v>
      </c>
      <c r="G247" s="236"/>
      <c r="H247" s="240">
        <v>223.59999999999999</v>
      </c>
      <c r="I247" s="241"/>
      <c r="J247" s="236"/>
      <c r="K247" s="236"/>
      <c r="L247" s="242"/>
      <c r="M247" s="243"/>
      <c r="N247" s="244"/>
      <c r="O247" s="244"/>
      <c r="P247" s="244"/>
      <c r="Q247" s="244"/>
      <c r="R247" s="244"/>
      <c r="S247" s="244"/>
      <c r="T247" s="245"/>
      <c r="AT247" s="246" t="s">
        <v>271</v>
      </c>
      <c r="AU247" s="246" t="s">
        <v>81</v>
      </c>
      <c r="AV247" s="11" t="s">
        <v>83</v>
      </c>
      <c r="AW247" s="11" t="s">
        <v>37</v>
      </c>
      <c r="AX247" s="11" t="s">
        <v>73</v>
      </c>
      <c r="AY247" s="246" t="s">
        <v>155</v>
      </c>
    </row>
    <row r="248" s="12" customFormat="1">
      <c r="B248" s="247"/>
      <c r="C248" s="248"/>
      <c r="D248" s="237" t="s">
        <v>271</v>
      </c>
      <c r="E248" s="249" t="s">
        <v>21</v>
      </c>
      <c r="F248" s="250" t="s">
        <v>273</v>
      </c>
      <c r="G248" s="248"/>
      <c r="H248" s="251">
        <v>223.59999999999999</v>
      </c>
      <c r="I248" s="252"/>
      <c r="J248" s="248"/>
      <c r="K248" s="248"/>
      <c r="L248" s="253"/>
      <c r="M248" s="254"/>
      <c r="N248" s="255"/>
      <c r="O248" s="255"/>
      <c r="P248" s="255"/>
      <c r="Q248" s="255"/>
      <c r="R248" s="255"/>
      <c r="S248" s="255"/>
      <c r="T248" s="256"/>
      <c r="AT248" s="257" t="s">
        <v>271</v>
      </c>
      <c r="AU248" s="257" t="s">
        <v>81</v>
      </c>
      <c r="AV248" s="12" t="s">
        <v>163</v>
      </c>
      <c r="AW248" s="12" t="s">
        <v>37</v>
      </c>
      <c r="AX248" s="12" t="s">
        <v>81</v>
      </c>
      <c r="AY248" s="257" t="s">
        <v>155</v>
      </c>
    </row>
    <row r="249" s="1" customFormat="1" ht="16.5" customHeight="1">
      <c r="B249" s="44"/>
      <c r="C249" s="210" t="s">
        <v>473</v>
      </c>
      <c r="D249" s="210" t="s">
        <v>156</v>
      </c>
      <c r="E249" s="211" t="s">
        <v>3755</v>
      </c>
      <c r="F249" s="212" t="s">
        <v>3756</v>
      </c>
      <c r="G249" s="213" t="s">
        <v>301</v>
      </c>
      <c r="H249" s="214">
        <v>0.067000000000000004</v>
      </c>
      <c r="I249" s="215"/>
      <c r="J249" s="216">
        <f>ROUND(I249*H249,2)</f>
        <v>0</v>
      </c>
      <c r="K249" s="212" t="s">
        <v>21</v>
      </c>
      <c r="L249" s="70"/>
      <c r="M249" s="217" t="s">
        <v>21</v>
      </c>
      <c r="N249" s="218" t="s">
        <v>44</v>
      </c>
      <c r="O249" s="45"/>
      <c r="P249" s="219">
        <f>O249*H249</f>
        <v>0</v>
      </c>
      <c r="Q249" s="219">
        <v>0</v>
      </c>
      <c r="R249" s="219">
        <f>Q249*H249</f>
        <v>0</v>
      </c>
      <c r="S249" s="219">
        <v>0</v>
      </c>
      <c r="T249" s="220">
        <f>S249*H249</f>
        <v>0</v>
      </c>
      <c r="AR249" s="22" t="s">
        <v>183</v>
      </c>
      <c r="AT249" s="22" t="s">
        <v>156</v>
      </c>
      <c r="AU249" s="22" t="s">
        <v>81</v>
      </c>
      <c r="AY249" s="22" t="s">
        <v>155</v>
      </c>
      <c r="BE249" s="221">
        <f>IF(N249="základní",J249,0)</f>
        <v>0</v>
      </c>
      <c r="BF249" s="221">
        <f>IF(N249="snížená",J249,0)</f>
        <v>0</v>
      </c>
      <c r="BG249" s="221">
        <f>IF(N249="zákl. přenesená",J249,0)</f>
        <v>0</v>
      </c>
      <c r="BH249" s="221">
        <f>IF(N249="sníž. přenesená",J249,0)</f>
        <v>0</v>
      </c>
      <c r="BI249" s="221">
        <f>IF(N249="nulová",J249,0)</f>
        <v>0</v>
      </c>
      <c r="BJ249" s="22" t="s">
        <v>81</v>
      </c>
      <c r="BK249" s="221">
        <f>ROUND(I249*H249,2)</f>
        <v>0</v>
      </c>
      <c r="BL249" s="22" t="s">
        <v>183</v>
      </c>
      <c r="BM249" s="22" t="s">
        <v>459</v>
      </c>
    </row>
    <row r="250" s="11" customFormat="1">
      <c r="B250" s="235"/>
      <c r="C250" s="236"/>
      <c r="D250" s="237" t="s">
        <v>271</v>
      </c>
      <c r="E250" s="238" t="s">
        <v>21</v>
      </c>
      <c r="F250" s="239" t="s">
        <v>3757</v>
      </c>
      <c r="G250" s="236"/>
      <c r="H250" s="240">
        <v>0.067000000000000004</v>
      </c>
      <c r="I250" s="241"/>
      <c r="J250" s="236"/>
      <c r="K250" s="236"/>
      <c r="L250" s="242"/>
      <c r="M250" s="243"/>
      <c r="N250" s="244"/>
      <c r="O250" s="244"/>
      <c r="P250" s="244"/>
      <c r="Q250" s="244"/>
      <c r="R250" s="244"/>
      <c r="S250" s="244"/>
      <c r="T250" s="245"/>
      <c r="AT250" s="246" t="s">
        <v>271</v>
      </c>
      <c r="AU250" s="246" t="s">
        <v>81</v>
      </c>
      <c r="AV250" s="11" t="s">
        <v>83</v>
      </c>
      <c r="AW250" s="11" t="s">
        <v>37</v>
      </c>
      <c r="AX250" s="11" t="s">
        <v>73</v>
      </c>
      <c r="AY250" s="246" t="s">
        <v>155</v>
      </c>
    </row>
    <row r="251" s="12" customFormat="1">
      <c r="B251" s="247"/>
      <c r="C251" s="248"/>
      <c r="D251" s="237" t="s">
        <v>271</v>
      </c>
      <c r="E251" s="249" t="s">
        <v>21</v>
      </c>
      <c r="F251" s="250" t="s">
        <v>273</v>
      </c>
      <c r="G251" s="248"/>
      <c r="H251" s="251">
        <v>0.067000000000000004</v>
      </c>
      <c r="I251" s="252"/>
      <c r="J251" s="248"/>
      <c r="K251" s="248"/>
      <c r="L251" s="253"/>
      <c r="M251" s="254"/>
      <c r="N251" s="255"/>
      <c r="O251" s="255"/>
      <c r="P251" s="255"/>
      <c r="Q251" s="255"/>
      <c r="R251" s="255"/>
      <c r="S251" s="255"/>
      <c r="T251" s="256"/>
      <c r="AT251" s="257" t="s">
        <v>271</v>
      </c>
      <c r="AU251" s="257" t="s">
        <v>81</v>
      </c>
      <c r="AV251" s="12" t="s">
        <v>163</v>
      </c>
      <c r="AW251" s="12" t="s">
        <v>37</v>
      </c>
      <c r="AX251" s="12" t="s">
        <v>81</v>
      </c>
      <c r="AY251" s="257" t="s">
        <v>155</v>
      </c>
    </row>
    <row r="252" s="1" customFormat="1" ht="16.5" customHeight="1">
      <c r="B252" s="44"/>
      <c r="C252" s="210" t="s">
        <v>348</v>
      </c>
      <c r="D252" s="210" t="s">
        <v>156</v>
      </c>
      <c r="E252" s="211" t="s">
        <v>3758</v>
      </c>
      <c r="F252" s="212" t="s">
        <v>3759</v>
      </c>
      <c r="G252" s="213" t="s">
        <v>301</v>
      </c>
      <c r="H252" s="214">
        <v>0.067000000000000004</v>
      </c>
      <c r="I252" s="215"/>
      <c r="J252" s="216">
        <f>ROUND(I252*H252,2)</f>
        <v>0</v>
      </c>
      <c r="K252" s="212" t="s">
        <v>21</v>
      </c>
      <c r="L252" s="70"/>
      <c r="M252" s="217" t="s">
        <v>21</v>
      </c>
      <c r="N252" s="218" t="s">
        <v>44</v>
      </c>
      <c r="O252" s="45"/>
      <c r="P252" s="219">
        <f>O252*H252</f>
        <v>0</v>
      </c>
      <c r="Q252" s="219">
        <v>0</v>
      </c>
      <c r="R252" s="219">
        <f>Q252*H252</f>
        <v>0</v>
      </c>
      <c r="S252" s="219">
        <v>0</v>
      </c>
      <c r="T252" s="220">
        <f>S252*H252</f>
        <v>0</v>
      </c>
      <c r="AR252" s="22" t="s">
        <v>183</v>
      </c>
      <c r="AT252" s="22" t="s">
        <v>156</v>
      </c>
      <c r="AU252" s="22" t="s">
        <v>81</v>
      </c>
      <c r="AY252" s="22" t="s">
        <v>155</v>
      </c>
      <c r="BE252" s="221">
        <f>IF(N252="základní",J252,0)</f>
        <v>0</v>
      </c>
      <c r="BF252" s="221">
        <f>IF(N252="snížená",J252,0)</f>
        <v>0</v>
      </c>
      <c r="BG252" s="221">
        <f>IF(N252="zákl. přenesená",J252,0)</f>
        <v>0</v>
      </c>
      <c r="BH252" s="221">
        <f>IF(N252="sníž. přenesená",J252,0)</f>
        <v>0</v>
      </c>
      <c r="BI252" s="221">
        <f>IF(N252="nulová",J252,0)</f>
        <v>0</v>
      </c>
      <c r="BJ252" s="22" t="s">
        <v>81</v>
      </c>
      <c r="BK252" s="221">
        <f>ROUND(I252*H252,2)</f>
        <v>0</v>
      </c>
      <c r="BL252" s="22" t="s">
        <v>183</v>
      </c>
      <c r="BM252" s="22" t="s">
        <v>463</v>
      </c>
    </row>
    <row r="253" s="11" customFormat="1">
      <c r="B253" s="235"/>
      <c r="C253" s="236"/>
      <c r="D253" s="237" t="s">
        <v>271</v>
      </c>
      <c r="E253" s="238" t="s">
        <v>21</v>
      </c>
      <c r="F253" s="239" t="s">
        <v>3757</v>
      </c>
      <c r="G253" s="236"/>
      <c r="H253" s="240">
        <v>0.067000000000000004</v>
      </c>
      <c r="I253" s="241"/>
      <c r="J253" s="236"/>
      <c r="K253" s="236"/>
      <c r="L253" s="242"/>
      <c r="M253" s="243"/>
      <c r="N253" s="244"/>
      <c r="O253" s="244"/>
      <c r="P253" s="244"/>
      <c r="Q253" s="244"/>
      <c r="R253" s="244"/>
      <c r="S253" s="244"/>
      <c r="T253" s="245"/>
      <c r="AT253" s="246" t="s">
        <v>271</v>
      </c>
      <c r="AU253" s="246" t="s">
        <v>81</v>
      </c>
      <c r="AV253" s="11" t="s">
        <v>83</v>
      </c>
      <c r="AW253" s="11" t="s">
        <v>37</v>
      </c>
      <c r="AX253" s="11" t="s">
        <v>73</v>
      </c>
      <c r="AY253" s="246" t="s">
        <v>155</v>
      </c>
    </row>
    <row r="254" s="12" customFormat="1">
      <c r="B254" s="247"/>
      <c r="C254" s="248"/>
      <c r="D254" s="237" t="s">
        <v>271</v>
      </c>
      <c r="E254" s="249" t="s">
        <v>21</v>
      </c>
      <c r="F254" s="250" t="s">
        <v>273</v>
      </c>
      <c r="G254" s="248"/>
      <c r="H254" s="251">
        <v>0.067000000000000004</v>
      </c>
      <c r="I254" s="252"/>
      <c r="J254" s="248"/>
      <c r="K254" s="248"/>
      <c r="L254" s="253"/>
      <c r="M254" s="254"/>
      <c r="N254" s="255"/>
      <c r="O254" s="255"/>
      <c r="P254" s="255"/>
      <c r="Q254" s="255"/>
      <c r="R254" s="255"/>
      <c r="S254" s="255"/>
      <c r="T254" s="256"/>
      <c r="AT254" s="257" t="s">
        <v>271</v>
      </c>
      <c r="AU254" s="257" t="s">
        <v>81</v>
      </c>
      <c r="AV254" s="12" t="s">
        <v>163</v>
      </c>
      <c r="AW254" s="12" t="s">
        <v>37</v>
      </c>
      <c r="AX254" s="12" t="s">
        <v>81</v>
      </c>
      <c r="AY254" s="257" t="s">
        <v>155</v>
      </c>
    </row>
    <row r="255" s="9" customFormat="1" ht="29.88" customHeight="1">
      <c r="B255" s="196"/>
      <c r="C255" s="197"/>
      <c r="D255" s="198" t="s">
        <v>72</v>
      </c>
      <c r="E255" s="233" t="s">
        <v>3043</v>
      </c>
      <c r="F255" s="233" t="s">
        <v>3044</v>
      </c>
      <c r="G255" s="197"/>
      <c r="H255" s="197"/>
      <c r="I255" s="200"/>
      <c r="J255" s="234">
        <f>BK255</f>
        <v>0</v>
      </c>
      <c r="K255" s="197"/>
      <c r="L255" s="202"/>
      <c r="M255" s="203"/>
      <c r="N255" s="204"/>
      <c r="O255" s="204"/>
      <c r="P255" s="205">
        <v>0</v>
      </c>
      <c r="Q255" s="204"/>
      <c r="R255" s="205">
        <v>0</v>
      </c>
      <c r="S255" s="204"/>
      <c r="T255" s="206">
        <v>0</v>
      </c>
      <c r="AR255" s="207" t="s">
        <v>83</v>
      </c>
      <c r="AT255" s="208" t="s">
        <v>72</v>
      </c>
      <c r="AU255" s="208" t="s">
        <v>81</v>
      </c>
      <c r="AY255" s="207" t="s">
        <v>155</v>
      </c>
      <c r="BK255" s="209">
        <v>0</v>
      </c>
    </row>
    <row r="256" s="9" customFormat="1" ht="24.96" customHeight="1">
      <c r="B256" s="196"/>
      <c r="C256" s="197"/>
      <c r="D256" s="198" t="s">
        <v>72</v>
      </c>
      <c r="E256" s="199" t="s">
        <v>3045</v>
      </c>
      <c r="F256" s="199" t="s">
        <v>3046</v>
      </c>
      <c r="G256" s="197"/>
      <c r="H256" s="197"/>
      <c r="I256" s="200"/>
      <c r="J256" s="201">
        <f>BK256</f>
        <v>0</v>
      </c>
      <c r="K256" s="197"/>
      <c r="L256" s="202"/>
      <c r="M256" s="203"/>
      <c r="N256" s="204"/>
      <c r="O256" s="204"/>
      <c r="P256" s="205">
        <f>SUM(P257:P278)</f>
        <v>0</v>
      </c>
      <c r="Q256" s="204"/>
      <c r="R256" s="205">
        <f>SUM(R257:R278)</f>
        <v>6.9270032000000015</v>
      </c>
      <c r="S256" s="204"/>
      <c r="T256" s="206">
        <f>SUM(T257:T278)</f>
        <v>0</v>
      </c>
      <c r="AR256" s="207" t="s">
        <v>83</v>
      </c>
      <c r="AT256" s="208" t="s">
        <v>72</v>
      </c>
      <c r="AU256" s="208" t="s">
        <v>73</v>
      </c>
      <c r="AY256" s="207" t="s">
        <v>155</v>
      </c>
      <c r="BK256" s="209">
        <f>SUM(BK257:BK278)</f>
        <v>0</v>
      </c>
    </row>
    <row r="257" s="1" customFormat="1" ht="16.5" customHeight="1">
      <c r="B257" s="44"/>
      <c r="C257" s="210" t="s">
        <v>487</v>
      </c>
      <c r="D257" s="210" t="s">
        <v>156</v>
      </c>
      <c r="E257" s="211" t="s">
        <v>3760</v>
      </c>
      <c r="F257" s="212" t="s">
        <v>3761</v>
      </c>
      <c r="G257" s="213" t="s">
        <v>298</v>
      </c>
      <c r="H257" s="214">
        <v>6.7599999999999998</v>
      </c>
      <c r="I257" s="215"/>
      <c r="J257" s="216">
        <f>ROUND(I257*H257,2)</f>
        <v>0</v>
      </c>
      <c r="K257" s="212" t="s">
        <v>21</v>
      </c>
      <c r="L257" s="70"/>
      <c r="M257" s="217" t="s">
        <v>21</v>
      </c>
      <c r="N257" s="218" t="s">
        <v>44</v>
      </c>
      <c r="O257" s="45"/>
      <c r="P257" s="219">
        <f>O257*H257</f>
        <v>0</v>
      </c>
      <c r="Q257" s="219">
        <v>0.02</v>
      </c>
      <c r="R257" s="219">
        <f>Q257*H257</f>
        <v>0.13519999999999999</v>
      </c>
      <c r="S257" s="219">
        <v>0</v>
      </c>
      <c r="T257" s="220">
        <f>S257*H257</f>
        <v>0</v>
      </c>
      <c r="AR257" s="22" t="s">
        <v>183</v>
      </c>
      <c r="AT257" s="22" t="s">
        <v>156</v>
      </c>
      <c r="AU257" s="22" t="s">
        <v>81</v>
      </c>
      <c r="AY257" s="22" t="s">
        <v>155</v>
      </c>
      <c r="BE257" s="221">
        <f>IF(N257="základní",J257,0)</f>
        <v>0</v>
      </c>
      <c r="BF257" s="221">
        <f>IF(N257="snížená",J257,0)</f>
        <v>0</v>
      </c>
      <c r="BG257" s="221">
        <f>IF(N257="zákl. přenesená",J257,0)</f>
        <v>0</v>
      </c>
      <c r="BH257" s="221">
        <f>IF(N257="sníž. přenesená",J257,0)</f>
        <v>0</v>
      </c>
      <c r="BI257" s="221">
        <f>IF(N257="nulová",J257,0)</f>
        <v>0</v>
      </c>
      <c r="BJ257" s="22" t="s">
        <v>81</v>
      </c>
      <c r="BK257" s="221">
        <f>ROUND(I257*H257,2)</f>
        <v>0</v>
      </c>
      <c r="BL257" s="22" t="s">
        <v>183</v>
      </c>
      <c r="BM257" s="22" t="s">
        <v>469</v>
      </c>
    </row>
    <row r="258" s="11" customFormat="1">
      <c r="B258" s="235"/>
      <c r="C258" s="236"/>
      <c r="D258" s="237" t="s">
        <v>271</v>
      </c>
      <c r="E258" s="238" t="s">
        <v>21</v>
      </c>
      <c r="F258" s="239" t="s">
        <v>2703</v>
      </c>
      <c r="G258" s="236"/>
      <c r="H258" s="240">
        <v>6.7599999999999998</v>
      </c>
      <c r="I258" s="241"/>
      <c r="J258" s="236"/>
      <c r="K258" s="236"/>
      <c r="L258" s="242"/>
      <c r="M258" s="243"/>
      <c r="N258" s="244"/>
      <c r="O258" s="244"/>
      <c r="P258" s="244"/>
      <c r="Q258" s="244"/>
      <c r="R258" s="244"/>
      <c r="S258" s="244"/>
      <c r="T258" s="245"/>
      <c r="AT258" s="246" t="s">
        <v>271</v>
      </c>
      <c r="AU258" s="246" t="s">
        <v>81</v>
      </c>
      <c r="AV258" s="11" t="s">
        <v>83</v>
      </c>
      <c r="AW258" s="11" t="s">
        <v>37</v>
      </c>
      <c r="AX258" s="11" t="s">
        <v>73</v>
      </c>
      <c r="AY258" s="246" t="s">
        <v>155</v>
      </c>
    </row>
    <row r="259" s="12" customFormat="1">
      <c r="B259" s="247"/>
      <c r="C259" s="248"/>
      <c r="D259" s="237" t="s">
        <v>271</v>
      </c>
      <c r="E259" s="249" t="s">
        <v>21</v>
      </c>
      <c r="F259" s="250" t="s">
        <v>273</v>
      </c>
      <c r="G259" s="248"/>
      <c r="H259" s="251">
        <v>6.7599999999999998</v>
      </c>
      <c r="I259" s="252"/>
      <c r="J259" s="248"/>
      <c r="K259" s="248"/>
      <c r="L259" s="253"/>
      <c r="M259" s="254"/>
      <c r="N259" s="255"/>
      <c r="O259" s="255"/>
      <c r="P259" s="255"/>
      <c r="Q259" s="255"/>
      <c r="R259" s="255"/>
      <c r="S259" s="255"/>
      <c r="T259" s="256"/>
      <c r="AT259" s="257" t="s">
        <v>271</v>
      </c>
      <c r="AU259" s="257" t="s">
        <v>81</v>
      </c>
      <c r="AV259" s="12" t="s">
        <v>163</v>
      </c>
      <c r="AW259" s="12" t="s">
        <v>37</v>
      </c>
      <c r="AX259" s="12" t="s">
        <v>81</v>
      </c>
      <c r="AY259" s="257" t="s">
        <v>155</v>
      </c>
    </row>
    <row r="260" s="1" customFormat="1" ht="16.5" customHeight="1">
      <c r="B260" s="44"/>
      <c r="C260" s="210" t="s">
        <v>353</v>
      </c>
      <c r="D260" s="210" t="s">
        <v>156</v>
      </c>
      <c r="E260" s="211" t="s">
        <v>3762</v>
      </c>
      <c r="F260" s="212" t="s">
        <v>3763</v>
      </c>
      <c r="G260" s="213" t="s">
        <v>298</v>
      </c>
      <c r="H260" s="214">
        <v>241.43600000000001</v>
      </c>
      <c r="I260" s="215"/>
      <c r="J260" s="216">
        <f>ROUND(I260*H260,2)</f>
        <v>0</v>
      </c>
      <c r="K260" s="212" t="s">
        <v>21</v>
      </c>
      <c r="L260" s="70"/>
      <c r="M260" s="217" t="s">
        <v>21</v>
      </c>
      <c r="N260" s="218" t="s">
        <v>44</v>
      </c>
      <c r="O260" s="45"/>
      <c r="P260" s="219">
        <f>O260*H260</f>
        <v>0</v>
      </c>
      <c r="Q260" s="219">
        <v>0.0080000000000000002</v>
      </c>
      <c r="R260" s="219">
        <f>Q260*H260</f>
        <v>1.9314880000000001</v>
      </c>
      <c r="S260" s="219">
        <v>0</v>
      </c>
      <c r="T260" s="220">
        <f>S260*H260</f>
        <v>0</v>
      </c>
      <c r="AR260" s="22" t="s">
        <v>183</v>
      </c>
      <c r="AT260" s="22" t="s">
        <v>156</v>
      </c>
      <c r="AU260" s="22" t="s">
        <v>81</v>
      </c>
      <c r="AY260" s="22" t="s">
        <v>155</v>
      </c>
      <c r="BE260" s="221">
        <f>IF(N260="základní",J260,0)</f>
        <v>0</v>
      </c>
      <c r="BF260" s="221">
        <f>IF(N260="snížená",J260,0)</f>
        <v>0</v>
      </c>
      <c r="BG260" s="221">
        <f>IF(N260="zákl. přenesená",J260,0)</f>
        <v>0</v>
      </c>
      <c r="BH260" s="221">
        <f>IF(N260="sníž. přenesená",J260,0)</f>
        <v>0</v>
      </c>
      <c r="BI260" s="221">
        <f>IF(N260="nulová",J260,0)</f>
        <v>0</v>
      </c>
      <c r="BJ260" s="22" t="s">
        <v>81</v>
      </c>
      <c r="BK260" s="221">
        <f>ROUND(I260*H260,2)</f>
        <v>0</v>
      </c>
      <c r="BL260" s="22" t="s">
        <v>183</v>
      </c>
      <c r="BM260" s="22" t="s">
        <v>472</v>
      </c>
    </row>
    <row r="261" s="11" customFormat="1">
      <c r="B261" s="235"/>
      <c r="C261" s="236"/>
      <c r="D261" s="237" t="s">
        <v>271</v>
      </c>
      <c r="E261" s="238" t="s">
        <v>21</v>
      </c>
      <c r="F261" s="239" t="s">
        <v>3764</v>
      </c>
      <c r="G261" s="236"/>
      <c r="H261" s="240">
        <v>241.43600000000001</v>
      </c>
      <c r="I261" s="241"/>
      <c r="J261" s="236"/>
      <c r="K261" s="236"/>
      <c r="L261" s="242"/>
      <c r="M261" s="243"/>
      <c r="N261" s="244"/>
      <c r="O261" s="244"/>
      <c r="P261" s="244"/>
      <c r="Q261" s="244"/>
      <c r="R261" s="244"/>
      <c r="S261" s="244"/>
      <c r="T261" s="245"/>
      <c r="AT261" s="246" t="s">
        <v>271</v>
      </c>
      <c r="AU261" s="246" t="s">
        <v>81</v>
      </c>
      <c r="AV261" s="11" t="s">
        <v>83</v>
      </c>
      <c r="AW261" s="11" t="s">
        <v>37</v>
      </c>
      <c r="AX261" s="11" t="s">
        <v>73</v>
      </c>
      <c r="AY261" s="246" t="s">
        <v>155</v>
      </c>
    </row>
    <row r="262" s="12" customFormat="1">
      <c r="B262" s="247"/>
      <c r="C262" s="248"/>
      <c r="D262" s="237" t="s">
        <v>271</v>
      </c>
      <c r="E262" s="249" t="s">
        <v>21</v>
      </c>
      <c r="F262" s="250" t="s">
        <v>273</v>
      </c>
      <c r="G262" s="248"/>
      <c r="H262" s="251">
        <v>241.43600000000001</v>
      </c>
      <c r="I262" s="252"/>
      <c r="J262" s="248"/>
      <c r="K262" s="248"/>
      <c r="L262" s="253"/>
      <c r="M262" s="254"/>
      <c r="N262" s="255"/>
      <c r="O262" s="255"/>
      <c r="P262" s="255"/>
      <c r="Q262" s="255"/>
      <c r="R262" s="255"/>
      <c r="S262" s="255"/>
      <c r="T262" s="256"/>
      <c r="AT262" s="257" t="s">
        <v>271</v>
      </c>
      <c r="AU262" s="257" t="s">
        <v>81</v>
      </c>
      <c r="AV262" s="12" t="s">
        <v>163</v>
      </c>
      <c r="AW262" s="12" t="s">
        <v>37</v>
      </c>
      <c r="AX262" s="12" t="s">
        <v>81</v>
      </c>
      <c r="AY262" s="257" t="s">
        <v>155</v>
      </c>
    </row>
    <row r="263" s="1" customFormat="1" ht="16.5" customHeight="1">
      <c r="B263" s="44"/>
      <c r="C263" s="210" t="s">
        <v>495</v>
      </c>
      <c r="D263" s="210" t="s">
        <v>156</v>
      </c>
      <c r="E263" s="211" t="s">
        <v>3765</v>
      </c>
      <c r="F263" s="212" t="s">
        <v>3766</v>
      </c>
      <c r="G263" s="213" t="s">
        <v>282</v>
      </c>
      <c r="H263" s="214">
        <v>202.80000000000001</v>
      </c>
      <c r="I263" s="215"/>
      <c r="J263" s="216">
        <f>ROUND(I263*H263,2)</f>
        <v>0</v>
      </c>
      <c r="K263" s="212" t="s">
        <v>21</v>
      </c>
      <c r="L263" s="70"/>
      <c r="M263" s="217" t="s">
        <v>21</v>
      </c>
      <c r="N263" s="218" t="s">
        <v>44</v>
      </c>
      <c r="O263" s="45"/>
      <c r="P263" s="219">
        <f>O263*H263</f>
        <v>0</v>
      </c>
      <c r="Q263" s="219">
        <v>0.014999999999999999</v>
      </c>
      <c r="R263" s="219">
        <f>Q263*H263</f>
        <v>3.0420000000000003</v>
      </c>
      <c r="S263" s="219">
        <v>0</v>
      </c>
      <c r="T263" s="220">
        <f>S263*H263</f>
        <v>0</v>
      </c>
      <c r="AR263" s="22" t="s">
        <v>183</v>
      </c>
      <c r="AT263" s="22" t="s">
        <v>156</v>
      </c>
      <c r="AU263" s="22" t="s">
        <v>81</v>
      </c>
      <c r="AY263" s="22" t="s">
        <v>155</v>
      </c>
      <c r="BE263" s="221">
        <f>IF(N263="základní",J263,0)</f>
        <v>0</v>
      </c>
      <c r="BF263" s="221">
        <f>IF(N263="snížená",J263,0)</f>
        <v>0</v>
      </c>
      <c r="BG263" s="221">
        <f>IF(N263="zákl. přenesená",J263,0)</f>
        <v>0</v>
      </c>
      <c r="BH263" s="221">
        <f>IF(N263="sníž. přenesená",J263,0)</f>
        <v>0</v>
      </c>
      <c r="BI263" s="221">
        <f>IF(N263="nulová",J263,0)</f>
        <v>0</v>
      </c>
      <c r="BJ263" s="22" t="s">
        <v>81</v>
      </c>
      <c r="BK263" s="221">
        <f>ROUND(I263*H263,2)</f>
        <v>0</v>
      </c>
      <c r="BL263" s="22" t="s">
        <v>183</v>
      </c>
      <c r="BM263" s="22" t="s">
        <v>476</v>
      </c>
    </row>
    <row r="264" s="11" customFormat="1">
      <c r="B264" s="235"/>
      <c r="C264" s="236"/>
      <c r="D264" s="237" t="s">
        <v>271</v>
      </c>
      <c r="E264" s="238" t="s">
        <v>21</v>
      </c>
      <c r="F264" s="239" t="s">
        <v>302</v>
      </c>
      <c r="G264" s="236"/>
      <c r="H264" s="240">
        <v>202.80000000000001</v>
      </c>
      <c r="I264" s="241"/>
      <c r="J264" s="236"/>
      <c r="K264" s="236"/>
      <c r="L264" s="242"/>
      <c r="M264" s="243"/>
      <c r="N264" s="244"/>
      <c r="O264" s="244"/>
      <c r="P264" s="244"/>
      <c r="Q264" s="244"/>
      <c r="R264" s="244"/>
      <c r="S264" s="244"/>
      <c r="T264" s="245"/>
      <c r="AT264" s="246" t="s">
        <v>271</v>
      </c>
      <c r="AU264" s="246" t="s">
        <v>81</v>
      </c>
      <c r="AV264" s="11" t="s">
        <v>83</v>
      </c>
      <c r="AW264" s="11" t="s">
        <v>37</v>
      </c>
      <c r="AX264" s="11" t="s">
        <v>73</v>
      </c>
      <c r="AY264" s="246" t="s">
        <v>155</v>
      </c>
    </row>
    <row r="265" s="12" customFormat="1">
      <c r="B265" s="247"/>
      <c r="C265" s="248"/>
      <c r="D265" s="237" t="s">
        <v>271</v>
      </c>
      <c r="E265" s="249" t="s">
        <v>21</v>
      </c>
      <c r="F265" s="250" t="s">
        <v>273</v>
      </c>
      <c r="G265" s="248"/>
      <c r="H265" s="251">
        <v>202.80000000000001</v>
      </c>
      <c r="I265" s="252"/>
      <c r="J265" s="248"/>
      <c r="K265" s="248"/>
      <c r="L265" s="253"/>
      <c r="M265" s="254"/>
      <c r="N265" s="255"/>
      <c r="O265" s="255"/>
      <c r="P265" s="255"/>
      <c r="Q265" s="255"/>
      <c r="R265" s="255"/>
      <c r="S265" s="255"/>
      <c r="T265" s="256"/>
      <c r="AT265" s="257" t="s">
        <v>271</v>
      </c>
      <c r="AU265" s="257" t="s">
        <v>81</v>
      </c>
      <c r="AV265" s="12" t="s">
        <v>163</v>
      </c>
      <c r="AW265" s="12" t="s">
        <v>37</v>
      </c>
      <c r="AX265" s="12" t="s">
        <v>81</v>
      </c>
      <c r="AY265" s="257" t="s">
        <v>155</v>
      </c>
    </row>
    <row r="266" s="1" customFormat="1" ht="16.5" customHeight="1">
      <c r="B266" s="44"/>
      <c r="C266" s="210" t="s">
        <v>360</v>
      </c>
      <c r="D266" s="210" t="s">
        <v>156</v>
      </c>
      <c r="E266" s="211" t="s">
        <v>3767</v>
      </c>
      <c r="F266" s="212" t="s">
        <v>3768</v>
      </c>
      <c r="G266" s="213" t="s">
        <v>282</v>
      </c>
      <c r="H266" s="214">
        <v>51.479999999999997</v>
      </c>
      <c r="I266" s="215"/>
      <c r="J266" s="216">
        <f>ROUND(I266*H266,2)</f>
        <v>0</v>
      </c>
      <c r="K266" s="212" t="s">
        <v>21</v>
      </c>
      <c r="L266" s="70"/>
      <c r="M266" s="217" t="s">
        <v>21</v>
      </c>
      <c r="N266" s="218" t="s">
        <v>44</v>
      </c>
      <c r="O266" s="45"/>
      <c r="P266" s="219">
        <f>O266*H266</f>
        <v>0</v>
      </c>
      <c r="Q266" s="219">
        <v>0.017000000000000001</v>
      </c>
      <c r="R266" s="219">
        <f>Q266*H266</f>
        <v>0.87516000000000005</v>
      </c>
      <c r="S266" s="219">
        <v>0</v>
      </c>
      <c r="T266" s="220">
        <f>S266*H266</f>
        <v>0</v>
      </c>
      <c r="AR266" s="22" t="s">
        <v>183</v>
      </c>
      <c r="AT266" s="22" t="s">
        <v>156</v>
      </c>
      <c r="AU266" s="22" t="s">
        <v>81</v>
      </c>
      <c r="AY266" s="22" t="s">
        <v>155</v>
      </c>
      <c r="BE266" s="221">
        <f>IF(N266="základní",J266,0)</f>
        <v>0</v>
      </c>
      <c r="BF266" s="221">
        <f>IF(N266="snížená",J266,0)</f>
        <v>0</v>
      </c>
      <c r="BG266" s="221">
        <f>IF(N266="zákl. přenesená",J266,0)</f>
        <v>0</v>
      </c>
      <c r="BH266" s="221">
        <f>IF(N266="sníž. přenesená",J266,0)</f>
        <v>0</v>
      </c>
      <c r="BI266" s="221">
        <f>IF(N266="nulová",J266,0)</f>
        <v>0</v>
      </c>
      <c r="BJ266" s="22" t="s">
        <v>81</v>
      </c>
      <c r="BK266" s="221">
        <f>ROUND(I266*H266,2)</f>
        <v>0</v>
      </c>
      <c r="BL266" s="22" t="s">
        <v>183</v>
      </c>
      <c r="BM266" s="22" t="s">
        <v>485</v>
      </c>
    </row>
    <row r="267" s="11" customFormat="1">
      <c r="B267" s="235"/>
      <c r="C267" s="236"/>
      <c r="D267" s="237" t="s">
        <v>271</v>
      </c>
      <c r="E267" s="238" t="s">
        <v>21</v>
      </c>
      <c r="F267" s="239" t="s">
        <v>3769</v>
      </c>
      <c r="G267" s="236"/>
      <c r="H267" s="240">
        <v>51.479999999999997</v>
      </c>
      <c r="I267" s="241"/>
      <c r="J267" s="236"/>
      <c r="K267" s="236"/>
      <c r="L267" s="242"/>
      <c r="M267" s="243"/>
      <c r="N267" s="244"/>
      <c r="O267" s="244"/>
      <c r="P267" s="244"/>
      <c r="Q267" s="244"/>
      <c r="R267" s="244"/>
      <c r="S267" s="244"/>
      <c r="T267" s="245"/>
      <c r="AT267" s="246" t="s">
        <v>271</v>
      </c>
      <c r="AU267" s="246" t="s">
        <v>81</v>
      </c>
      <c r="AV267" s="11" t="s">
        <v>83</v>
      </c>
      <c r="AW267" s="11" t="s">
        <v>37</v>
      </c>
      <c r="AX267" s="11" t="s">
        <v>73</v>
      </c>
      <c r="AY267" s="246" t="s">
        <v>155</v>
      </c>
    </row>
    <row r="268" s="12" customFormat="1">
      <c r="B268" s="247"/>
      <c r="C268" s="248"/>
      <c r="D268" s="237" t="s">
        <v>271</v>
      </c>
      <c r="E268" s="249" t="s">
        <v>21</v>
      </c>
      <c r="F268" s="250" t="s">
        <v>273</v>
      </c>
      <c r="G268" s="248"/>
      <c r="H268" s="251">
        <v>51.479999999999997</v>
      </c>
      <c r="I268" s="252"/>
      <c r="J268" s="248"/>
      <c r="K268" s="248"/>
      <c r="L268" s="253"/>
      <c r="M268" s="254"/>
      <c r="N268" s="255"/>
      <c r="O268" s="255"/>
      <c r="P268" s="255"/>
      <c r="Q268" s="255"/>
      <c r="R268" s="255"/>
      <c r="S268" s="255"/>
      <c r="T268" s="256"/>
      <c r="AT268" s="257" t="s">
        <v>271</v>
      </c>
      <c r="AU268" s="257" t="s">
        <v>81</v>
      </c>
      <c r="AV268" s="12" t="s">
        <v>163</v>
      </c>
      <c r="AW268" s="12" t="s">
        <v>37</v>
      </c>
      <c r="AX268" s="12" t="s">
        <v>81</v>
      </c>
      <c r="AY268" s="257" t="s">
        <v>155</v>
      </c>
    </row>
    <row r="269" s="1" customFormat="1" ht="16.5" customHeight="1">
      <c r="B269" s="44"/>
      <c r="C269" s="210" t="s">
        <v>1442</v>
      </c>
      <c r="D269" s="210" t="s">
        <v>156</v>
      </c>
      <c r="E269" s="211" t="s">
        <v>3770</v>
      </c>
      <c r="F269" s="212" t="s">
        <v>3771</v>
      </c>
      <c r="G269" s="213" t="s">
        <v>282</v>
      </c>
      <c r="H269" s="214">
        <v>66.560000000000002</v>
      </c>
      <c r="I269" s="215"/>
      <c r="J269" s="216">
        <f>ROUND(I269*H269,2)</f>
        <v>0</v>
      </c>
      <c r="K269" s="212" t="s">
        <v>21</v>
      </c>
      <c r="L269" s="70"/>
      <c r="M269" s="217" t="s">
        <v>21</v>
      </c>
      <c r="N269" s="218" t="s">
        <v>44</v>
      </c>
      <c r="O269" s="45"/>
      <c r="P269" s="219">
        <f>O269*H269</f>
        <v>0</v>
      </c>
      <c r="Q269" s="219">
        <v>0.01417</v>
      </c>
      <c r="R269" s="219">
        <f>Q269*H269</f>
        <v>0.94315520000000008</v>
      </c>
      <c r="S269" s="219">
        <v>0</v>
      </c>
      <c r="T269" s="220">
        <f>S269*H269</f>
        <v>0</v>
      </c>
      <c r="AR269" s="22" t="s">
        <v>183</v>
      </c>
      <c r="AT269" s="22" t="s">
        <v>156</v>
      </c>
      <c r="AU269" s="22" t="s">
        <v>81</v>
      </c>
      <c r="AY269" s="22" t="s">
        <v>155</v>
      </c>
      <c r="BE269" s="221">
        <f>IF(N269="základní",J269,0)</f>
        <v>0</v>
      </c>
      <c r="BF269" s="221">
        <f>IF(N269="snížená",J269,0)</f>
        <v>0</v>
      </c>
      <c r="BG269" s="221">
        <f>IF(N269="zákl. přenesená",J269,0)</f>
        <v>0</v>
      </c>
      <c r="BH269" s="221">
        <f>IF(N269="sníž. přenesená",J269,0)</f>
        <v>0</v>
      </c>
      <c r="BI269" s="221">
        <f>IF(N269="nulová",J269,0)</f>
        <v>0</v>
      </c>
      <c r="BJ269" s="22" t="s">
        <v>81</v>
      </c>
      <c r="BK269" s="221">
        <f>ROUND(I269*H269,2)</f>
        <v>0</v>
      </c>
      <c r="BL269" s="22" t="s">
        <v>183</v>
      </c>
      <c r="BM269" s="22" t="s">
        <v>490</v>
      </c>
    </row>
    <row r="270" s="11" customFormat="1">
      <c r="B270" s="235"/>
      <c r="C270" s="236"/>
      <c r="D270" s="237" t="s">
        <v>271</v>
      </c>
      <c r="E270" s="238" t="s">
        <v>21</v>
      </c>
      <c r="F270" s="239" t="s">
        <v>3772</v>
      </c>
      <c r="G270" s="236"/>
      <c r="H270" s="240">
        <v>66.560000000000002</v>
      </c>
      <c r="I270" s="241"/>
      <c r="J270" s="236"/>
      <c r="K270" s="236"/>
      <c r="L270" s="242"/>
      <c r="M270" s="243"/>
      <c r="N270" s="244"/>
      <c r="O270" s="244"/>
      <c r="P270" s="244"/>
      <c r="Q270" s="244"/>
      <c r="R270" s="244"/>
      <c r="S270" s="244"/>
      <c r="T270" s="245"/>
      <c r="AT270" s="246" t="s">
        <v>271</v>
      </c>
      <c r="AU270" s="246" t="s">
        <v>81</v>
      </c>
      <c r="AV270" s="11" t="s">
        <v>83</v>
      </c>
      <c r="AW270" s="11" t="s">
        <v>37</v>
      </c>
      <c r="AX270" s="11" t="s">
        <v>73</v>
      </c>
      <c r="AY270" s="246" t="s">
        <v>155</v>
      </c>
    </row>
    <row r="271" s="12" customFormat="1">
      <c r="B271" s="247"/>
      <c r="C271" s="248"/>
      <c r="D271" s="237" t="s">
        <v>271</v>
      </c>
      <c r="E271" s="249" t="s">
        <v>21</v>
      </c>
      <c r="F271" s="250" t="s">
        <v>273</v>
      </c>
      <c r="G271" s="248"/>
      <c r="H271" s="251">
        <v>66.560000000000002</v>
      </c>
      <c r="I271" s="252"/>
      <c r="J271" s="248"/>
      <c r="K271" s="248"/>
      <c r="L271" s="253"/>
      <c r="M271" s="254"/>
      <c r="N271" s="255"/>
      <c r="O271" s="255"/>
      <c r="P271" s="255"/>
      <c r="Q271" s="255"/>
      <c r="R271" s="255"/>
      <c r="S271" s="255"/>
      <c r="T271" s="256"/>
      <c r="AT271" s="257" t="s">
        <v>271</v>
      </c>
      <c r="AU271" s="257" t="s">
        <v>81</v>
      </c>
      <c r="AV271" s="12" t="s">
        <v>163</v>
      </c>
      <c r="AW271" s="12" t="s">
        <v>37</v>
      </c>
      <c r="AX271" s="12" t="s">
        <v>81</v>
      </c>
      <c r="AY271" s="257" t="s">
        <v>155</v>
      </c>
    </row>
    <row r="272" s="1" customFormat="1" ht="16.5" customHeight="1">
      <c r="B272" s="44"/>
      <c r="C272" s="210" t="s">
        <v>365</v>
      </c>
      <c r="D272" s="210" t="s">
        <v>156</v>
      </c>
      <c r="E272" s="211" t="s">
        <v>3087</v>
      </c>
      <c r="F272" s="212" t="s">
        <v>3088</v>
      </c>
      <c r="G272" s="213" t="s">
        <v>301</v>
      </c>
      <c r="H272" s="214">
        <v>6.9269999999999996</v>
      </c>
      <c r="I272" s="215"/>
      <c r="J272" s="216">
        <f>ROUND(I272*H272,2)</f>
        <v>0</v>
      </c>
      <c r="K272" s="212" t="s">
        <v>21</v>
      </c>
      <c r="L272" s="70"/>
      <c r="M272" s="217" t="s">
        <v>21</v>
      </c>
      <c r="N272" s="218" t="s">
        <v>44</v>
      </c>
      <c r="O272" s="45"/>
      <c r="P272" s="219">
        <f>O272*H272</f>
        <v>0</v>
      </c>
      <c r="Q272" s="219">
        <v>0</v>
      </c>
      <c r="R272" s="219">
        <f>Q272*H272</f>
        <v>0</v>
      </c>
      <c r="S272" s="219">
        <v>0</v>
      </c>
      <c r="T272" s="220">
        <f>S272*H272</f>
        <v>0</v>
      </c>
      <c r="AR272" s="22" t="s">
        <v>183</v>
      </c>
      <c r="AT272" s="22" t="s">
        <v>156</v>
      </c>
      <c r="AU272" s="22" t="s">
        <v>81</v>
      </c>
      <c r="AY272" s="22" t="s">
        <v>155</v>
      </c>
      <c r="BE272" s="221">
        <f>IF(N272="základní",J272,0)</f>
        <v>0</v>
      </c>
      <c r="BF272" s="221">
        <f>IF(N272="snížená",J272,0)</f>
        <v>0</v>
      </c>
      <c r="BG272" s="221">
        <f>IF(N272="zákl. přenesená",J272,0)</f>
        <v>0</v>
      </c>
      <c r="BH272" s="221">
        <f>IF(N272="sníž. přenesená",J272,0)</f>
        <v>0</v>
      </c>
      <c r="BI272" s="221">
        <f>IF(N272="nulová",J272,0)</f>
        <v>0</v>
      </c>
      <c r="BJ272" s="22" t="s">
        <v>81</v>
      </c>
      <c r="BK272" s="221">
        <f>ROUND(I272*H272,2)</f>
        <v>0</v>
      </c>
      <c r="BL272" s="22" t="s">
        <v>183</v>
      </c>
      <c r="BM272" s="22" t="s">
        <v>493</v>
      </c>
    </row>
    <row r="273" s="11" customFormat="1">
      <c r="B273" s="235"/>
      <c r="C273" s="236"/>
      <c r="D273" s="237" t="s">
        <v>271</v>
      </c>
      <c r="E273" s="238" t="s">
        <v>21</v>
      </c>
      <c r="F273" s="239" t="s">
        <v>3773</v>
      </c>
      <c r="G273" s="236"/>
      <c r="H273" s="240">
        <v>6.9269999999999996</v>
      </c>
      <c r="I273" s="241"/>
      <c r="J273" s="236"/>
      <c r="K273" s="236"/>
      <c r="L273" s="242"/>
      <c r="M273" s="243"/>
      <c r="N273" s="244"/>
      <c r="O273" s="244"/>
      <c r="P273" s="244"/>
      <c r="Q273" s="244"/>
      <c r="R273" s="244"/>
      <c r="S273" s="244"/>
      <c r="T273" s="245"/>
      <c r="AT273" s="246" t="s">
        <v>271</v>
      </c>
      <c r="AU273" s="246" t="s">
        <v>81</v>
      </c>
      <c r="AV273" s="11" t="s">
        <v>83</v>
      </c>
      <c r="AW273" s="11" t="s">
        <v>37</v>
      </c>
      <c r="AX273" s="11" t="s">
        <v>73</v>
      </c>
      <c r="AY273" s="246" t="s">
        <v>155</v>
      </c>
    </row>
    <row r="274" s="12" customFormat="1">
      <c r="B274" s="247"/>
      <c r="C274" s="248"/>
      <c r="D274" s="237" t="s">
        <v>271</v>
      </c>
      <c r="E274" s="249" t="s">
        <v>21</v>
      </c>
      <c r="F274" s="250" t="s">
        <v>273</v>
      </c>
      <c r="G274" s="248"/>
      <c r="H274" s="251">
        <v>6.9269999999999996</v>
      </c>
      <c r="I274" s="252"/>
      <c r="J274" s="248"/>
      <c r="K274" s="248"/>
      <c r="L274" s="253"/>
      <c r="M274" s="254"/>
      <c r="N274" s="255"/>
      <c r="O274" s="255"/>
      <c r="P274" s="255"/>
      <c r="Q274" s="255"/>
      <c r="R274" s="255"/>
      <c r="S274" s="255"/>
      <c r="T274" s="256"/>
      <c r="AT274" s="257" t="s">
        <v>271</v>
      </c>
      <c r="AU274" s="257" t="s">
        <v>81</v>
      </c>
      <c r="AV274" s="12" t="s">
        <v>163</v>
      </c>
      <c r="AW274" s="12" t="s">
        <v>37</v>
      </c>
      <c r="AX274" s="12" t="s">
        <v>81</v>
      </c>
      <c r="AY274" s="257" t="s">
        <v>155</v>
      </c>
    </row>
    <row r="275" s="1" customFormat="1" ht="16.5" customHeight="1">
      <c r="B275" s="44"/>
      <c r="C275" s="210" t="s">
        <v>1446</v>
      </c>
      <c r="D275" s="210" t="s">
        <v>156</v>
      </c>
      <c r="E275" s="211" t="s">
        <v>3733</v>
      </c>
      <c r="F275" s="212" t="s">
        <v>3734</v>
      </c>
      <c r="G275" s="213" t="s">
        <v>301</v>
      </c>
      <c r="H275" s="214">
        <v>6.9269999999999996</v>
      </c>
      <c r="I275" s="215"/>
      <c r="J275" s="216">
        <f>ROUND(I275*H275,2)</f>
        <v>0</v>
      </c>
      <c r="K275" s="212" t="s">
        <v>21</v>
      </c>
      <c r="L275" s="70"/>
      <c r="M275" s="217" t="s">
        <v>21</v>
      </c>
      <c r="N275" s="218" t="s">
        <v>44</v>
      </c>
      <c r="O275" s="45"/>
      <c r="P275" s="219">
        <f>O275*H275</f>
        <v>0</v>
      </c>
      <c r="Q275" s="219">
        <v>0</v>
      </c>
      <c r="R275" s="219">
        <f>Q275*H275</f>
        <v>0</v>
      </c>
      <c r="S275" s="219">
        <v>0</v>
      </c>
      <c r="T275" s="220">
        <f>S275*H275</f>
        <v>0</v>
      </c>
      <c r="AR275" s="22" t="s">
        <v>183</v>
      </c>
      <c r="AT275" s="22" t="s">
        <v>156</v>
      </c>
      <c r="AU275" s="22" t="s">
        <v>81</v>
      </c>
      <c r="AY275" s="22" t="s">
        <v>155</v>
      </c>
      <c r="BE275" s="221">
        <f>IF(N275="základní",J275,0)</f>
        <v>0</v>
      </c>
      <c r="BF275" s="221">
        <f>IF(N275="snížená",J275,0)</f>
        <v>0</v>
      </c>
      <c r="BG275" s="221">
        <f>IF(N275="zákl. přenesená",J275,0)</f>
        <v>0</v>
      </c>
      <c r="BH275" s="221">
        <f>IF(N275="sníž. přenesená",J275,0)</f>
        <v>0</v>
      </c>
      <c r="BI275" s="221">
        <f>IF(N275="nulová",J275,0)</f>
        <v>0</v>
      </c>
      <c r="BJ275" s="22" t="s">
        <v>81</v>
      </c>
      <c r="BK275" s="221">
        <f>ROUND(I275*H275,2)</f>
        <v>0</v>
      </c>
      <c r="BL275" s="22" t="s">
        <v>183</v>
      </c>
      <c r="BM275" s="22" t="s">
        <v>498</v>
      </c>
    </row>
    <row r="276" s="11" customFormat="1">
      <c r="B276" s="235"/>
      <c r="C276" s="236"/>
      <c r="D276" s="237" t="s">
        <v>271</v>
      </c>
      <c r="E276" s="238" t="s">
        <v>21</v>
      </c>
      <c r="F276" s="239" t="s">
        <v>3773</v>
      </c>
      <c r="G276" s="236"/>
      <c r="H276" s="240">
        <v>6.9269999999999996</v>
      </c>
      <c r="I276" s="241"/>
      <c r="J276" s="236"/>
      <c r="K276" s="236"/>
      <c r="L276" s="242"/>
      <c r="M276" s="243"/>
      <c r="N276" s="244"/>
      <c r="O276" s="244"/>
      <c r="P276" s="244"/>
      <c r="Q276" s="244"/>
      <c r="R276" s="244"/>
      <c r="S276" s="244"/>
      <c r="T276" s="245"/>
      <c r="AT276" s="246" t="s">
        <v>271</v>
      </c>
      <c r="AU276" s="246" t="s">
        <v>81</v>
      </c>
      <c r="AV276" s="11" t="s">
        <v>83</v>
      </c>
      <c r="AW276" s="11" t="s">
        <v>37</v>
      </c>
      <c r="AX276" s="11" t="s">
        <v>73</v>
      </c>
      <c r="AY276" s="246" t="s">
        <v>155</v>
      </c>
    </row>
    <row r="277" s="12" customFormat="1">
      <c r="B277" s="247"/>
      <c r="C277" s="248"/>
      <c r="D277" s="237" t="s">
        <v>271</v>
      </c>
      <c r="E277" s="249" t="s">
        <v>21</v>
      </c>
      <c r="F277" s="250" t="s">
        <v>273</v>
      </c>
      <c r="G277" s="248"/>
      <c r="H277" s="251">
        <v>6.9269999999999996</v>
      </c>
      <c r="I277" s="252"/>
      <c r="J277" s="248"/>
      <c r="K277" s="248"/>
      <c r="L277" s="253"/>
      <c r="M277" s="254"/>
      <c r="N277" s="255"/>
      <c r="O277" s="255"/>
      <c r="P277" s="255"/>
      <c r="Q277" s="255"/>
      <c r="R277" s="255"/>
      <c r="S277" s="255"/>
      <c r="T277" s="256"/>
      <c r="AT277" s="257" t="s">
        <v>271</v>
      </c>
      <c r="AU277" s="257" t="s">
        <v>81</v>
      </c>
      <c r="AV277" s="12" t="s">
        <v>163</v>
      </c>
      <c r="AW277" s="12" t="s">
        <v>37</v>
      </c>
      <c r="AX277" s="12" t="s">
        <v>81</v>
      </c>
      <c r="AY277" s="257" t="s">
        <v>155</v>
      </c>
    </row>
    <row r="278" s="9" customFormat="1" ht="29.88" customHeight="1">
      <c r="B278" s="196"/>
      <c r="C278" s="197"/>
      <c r="D278" s="198" t="s">
        <v>72</v>
      </c>
      <c r="E278" s="233" t="s">
        <v>2963</v>
      </c>
      <c r="F278" s="233" t="s">
        <v>3093</v>
      </c>
      <c r="G278" s="197"/>
      <c r="H278" s="197"/>
      <c r="I278" s="200"/>
      <c r="J278" s="234">
        <f>BK278</f>
        <v>0</v>
      </c>
      <c r="K278" s="197"/>
      <c r="L278" s="202"/>
      <c r="M278" s="203"/>
      <c r="N278" s="204"/>
      <c r="O278" s="204"/>
      <c r="P278" s="205">
        <v>0</v>
      </c>
      <c r="Q278" s="204"/>
      <c r="R278" s="205">
        <v>0</v>
      </c>
      <c r="S278" s="204"/>
      <c r="T278" s="206">
        <v>0</v>
      </c>
      <c r="AR278" s="207" t="s">
        <v>83</v>
      </c>
      <c r="AT278" s="208" t="s">
        <v>72</v>
      </c>
      <c r="AU278" s="208" t="s">
        <v>81</v>
      </c>
      <c r="AY278" s="207" t="s">
        <v>155</v>
      </c>
      <c r="BK278" s="209">
        <v>0</v>
      </c>
    </row>
    <row r="279" s="9" customFormat="1" ht="24.96" customHeight="1">
      <c r="B279" s="196"/>
      <c r="C279" s="197"/>
      <c r="D279" s="198" t="s">
        <v>72</v>
      </c>
      <c r="E279" s="199" t="s">
        <v>3111</v>
      </c>
      <c r="F279" s="199" t="s">
        <v>3112</v>
      </c>
      <c r="G279" s="197"/>
      <c r="H279" s="197"/>
      <c r="I279" s="200"/>
      <c r="J279" s="201">
        <f>BK279</f>
        <v>0</v>
      </c>
      <c r="K279" s="197"/>
      <c r="L279" s="202"/>
      <c r="M279" s="203"/>
      <c r="N279" s="204"/>
      <c r="O279" s="204"/>
      <c r="P279" s="205">
        <f>SUM(P280:P309)</f>
        <v>0</v>
      </c>
      <c r="Q279" s="204"/>
      <c r="R279" s="205">
        <f>SUM(R280:R309)</f>
        <v>1.71624</v>
      </c>
      <c r="S279" s="204"/>
      <c r="T279" s="206">
        <f>SUM(T280:T309)</f>
        <v>0</v>
      </c>
      <c r="AR279" s="207" t="s">
        <v>83</v>
      </c>
      <c r="AT279" s="208" t="s">
        <v>72</v>
      </c>
      <c r="AU279" s="208" t="s">
        <v>73</v>
      </c>
      <c r="AY279" s="207" t="s">
        <v>155</v>
      </c>
      <c r="BK279" s="209">
        <f>SUM(BK280:BK309)</f>
        <v>0</v>
      </c>
    </row>
    <row r="280" s="1" customFormat="1" ht="16.5" customHeight="1">
      <c r="B280" s="44"/>
      <c r="C280" s="210" t="s">
        <v>160</v>
      </c>
      <c r="D280" s="210" t="s">
        <v>156</v>
      </c>
      <c r="E280" s="211" t="s">
        <v>3774</v>
      </c>
      <c r="F280" s="212" t="s">
        <v>3775</v>
      </c>
      <c r="G280" s="213" t="s">
        <v>282</v>
      </c>
      <c r="H280" s="214">
        <v>195</v>
      </c>
      <c r="I280" s="215"/>
      <c r="J280" s="216">
        <f>ROUND(I280*H280,2)</f>
        <v>0</v>
      </c>
      <c r="K280" s="212" t="s">
        <v>21</v>
      </c>
      <c r="L280" s="70"/>
      <c r="M280" s="217" t="s">
        <v>21</v>
      </c>
      <c r="N280" s="218" t="s">
        <v>44</v>
      </c>
      <c r="O280" s="45"/>
      <c r="P280" s="219">
        <f>O280*H280</f>
        <v>0</v>
      </c>
      <c r="Q280" s="219">
        <v>0.0070000000000000001</v>
      </c>
      <c r="R280" s="219">
        <f>Q280*H280</f>
        <v>1.365</v>
      </c>
      <c r="S280" s="219">
        <v>0</v>
      </c>
      <c r="T280" s="220">
        <f>S280*H280</f>
        <v>0</v>
      </c>
      <c r="AR280" s="22" t="s">
        <v>183</v>
      </c>
      <c r="AT280" s="22" t="s">
        <v>156</v>
      </c>
      <c r="AU280" s="22" t="s">
        <v>81</v>
      </c>
      <c r="AY280" s="22" t="s">
        <v>155</v>
      </c>
      <c r="BE280" s="221">
        <f>IF(N280="základní",J280,0)</f>
        <v>0</v>
      </c>
      <c r="BF280" s="221">
        <f>IF(N280="snížená",J280,0)</f>
        <v>0</v>
      </c>
      <c r="BG280" s="221">
        <f>IF(N280="zákl. přenesená",J280,0)</f>
        <v>0</v>
      </c>
      <c r="BH280" s="221">
        <f>IF(N280="sníž. přenesená",J280,0)</f>
        <v>0</v>
      </c>
      <c r="BI280" s="221">
        <f>IF(N280="nulová",J280,0)</f>
        <v>0</v>
      </c>
      <c r="BJ280" s="22" t="s">
        <v>81</v>
      </c>
      <c r="BK280" s="221">
        <f>ROUND(I280*H280,2)</f>
        <v>0</v>
      </c>
      <c r="BL280" s="22" t="s">
        <v>183</v>
      </c>
      <c r="BM280" s="22" t="s">
        <v>502</v>
      </c>
    </row>
    <row r="281" s="1" customFormat="1" ht="16.5" customHeight="1">
      <c r="B281" s="44"/>
      <c r="C281" s="210" t="s">
        <v>1450</v>
      </c>
      <c r="D281" s="210" t="s">
        <v>156</v>
      </c>
      <c r="E281" s="211" t="s">
        <v>3776</v>
      </c>
      <c r="F281" s="212" t="s">
        <v>3777</v>
      </c>
      <c r="G281" s="213" t="s">
        <v>298</v>
      </c>
      <c r="H281" s="214">
        <v>24.960000000000001</v>
      </c>
      <c r="I281" s="215"/>
      <c r="J281" s="216">
        <f>ROUND(I281*H281,2)</f>
        <v>0</v>
      </c>
      <c r="K281" s="212" t="s">
        <v>21</v>
      </c>
      <c r="L281" s="70"/>
      <c r="M281" s="217" t="s">
        <v>21</v>
      </c>
      <c r="N281" s="218" t="s">
        <v>44</v>
      </c>
      <c r="O281" s="45"/>
      <c r="P281" s="219">
        <f>O281*H281</f>
        <v>0</v>
      </c>
      <c r="Q281" s="219">
        <v>0.0030000000000000001</v>
      </c>
      <c r="R281" s="219">
        <f>Q281*H281</f>
        <v>0.074880000000000002</v>
      </c>
      <c r="S281" s="219">
        <v>0</v>
      </c>
      <c r="T281" s="220">
        <f>S281*H281</f>
        <v>0</v>
      </c>
      <c r="AR281" s="22" t="s">
        <v>183</v>
      </c>
      <c r="AT281" s="22" t="s">
        <v>156</v>
      </c>
      <c r="AU281" s="22" t="s">
        <v>81</v>
      </c>
      <c r="AY281" s="22" t="s">
        <v>155</v>
      </c>
      <c r="BE281" s="221">
        <f>IF(N281="základní",J281,0)</f>
        <v>0</v>
      </c>
      <c r="BF281" s="221">
        <f>IF(N281="snížená",J281,0)</f>
        <v>0</v>
      </c>
      <c r="BG281" s="221">
        <f>IF(N281="zákl. přenesená",J281,0)</f>
        <v>0</v>
      </c>
      <c r="BH281" s="221">
        <f>IF(N281="sníž. přenesená",J281,0)</f>
        <v>0</v>
      </c>
      <c r="BI281" s="221">
        <f>IF(N281="nulová",J281,0)</f>
        <v>0</v>
      </c>
      <c r="BJ281" s="22" t="s">
        <v>81</v>
      </c>
      <c r="BK281" s="221">
        <f>ROUND(I281*H281,2)</f>
        <v>0</v>
      </c>
      <c r="BL281" s="22" t="s">
        <v>183</v>
      </c>
      <c r="BM281" s="22" t="s">
        <v>655</v>
      </c>
    </row>
    <row r="282" s="11" customFormat="1">
      <c r="B282" s="235"/>
      <c r="C282" s="236"/>
      <c r="D282" s="237" t="s">
        <v>271</v>
      </c>
      <c r="E282" s="238" t="s">
        <v>21</v>
      </c>
      <c r="F282" s="239" t="s">
        <v>3452</v>
      </c>
      <c r="G282" s="236"/>
      <c r="H282" s="240">
        <v>24.960000000000001</v>
      </c>
      <c r="I282" s="241"/>
      <c r="J282" s="236"/>
      <c r="K282" s="236"/>
      <c r="L282" s="242"/>
      <c r="M282" s="243"/>
      <c r="N282" s="244"/>
      <c r="O282" s="244"/>
      <c r="P282" s="244"/>
      <c r="Q282" s="244"/>
      <c r="R282" s="244"/>
      <c r="S282" s="244"/>
      <c r="T282" s="245"/>
      <c r="AT282" s="246" t="s">
        <v>271</v>
      </c>
      <c r="AU282" s="246" t="s">
        <v>81</v>
      </c>
      <c r="AV282" s="11" t="s">
        <v>83</v>
      </c>
      <c r="AW282" s="11" t="s">
        <v>37</v>
      </c>
      <c r="AX282" s="11" t="s">
        <v>73</v>
      </c>
      <c r="AY282" s="246" t="s">
        <v>155</v>
      </c>
    </row>
    <row r="283" s="12" customFormat="1">
      <c r="B283" s="247"/>
      <c r="C283" s="248"/>
      <c r="D283" s="237" t="s">
        <v>271</v>
      </c>
      <c r="E283" s="249" t="s">
        <v>21</v>
      </c>
      <c r="F283" s="250" t="s">
        <v>273</v>
      </c>
      <c r="G283" s="248"/>
      <c r="H283" s="251">
        <v>24.960000000000001</v>
      </c>
      <c r="I283" s="252"/>
      <c r="J283" s="248"/>
      <c r="K283" s="248"/>
      <c r="L283" s="253"/>
      <c r="M283" s="254"/>
      <c r="N283" s="255"/>
      <c r="O283" s="255"/>
      <c r="P283" s="255"/>
      <c r="Q283" s="255"/>
      <c r="R283" s="255"/>
      <c r="S283" s="255"/>
      <c r="T283" s="256"/>
      <c r="AT283" s="257" t="s">
        <v>271</v>
      </c>
      <c r="AU283" s="257" t="s">
        <v>81</v>
      </c>
      <c r="AV283" s="12" t="s">
        <v>163</v>
      </c>
      <c r="AW283" s="12" t="s">
        <v>37</v>
      </c>
      <c r="AX283" s="12" t="s">
        <v>81</v>
      </c>
      <c r="AY283" s="257" t="s">
        <v>155</v>
      </c>
    </row>
    <row r="284" s="1" customFormat="1" ht="16.5" customHeight="1">
      <c r="B284" s="44"/>
      <c r="C284" s="210" t="s">
        <v>371</v>
      </c>
      <c r="D284" s="210" t="s">
        <v>156</v>
      </c>
      <c r="E284" s="211" t="s">
        <v>3778</v>
      </c>
      <c r="F284" s="212" t="s">
        <v>3779</v>
      </c>
      <c r="G284" s="213" t="s">
        <v>298</v>
      </c>
      <c r="H284" s="214">
        <v>14.560000000000001</v>
      </c>
      <c r="I284" s="215"/>
      <c r="J284" s="216">
        <f>ROUND(I284*H284,2)</f>
        <v>0</v>
      </c>
      <c r="K284" s="212" t="s">
        <v>21</v>
      </c>
      <c r="L284" s="70"/>
      <c r="M284" s="217" t="s">
        <v>21</v>
      </c>
      <c r="N284" s="218" t="s">
        <v>44</v>
      </c>
      <c r="O284" s="45"/>
      <c r="P284" s="219">
        <f>O284*H284</f>
        <v>0</v>
      </c>
      <c r="Q284" s="219">
        <v>0.0040000000000000001</v>
      </c>
      <c r="R284" s="219">
        <f>Q284*H284</f>
        <v>0.05824</v>
      </c>
      <c r="S284" s="219">
        <v>0</v>
      </c>
      <c r="T284" s="220">
        <f>S284*H284</f>
        <v>0</v>
      </c>
      <c r="AR284" s="22" t="s">
        <v>183</v>
      </c>
      <c r="AT284" s="22" t="s">
        <v>156</v>
      </c>
      <c r="AU284" s="22" t="s">
        <v>81</v>
      </c>
      <c r="AY284" s="22" t="s">
        <v>155</v>
      </c>
      <c r="BE284" s="221">
        <f>IF(N284="základní",J284,0)</f>
        <v>0</v>
      </c>
      <c r="BF284" s="221">
        <f>IF(N284="snížená",J284,0)</f>
        <v>0</v>
      </c>
      <c r="BG284" s="221">
        <f>IF(N284="zákl. přenesená",J284,0)</f>
        <v>0</v>
      </c>
      <c r="BH284" s="221">
        <f>IF(N284="sníž. přenesená",J284,0)</f>
        <v>0</v>
      </c>
      <c r="BI284" s="221">
        <f>IF(N284="nulová",J284,0)</f>
        <v>0</v>
      </c>
      <c r="BJ284" s="22" t="s">
        <v>81</v>
      </c>
      <c r="BK284" s="221">
        <f>ROUND(I284*H284,2)</f>
        <v>0</v>
      </c>
      <c r="BL284" s="22" t="s">
        <v>183</v>
      </c>
      <c r="BM284" s="22" t="s">
        <v>657</v>
      </c>
    </row>
    <row r="285" s="11" customFormat="1">
      <c r="B285" s="235"/>
      <c r="C285" s="236"/>
      <c r="D285" s="237" t="s">
        <v>271</v>
      </c>
      <c r="E285" s="238" t="s">
        <v>21</v>
      </c>
      <c r="F285" s="239" t="s">
        <v>3699</v>
      </c>
      <c r="G285" s="236"/>
      <c r="H285" s="240">
        <v>14.560000000000001</v>
      </c>
      <c r="I285" s="241"/>
      <c r="J285" s="236"/>
      <c r="K285" s="236"/>
      <c r="L285" s="242"/>
      <c r="M285" s="243"/>
      <c r="N285" s="244"/>
      <c r="O285" s="244"/>
      <c r="P285" s="244"/>
      <c r="Q285" s="244"/>
      <c r="R285" s="244"/>
      <c r="S285" s="244"/>
      <c r="T285" s="245"/>
      <c r="AT285" s="246" t="s">
        <v>271</v>
      </c>
      <c r="AU285" s="246" t="s">
        <v>81</v>
      </c>
      <c r="AV285" s="11" t="s">
        <v>83</v>
      </c>
      <c r="AW285" s="11" t="s">
        <v>37</v>
      </c>
      <c r="AX285" s="11" t="s">
        <v>73</v>
      </c>
      <c r="AY285" s="246" t="s">
        <v>155</v>
      </c>
    </row>
    <row r="286" s="12" customFormat="1">
      <c r="B286" s="247"/>
      <c r="C286" s="248"/>
      <c r="D286" s="237" t="s">
        <v>271</v>
      </c>
      <c r="E286" s="249" t="s">
        <v>21</v>
      </c>
      <c r="F286" s="250" t="s">
        <v>273</v>
      </c>
      <c r="G286" s="248"/>
      <c r="H286" s="251">
        <v>14.560000000000001</v>
      </c>
      <c r="I286" s="252"/>
      <c r="J286" s="248"/>
      <c r="K286" s="248"/>
      <c r="L286" s="253"/>
      <c r="M286" s="254"/>
      <c r="N286" s="255"/>
      <c r="O286" s="255"/>
      <c r="P286" s="255"/>
      <c r="Q286" s="255"/>
      <c r="R286" s="255"/>
      <c r="S286" s="255"/>
      <c r="T286" s="256"/>
      <c r="AT286" s="257" t="s">
        <v>271</v>
      </c>
      <c r="AU286" s="257" t="s">
        <v>81</v>
      </c>
      <c r="AV286" s="12" t="s">
        <v>163</v>
      </c>
      <c r="AW286" s="12" t="s">
        <v>37</v>
      </c>
      <c r="AX286" s="12" t="s">
        <v>81</v>
      </c>
      <c r="AY286" s="257" t="s">
        <v>155</v>
      </c>
    </row>
    <row r="287" s="1" customFormat="1" ht="16.5" customHeight="1">
      <c r="B287" s="44"/>
      <c r="C287" s="210" t="s">
        <v>1453</v>
      </c>
      <c r="D287" s="210" t="s">
        <v>156</v>
      </c>
      <c r="E287" s="211" t="s">
        <v>3780</v>
      </c>
      <c r="F287" s="212" t="s">
        <v>3781</v>
      </c>
      <c r="G287" s="213" t="s">
        <v>298</v>
      </c>
      <c r="H287" s="214">
        <v>24.960000000000001</v>
      </c>
      <c r="I287" s="215"/>
      <c r="J287" s="216">
        <f>ROUND(I287*H287,2)</f>
        <v>0</v>
      </c>
      <c r="K287" s="212" t="s">
        <v>21</v>
      </c>
      <c r="L287" s="70"/>
      <c r="M287" s="217" t="s">
        <v>21</v>
      </c>
      <c r="N287" s="218" t="s">
        <v>44</v>
      </c>
      <c r="O287" s="45"/>
      <c r="P287" s="219">
        <f>O287*H287</f>
        <v>0</v>
      </c>
      <c r="Q287" s="219">
        <v>0.0030000000000000001</v>
      </c>
      <c r="R287" s="219">
        <f>Q287*H287</f>
        <v>0.074880000000000002</v>
      </c>
      <c r="S287" s="219">
        <v>0</v>
      </c>
      <c r="T287" s="220">
        <f>S287*H287</f>
        <v>0</v>
      </c>
      <c r="AR287" s="22" t="s">
        <v>183</v>
      </c>
      <c r="AT287" s="22" t="s">
        <v>156</v>
      </c>
      <c r="AU287" s="22" t="s">
        <v>81</v>
      </c>
      <c r="AY287" s="22" t="s">
        <v>155</v>
      </c>
      <c r="BE287" s="221">
        <f>IF(N287="základní",J287,0)</f>
        <v>0</v>
      </c>
      <c r="BF287" s="221">
        <f>IF(N287="snížená",J287,0)</f>
        <v>0</v>
      </c>
      <c r="BG287" s="221">
        <f>IF(N287="zákl. přenesená",J287,0)</f>
        <v>0</v>
      </c>
      <c r="BH287" s="221">
        <f>IF(N287="sníž. přenesená",J287,0)</f>
        <v>0</v>
      </c>
      <c r="BI287" s="221">
        <f>IF(N287="nulová",J287,0)</f>
        <v>0</v>
      </c>
      <c r="BJ287" s="22" t="s">
        <v>81</v>
      </c>
      <c r="BK287" s="221">
        <f>ROUND(I287*H287,2)</f>
        <v>0</v>
      </c>
      <c r="BL287" s="22" t="s">
        <v>183</v>
      </c>
      <c r="BM287" s="22" t="s">
        <v>661</v>
      </c>
    </row>
    <row r="288" s="11" customFormat="1">
      <c r="B288" s="235"/>
      <c r="C288" s="236"/>
      <c r="D288" s="237" t="s">
        <v>271</v>
      </c>
      <c r="E288" s="238" t="s">
        <v>21</v>
      </c>
      <c r="F288" s="239" t="s">
        <v>3452</v>
      </c>
      <c r="G288" s="236"/>
      <c r="H288" s="240">
        <v>24.960000000000001</v>
      </c>
      <c r="I288" s="241"/>
      <c r="J288" s="236"/>
      <c r="K288" s="236"/>
      <c r="L288" s="242"/>
      <c r="M288" s="243"/>
      <c r="N288" s="244"/>
      <c r="O288" s="244"/>
      <c r="P288" s="244"/>
      <c r="Q288" s="244"/>
      <c r="R288" s="244"/>
      <c r="S288" s="244"/>
      <c r="T288" s="245"/>
      <c r="AT288" s="246" t="s">
        <v>271</v>
      </c>
      <c r="AU288" s="246" t="s">
        <v>81</v>
      </c>
      <c r="AV288" s="11" t="s">
        <v>83</v>
      </c>
      <c r="AW288" s="11" t="s">
        <v>37</v>
      </c>
      <c r="AX288" s="11" t="s">
        <v>73</v>
      </c>
      <c r="AY288" s="246" t="s">
        <v>155</v>
      </c>
    </row>
    <row r="289" s="12" customFormat="1">
      <c r="B289" s="247"/>
      <c r="C289" s="248"/>
      <c r="D289" s="237" t="s">
        <v>271</v>
      </c>
      <c r="E289" s="249" t="s">
        <v>21</v>
      </c>
      <c r="F289" s="250" t="s">
        <v>273</v>
      </c>
      <c r="G289" s="248"/>
      <c r="H289" s="251">
        <v>24.960000000000001</v>
      </c>
      <c r="I289" s="252"/>
      <c r="J289" s="248"/>
      <c r="K289" s="248"/>
      <c r="L289" s="253"/>
      <c r="M289" s="254"/>
      <c r="N289" s="255"/>
      <c r="O289" s="255"/>
      <c r="P289" s="255"/>
      <c r="Q289" s="255"/>
      <c r="R289" s="255"/>
      <c r="S289" s="255"/>
      <c r="T289" s="256"/>
      <c r="AT289" s="257" t="s">
        <v>271</v>
      </c>
      <c r="AU289" s="257" t="s">
        <v>81</v>
      </c>
      <c r="AV289" s="12" t="s">
        <v>163</v>
      </c>
      <c r="AW289" s="12" t="s">
        <v>37</v>
      </c>
      <c r="AX289" s="12" t="s">
        <v>81</v>
      </c>
      <c r="AY289" s="257" t="s">
        <v>155</v>
      </c>
    </row>
    <row r="290" s="1" customFormat="1" ht="16.5" customHeight="1">
      <c r="B290" s="44"/>
      <c r="C290" s="210" t="s">
        <v>374</v>
      </c>
      <c r="D290" s="210" t="s">
        <v>156</v>
      </c>
      <c r="E290" s="211" t="s">
        <v>3782</v>
      </c>
      <c r="F290" s="212" t="s">
        <v>3783</v>
      </c>
      <c r="G290" s="213" t="s">
        <v>298</v>
      </c>
      <c r="H290" s="214">
        <v>8.8399999999999999</v>
      </c>
      <c r="I290" s="215"/>
      <c r="J290" s="216">
        <f>ROUND(I290*H290,2)</f>
        <v>0</v>
      </c>
      <c r="K290" s="212" t="s">
        <v>21</v>
      </c>
      <c r="L290" s="70"/>
      <c r="M290" s="217" t="s">
        <v>21</v>
      </c>
      <c r="N290" s="218" t="s">
        <v>44</v>
      </c>
      <c r="O290" s="45"/>
      <c r="P290" s="219">
        <f>O290*H290</f>
        <v>0</v>
      </c>
      <c r="Q290" s="219">
        <v>0.002</v>
      </c>
      <c r="R290" s="219">
        <f>Q290*H290</f>
        <v>0.017680000000000001</v>
      </c>
      <c r="S290" s="219">
        <v>0</v>
      </c>
      <c r="T290" s="220">
        <f>S290*H290</f>
        <v>0</v>
      </c>
      <c r="AR290" s="22" t="s">
        <v>183</v>
      </c>
      <c r="AT290" s="22" t="s">
        <v>156</v>
      </c>
      <c r="AU290" s="22" t="s">
        <v>81</v>
      </c>
      <c r="AY290" s="22" t="s">
        <v>155</v>
      </c>
      <c r="BE290" s="221">
        <f>IF(N290="základní",J290,0)</f>
        <v>0</v>
      </c>
      <c r="BF290" s="221">
        <f>IF(N290="snížená",J290,0)</f>
        <v>0</v>
      </c>
      <c r="BG290" s="221">
        <f>IF(N290="zákl. přenesená",J290,0)</f>
        <v>0</v>
      </c>
      <c r="BH290" s="221">
        <f>IF(N290="sníž. přenesená",J290,0)</f>
        <v>0</v>
      </c>
      <c r="BI290" s="221">
        <f>IF(N290="nulová",J290,0)</f>
        <v>0</v>
      </c>
      <c r="BJ290" s="22" t="s">
        <v>81</v>
      </c>
      <c r="BK290" s="221">
        <f>ROUND(I290*H290,2)</f>
        <v>0</v>
      </c>
      <c r="BL290" s="22" t="s">
        <v>183</v>
      </c>
      <c r="BM290" s="22" t="s">
        <v>663</v>
      </c>
    </row>
    <row r="291" s="11" customFormat="1">
      <c r="B291" s="235"/>
      <c r="C291" s="236"/>
      <c r="D291" s="237" t="s">
        <v>271</v>
      </c>
      <c r="E291" s="238" t="s">
        <v>21</v>
      </c>
      <c r="F291" s="239" t="s">
        <v>3784</v>
      </c>
      <c r="G291" s="236"/>
      <c r="H291" s="240">
        <v>8.8399999999999999</v>
      </c>
      <c r="I291" s="241"/>
      <c r="J291" s="236"/>
      <c r="K291" s="236"/>
      <c r="L291" s="242"/>
      <c r="M291" s="243"/>
      <c r="N291" s="244"/>
      <c r="O291" s="244"/>
      <c r="P291" s="244"/>
      <c r="Q291" s="244"/>
      <c r="R291" s="244"/>
      <c r="S291" s="244"/>
      <c r="T291" s="245"/>
      <c r="AT291" s="246" t="s">
        <v>271</v>
      </c>
      <c r="AU291" s="246" t="s">
        <v>81</v>
      </c>
      <c r="AV291" s="11" t="s">
        <v>83</v>
      </c>
      <c r="AW291" s="11" t="s">
        <v>37</v>
      </c>
      <c r="AX291" s="11" t="s">
        <v>73</v>
      </c>
      <c r="AY291" s="246" t="s">
        <v>155</v>
      </c>
    </row>
    <row r="292" s="12" customFormat="1">
      <c r="B292" s="247"/>
      <c r="C292" s="248"/>
      <c r="D292" s="237" t="s">
        <v>271</v>
      </c>
      <c r="E292" s="249" t="s">
        <v>21</v>
      </c>
      <c r="F292" s="250" t="s">
        <v>273</v>
      </c>
      <c r="G292" s="248"/>
      <c r="H292" s="251">
        <v>8.8399999999999999</v>
      </c>
      <c r="I292" s="252"/>
      <c r="J292" s="248"/>
      <c r="K292" s="248"/>
      <c r="L292" s="253"/>
      <c r="M292" s="254"/>
      <c r="N292" s="255"/>
      <c r="O292" s="255"/>
      <c r="P292" s="255"/>
      <c r="Q292" s="255"/>
      <c r="R292" s="255"/>
      <c r="S292" s="255"/>
      <c r="T292" s="256"/>
      <c r="AT292" s="257" t="s">
        <v>271</v>
      </c>
      <c r="AU292" s="257" t="s">
        <v>81</v>
      </c>
      <c r="AV292" s="12" t="s">
        <v>163</v>
      </c>
      <c r="AW292" s="12" t="s">
        <v>37</v>
      </c>
      <c r="AX292" s="12" t="s">
        <v>81</v>
      </c>
      <c r="AY292" s="257" t="s">
        <v>155</v>
      </c>
    </row>
    <row r="293" s="1" customFormat="1" ht="16.5" customHeight="1">
      <c r="B293" s="44"/>
      <c r="C293" s="210" t="s">
        <v>1456</v>
      </c>
      <c r="D293" s="210" t="s">
        <v>156</v>
      </c>
      <c r="E293" s="211" t="s">
        <v>3785</v>
      </c>
      <c r="F293" s="212" t="s">
        <v>3786</v>
      </c>
      <c r="G293" s="213" t="s">
        <v>298</v>
      </c>
      <c r="H293" s="214">
        <v>9.3599999999999994</v>
      </c>
      <c r="I293" s="215"/>
      <c r="J293" s="216">
        <f>ROUND(I293*H293,2)</f>
        <v>0</v>
      </c>
      <c r="K293" s="212" t="s">
        <v>21</v>
      </c>
      <c r="L293" s="70"/>
      <c r="M293" s="217" t="s">
        <v>21</v>
      </c>
      <c r="N293" s="218" t="s">
        <v>44</v>
      </c>
      <c r="O293" s="45"/>
      <c r="P293" s="219">
        <f>O293*H293</f>
        <v>0</v>
      </c>
      <c r="Q293" s="219">
        <v>0.0040000000000000001</v>
      </c>
      <c r="R293" s="219">
        <f>Q293*H293</f>
        <v>0.037440000000000001</v>
      </c>
      <c r="S293" s="219">
        <v>0</v>
      </c>
      <c r="T293" s="220">
        <f>S293*H293</f>
        <v>0</v>
      </c>
      <c r="AR293" s="22" t="s">
        <v>183</v>
      </c>
      <c r="AT293" s="22" t="s">
        <v>156</v>
      </c>
      <c r="AU293" s="22" t="s">
        <v>81</v>
      </c>
      <c r="AY293" s="22" t="s">
        <v>155</v>
      </c>
      <c r="BE293" s="221">
        <f>IF(N293="základní",J293,0)</f>
        <v>0</v>
      </c>
      <c r="BF293" s="221">
        <f>IF(N293="snížená",J293,0)</f>
        <v>0</v>
      </c>
      <c r="BG293" s="221">
        <f>IF(N293="zákl. přenesená",J293,0)</f>
        <v>0</v>
      </c>
      <c r="BH293" s="221">
        <f>IF(N293="sníž. přenesená",J293,0)</f>
        <v>0</v>
      </c>
      <c r="BI293" s="221">
        <f>IF(N293="nulová",J293,0)</f>
        <v>0</v>
      </c>
      <c r="BJ293" s="22" t="s">
        <v>81</v>
      </c>
      <c r="BK293" s="221">
        <f>ROUND(I293*H293,2)</f>
        <v>0</v>
      </c>
      <c r="BL293" s="22" t="s">
        <v>183</v>
      </c>
      <c r="BM293" s="22" t="s">
        <v>667</v>
      </c>
    </row>
    <row r="294" s="11" customFormat="1">
      <c r="B294" s="235"/>
      <c r="C294" s="236"/>
      <c r="D294" s="237" t="s">
        <v>271</v>
      </c>
      <c r="E294" s="238" t="s">
        <v>21</v>
      </c>
      <c r="F294" s="239" t="s">
        <v>486</v>
      </c>
      <c r="G294" s="236"/>
      <c r="H294" s="240">
        <v>9.3599999999999994</v>
      </c>
      <c r="I294" s="241"/>
      <c r="J294" s="236"/>
      <c r="K294" s="236"/>
      <c r="L294" s="242"/>
      <c r="M294" s="243"/>
      <c r="N294" s="244"/>
      <c r="O294" s="244"/>
      <c r="P294" s="244"/>
      <c r="Q294" s="244"/>
      <c r="R294" s="244"/>
      <c r="S294" s="244"/>
      <c r="T294" s="245"/>
      <c r="AT294" s="246" t="s">
        <v>271</v>
      </c>
      <c r="AU294" s="246" t="s">
        <v>81</v>
      </c>
      <c r="AV294" s="11" t="s">
        <v>83</v>
      </c>
      <c r="AW294" s="11" t="s">
        <v>37</v>
      </c>
      <c r="AX294" s="11" t="s">
        <v>73</v>
      </c>
      <c r="AY294" s="246" t="s">
        <v>155</v>
      </c>
    </row>
    <row r="295" s="12" customFormat="1">
      <c r="B295" s="247"/>
      <c r="C295" s="248"/>
      <c r="D295" s="237" t="s">
        <v>271</v>
      </c>
      <c r="E295" s="249" t="s">
        <v>21</v>
      </c>
      <c r="F295" s="250" t="s">
        <v>273</v>
      </c>
      <c r="G295" s="248"/>
      <c r="H295" s="251">
        <v>9.3599999999999994</v>
      </c>
      <c r="I295" s="252"/>
      <c r="J295" s="248"/>
      <c r="K295" s="248"/>
      <c r="L295" s="253"/>
      <c r="M295" s="254"/>
      <c r="N295" s="255"/>
      <c r="O295" s="255"/>
      <c r="P295" s="255"/>
      <c r="Q295" s="255"/>
      <c r="R295" s="255"/>
      <c r="S295" s="255"/>
      <c r="T295" s="256"/>
      <c r="AT295" s="257" t="s">
        <v>271</v>
      </c>
      <c r="AU295" s="257" t="s">
        <v>81</v>
      </c>
      <c r="AV295" s="12" t="s">
        <v>163</v>
      </c>
      <c r="AW295" s="12" t="s">
        <v>37</v>
      </c>
      <c r="AX295" s="12" t="s">
        <v>81</v>
      </c>
      <c r="AY295" s="257" t="s">
        <v>155</v>
      </c>
    </row>
    <row r="296" s="1" customFormat="1" ht="16.5" customHeight="1">
      <c r="B296" s="44"/>
      <c r="C296" s="210" t="s">
        <v>378</v>
      </c>
      <c r="D296" s="210" t="s">
        <v>156</v>
      </c>
      <c r="E296" s="211" t="s">
        <v>3787</v>
      </c>
      <c r="F296" s="212" t="s">
        <v>3788</v>
      </c>
      <c r="G296" s="213" t="s">
        <v>422</v>
      </c>
      <c r="H296" s="214">
        <v>1</v>
      </c>
      <c r="I296" s="215"/>
      <c r="J296" s="216">
        <f>ROUND(I296*H296,2)</f>
        <v>0</v>
      </c>
      <c r="K296" s="212" t="s">
        <v>21</v>
      </c>
      <c r="L296" s="70"/>
      <c r="M296" s="217" t="s">
        <v>21</v>
      </c>
      <c r="N296" s="218" t="s">
        <v>44</v>
      </c>
      <c r="O296" s="45"/>
      <c r="P296" s="219">
        <f>O296*H296</f>
        <v>0</v>
      </c>
      <c r="Q296" s="219">
        <v>0.02</v>
      </c>
      <c r="R296" s="219">
        <f>Q296*H296</f>
        <v>0.02</v>
      </c>
      <c r="S296" s="219">
        <v>0</v>
      </c>
      <c r="T296" s="220">
        <f>S296*H296</f>
        <v>0</v>
      </c>
      <c r="AR296" s="22" t="s">
        <v>183</v>
      </c>
      <c r="AT296" s="22" t="s">
        <v>156</v>
      </c>
      <c r="AU296" s="22" t="s">
        <v>81</v>
      </c>
      <c r="AY296" s="22" t="s">
        <v>155</v>
      </c>
      <c r="BE296" s="221">
        <f>IF(N296="základní",J296,0)</f>
        <v>0</v>
      </c>
      <c r="BF296" s="221">
        <f>IF(N296="snížená",J296,0)</f>
        <v>0</v>
      </c>
      <c r="BG296" s="221">
        <f>IF(N296="zákl. přenesená",J296,0)</f>
        <v>0</v>
      </c>
      <c r="BH296" s="221">
        <f>IF(N296="sníž. přenesená",J296,0)</f>
        <v>0</v>
      </c>
      <c r="BI296" s="221">
        <f>IF(N296="nulová",J296,0)</f>
        <v>0</v>
      </c>
      <c r="BJ296" s="22" t="s">
        <v>81</v>
      </c>
      <c r="BK296" s="221">
        <f>ROUND(I296*H296,2)</f>
        <v>0</v>
      </c>
      <c r="BL296" s="22" t="s">
        <v>183</v>
      </c>
      <c r="BM296" s="22" t="s">
        <v>669</v>
      </c>
    </row>
    <row r="297" s="1" customFormat="1" ht="16.5" customHeight="1">
      <c r="B297" s="44"/>
      <c r="C297" s="210" t="s">
        <v>1459</v>
      </c>
      <c r="D297" s="210" t="s">
        <v>156</v>
      </c>
      <c r="E297" s="211" t="s">
        <v>3789</v>
      </c>
      <c r="F297" s="212" t="s">
        <v>3790</v>
      </c>
      <c r="G297" s="213" t="s">
        <v>298</v>
      </c>
      <c r="H297" s="214">
        <v>15.08</v>
      </c>
      <c r="I297" s="215"/>
      <c r="J297" s="216">
        <f>ROUND(I297*H297,2)</f>
        <v>0</v>
      </c>
      <c r="K297" s="212" t="s">
        <v>21</v>
      </c>
      <c r="L297" s="70"/>
      <c r="M297" s="217" t="s">
        <v>21</v>
      </c>
      <c r="N297" s="218" t="s">
        <v>44</v>
      </c>
      <c r="O297" s="45"/>
      <c r="P297" s="219">
        <f>O297*H297</f>
        <v>0</v>
      </c>
      <c r="Q297" s="219">
        <v>0.001</v>
      </c>
      <c r="R297" s="219">
        <f>Q297*H297</f>
        <v>0.01508</v>
      </c>
      <c r="S297" s="219">
        <v>0</v>
      </c>
      <c r="T297" s="220">
        <f>S297*H297</f>
        <v>0</v>
      </c>
      <c r="AR297" s="22" t="s">
        <v>183</v>
      </c>
      <c r="AT297" s="22" t="s">
        <v>156</v>
      </c>
      <c r="AU297" s="22" t="s">
        <v>81</v>
      </c>
      <c r="AY297" s="22" t="s">
        <v>155</v>
      </c>
      <c r="BE297" s="221">
        <f>IF(N297="základní",J297,0)</f>
        <v>0</v>
      </c>
      <c r="BF297" s="221">
        <f>IF(N297="snížená",J297,0)</f>
        <v>0</v>
      </c>
      <c r="BG297" s="221">
        <f>IF(N297="zákl. přenesená",J297,0)</f>
        <v>0</v>
      </c>
      <c r="BH297" s="221">
        <f>IF(N297="sníž. přenesená",J297,0)</f>
        <v>0</v>
      </c>
      <c r="BI297" s="221">
        <f>IF(N297="nulová",J297,0)</f>
        <v>0</v>
      </c>
      <c r="BJ297" s="22" t="s">
        <v>81</v>
      </c>
      <c r="BK297" s="221">
        <f>ROUND(I297*H297,2)</f>
        <v>0</v>
      </c>
      <c r="BL297" s="22" t="s">
        <v>183</v>
      </c>
      <c r="BM297" s="22" t="s">
        <v>673</v>
      </c>
    </row>
    <row r="298" s="11" customFormat="1">
      <c r="B298" s="235"/>
      <c r="C298" s="236"/>
      <c r="D298" s="237" t="s">
        <v>271</v>
      </c>
      <c r="E298" s="238" t="s">
        <v>21</v>
      </c>
      <c r="F298" s="239" t="s">
        <v>2440</v>
      </c>
      <c r="G298" s="236"/>
      <c r="H298" s="240">
        <v>15.08</v>
      </c>
      <c r="I298" s="241"/>
      <c r="J298" s="236"/>
      <c r="K298" s="236"/>
      <c r="L298" s="242"/>
      <c r="M298" s="243"/>
      <c r="N298" s="244"/>
      <c r="O298" s="244"/>
      <c r="P298" s="244"/>
      <c r="Q298" s="244"/>
      <c r="R298" s="244"/>
      <c r="S298" s="244"/>
      <c r="T298" s="245"/>
      <c r="AT298" s="246" t="s">
        <v>271</v>
      </c>
      <c r="AU298" s="246" t="s">
        <v>81</v>
      </c>
      <c r="AV298" s="11" t="s">
        <v>83</v>
      </c>
      <c r="AW298" s="11" t="s">
        <v>37</v>
      </c>
      <c r="AX298" s="11" t="s">
        <v>73</v>
      </c>
      <c r="AY298" s="246" t="s">
        <v>155</v>
      </c>
    </row>
    <row r="299" s="12" customFormat="1">
      <c r="B299" s="247"/>
      <c r="C299" s="248"/>
      <c r="D299" s="237" t="s">
        <v>271</v>
      </c>
      <c r="E299" s="249" t="s">
        <v>21</v>
      </c>
      <c r="F299" s="250" t="s">
        <v>273</v>
      </c>
      <c r="G299" s="248"/>
      <c r="H299" s="251">
        <v>15.08</v>
      </c>
      <c r="I299" s="252"/>
      <c r="J299" s="248"/>
      <c r="K299" s="248"/>
      <c r="L299" s="253"/>
      <c r="M299" s="254"/>
      <c r="N299" s="255"/>
      <c r="O299" s="255"/>
      <c r="P299" s="255"/>
      <c r="Q299" s="255"/>
      <c r="R299" s="255"/>
      <c r="S299" s="255"/>
      <c r="T299" s="256"/>
      <c r="AT299" s="257" t="s">
        <v>271</v>
      </c>
      <c r="AU299" s="257" t="s">
        <v>81</v>
      </c>
      <c r="AV299" s="12" t="s">
        <v>163</v>
      </c>
      <c r="AW299" s="12" t="s">
        <v>37</v>
      </c>
      <c r="AX299" s="12" t="s">
        <v>81</v>
      </c>
      <c r="AY299" s="257" t="s">
        <v>155</v>
      </c>
    </row>
    <row r="300" s="1" customFormat="1" ht="16.5" customHeight="1">
      <c r="B300" s="44"/>
      <c r="C300" s="210" t="s">
        <v>381</v>
      </c>
      <c r="D300" s="210" t="s">
        <v>156</v>
      </c>
      <c r="E300" s="211" t="s">
        <v>3791</v>
      </c>
      <c r="F300" s="212" t="s">
        <v>3792</v>
      </c>
      <c r="G300" s="213" t="s">
        <v>298</v>
      </c>
      <c r="H300" s="214">
        <v>12.48</v>
      </c>
      <c r="I300" s="215"/>
      <c r="J300" s="216">
        <f>ROUND(I300*H300,2)</f>
        <v>0</v>
      </c>
      <c r="K300" s="212" t="s">
        <v>21</v>
      </c>
      <c r="L300" s="70"/>
      <c r="M300" s="217" t="s">
        <v>21</v>
      </c>
      <c r="N300" s="218" t="s">
        <v>44</v>
      </c>
      <c r="O300" s="45"/>
      <c r="P300" s="219">
        <f>O300*H300</f>
        <v>0</v>
      </c>
      <c r="Q300" s="219">
        <v>0.0030000000000000001</v>
      </c>
      <c r="R300" s="219">
        <f>Q300*H300</f>
        <v>0.037440000000000001</v>
      </c>
      <c r="S300" s="219">
        <v>0</v>
      </c>
      <c r="T300" s="220">
        <f>S300*H300</f>
        <v>0</v>
      </c>
      <c r="AR300" s="22" t="s">
        <v>183</v>
      </c>
      <c r="AT300" s="22" t="s">
        <v>156</v>
      </c>
      <c r="AU300" s="22" t="s">
        <v>81</v>
      </c>
      <c r="AY300" s="22" t="s">
        <v>155</v>
      </c>
      <c r="BE300" s="221">
        <f>IF(N300="základní",J300,0)</f>
        <v>0</v>
      </c>
      <c r="BF300" s="221">
        <f>IF(N300="snížená",J300,0)</f>
        <v>0</v>
      </c>
      <c r="BG300" s="221">
        <f>IF(N300="zákl. přenesená",J300,0)</f>
        <v>0</v>
      </c>
      <c r="BH300" s="221">
        <f>IF(N300="sníž. přenesená",J300,0)</f>
        <v>0</v>
      </c>
      <c r="BI300" s="221">
        <f>IF(N300="nulová",J300,0)</f>
        <v>0</v>
      </c>
      <c r="BJ300" s="22" t="s">
        <v>81</v>
      </c>
      <c r="BK300" s="221">
        <f>ROUND(I300*H300,2)</f>
        <v>0</v>
      </c>
      <c r="BL300" s="22" t="s">
        <v>183</v>
      </c>
      <c r="BM300" s="22" t="s">
        <v>675</v>
      </c>
    </row>
    <row r="301" s="11" customFormat="1">
      <c r="B301" s="235"/>
      <c r="C301" s="236"/>
      <c r="D301" s="237" t="s">
        <v>271</v>
      </c>
      <c r="E301" s="238" t="s">
        <v>21</v>
      </c>
      <c r="F301" s="239" t="s">
        <v>3118</v>
      </c>
      <c r="G301" s="236"/>
      <c r="H301" s="240">
        <v>12.48</v>
      </c>
      <c r="I301" s="241"/>
      <c r="J301" s="236"/>
      <c r="K301" s="236"/>
      <c r="L301" s="242"/>
      <c r="M301" s="243"/>
      <c r="N301" s="244"/>
      <c r="O301" s="244"/>
      <c r="P301" s="244"/>
      <c r="Q301" s="244"/>
      <c r="R301" s="244"/>
      <c r="S301" s="244"/>
      <c r="T301" s="245"/>
      <c r="AT301" s="246" t="s">
        <v>271</v>
      </c>
      <c r="AU301" s="246" t="s">
        <v>81</v>
      </c>
      <c r="AV301" s="11" t="s">
        <v>83</v>
      </c>
      <c r="AW301" s="11" t="s">
        <v>37</v>
      </c>
      <c r="AX301" s="11" t="s">
        <v>73</v>
      </c>
      <c r="AY301" s="246" t="s">
        <v>155</v>
      </c>
    </row>
    <row r="302" s="12" customFormat="1">
      <c r="B302" s="247"/>
      <c r="C302" s="248"/>
      <c r="D302" s="237" t="s">
        <v>271</v>
      </c>
      <c r="E302" s="249" t="s">
        <v>21</v>
      </c>
      <c r="F302" s="250" t="s">
        <v>273</v>
      </c>
      <c r="G302" s="248"/>
      <c r="H302" s="251">
        <v>12.48</v>
      </c>
      <c r="I302" s="252"/>
      <c r="J302" s="248"/>
      <c r="K302" s="248"/>
      <c r="L302" s="253"/>
      <c r="M302" s="254"/>
      <c r="N302" s="255"/>
      <c r="O302" s="255"/>
      <c r="P302" s="255"/>
      <c r="Q302" s="255"/>
      <c r="R302" s="255"/>
      <c r="S302" s="255"/>
      <c r="T302" s="256"/>
      <c r="AT302" s="257" t="s">
        <v>271</v>
      </c>
      <c r="AU302" s="257" t="s">
        <v>81</v>
      </c>
      <c r="AV302" s="12" t="s">
        <v>163</v>
      </c>
      <c r="AW302" s="12" t="s">
        <v>37</v>
      </c>
      <c r="AX302" s="12" t="s">
        <v>81</v>
      </c>
      <c r="AY302" s="257" t="s">
        <v>155</v>
      </c>
    </row>
    <row r="303" s="1" customFormat="1" ht="16.5" customHeight="1">
      <c r="B303" s="44"/>
      <c r="C303" s="210" t="s">
        <v>1462</v>
      </c>
      <c r="D303" s="210" t="s">
        <v>156</v>
      </c>
      <c r="E303" s="211" t="s">
        <v>3793</v>
      </c>
      <c r="F303" s="212" t="s">
        <v>3794</v>
      </c>
      <c r="G303" s="213" t="s">
        <v>282</v>
      </c>
      <c r="H303" s="214">
        <v>3.1200000000000001</v>
      </c>
      <c r="I303" s="215"/>
      <c r="J303" s="216">
        <f>ROUND(I303*H303,2)</f>
        <v>0</v>
      </c>
      <c r="K303" s="212" t="s">
        <v>21</v>
      </c>
      <c r="L303" s="70"/>
      <c r="M303" s="217" t="s">
        <v>21</v>
      </c>
      <c r="N303" s="218" t="s">
        <v>44</v>
      </c>
      <c r="O303" s="45"/>
      <c r="P303" s="219">
        <f>O303*H303</f>
        <v>0</v>
      </c>
      <c r="Q303" s="219">
        <v>0.0050000000000000001</v>
      </c>
      <c r="R303" s="219">
        <f>Q303*H303</f>
        <v>0.015600000000000001</v>
      </c>
      <c r="S303" s="219">
        <v>0</v>
      </c>
      <c r="T303" s="220">
        <f>S303*H303</f>
        <v>0</v>
      </c>
      <c r="AR303" s="22" t="s">
        <v>183</v>
      </c>
      <c r="AT303" s="22" t="s">
        <v>156</v>
      </c>
      <c r="AU303" s="22" t="s">
        <v>81</v>
      </c>
      <c r="AY303" s="22" t="s">
        <v>155</v>
      </c>
      <c r="BE303" s="221">
        <f>IF(N303="základní",J303,0)</f>
        <v>0</v>
      </c>
      <c r="BF303" s="221">
        <f>IF(N303="snížená",J303,0)</f>
        <v>0</v>
      </c>
      <c r="BG303" s="221">
        <f>IF(N303="zákl. přenesená",J303,0)</f>
        <v>0</v>
      </c>
      <c r="BH303" s="221">
        <f>IF(N303="sníž. přenesená",J303,0)</f>
        <v>0</v>
      </c>
      <c r="BI303" s="221">
        <f>IF(N303="nulová",J303,0)</f>
        <v>0</v>
      </c>
      <c r="BJ303" s="22" t="s">
        <v>81</v>
      </c>
      <c r="BK303" s="221">
        <f>ROUND(I303*H303,2)</f>
        <v>0</v>
      </c>
      <c r="BL303" s="22" t="s">
        <v>183</v>
      </c>
      <c r="BM303" s="22" t="s">
        <v>679</v>
      </c>
    </row>
    <row r="304" s="11" customFormat="1">
      <c r="B304" s="235"/>
      <c r="C304" s="236"/>
      <c r="D304" s="237" t="s">
        <v>271</v>
      </c>
      <c r="E304" s="238" t="s">
        <v>21</v>
      </c>
      <c r="F304" s="239" t="s">
        <v>2698</v>
      </c>
      <c r="G304" s="236"/>
      <c r="H304" s="240">
        <v>3.1200000000000001</v>
      </c>
      <c r="I304" s="241"/>
      <c r="J304" s="236"/>
      <c r="K304" s="236"/>
      <c r="L304" s="242"/>
      <c r="M304" s="243"/>
      <c r="N304" s="244"/>
      <c r="O304" s="244"/>
      <c r="P304" s="244"/>
      <c r="Q304" s="244"/>
      <c r="R304" s="244"/>
      <c r="S304" s="244"/>
      <c r="T304" s="245"/>
      <c r="AT304" s="246" t="s">
        <v>271</v>
      </c>
      <c r="AU304" s="246" t="s">
        <v>81</v>
      </c>
      <c r="AV304" s="11" t="s">
        <v>83</v>
      </c>
      <c r="AW304" s="11" t="s">
        <v>37</v>
      </c>
      <c r="AX304" s="11" t="s">
        <v>73</v>
      </c>
      <c r="AY304" s="246" t="s">
        <v>155</v>
      </c>
    </row>
    <row r="305" s="12" customFormat="1">
      <c r="B305" s="247"/>
      <c r="C305" s="248"/>
      <c r="D305" s="237" t="s">
        <v>271</v>
      </c>
      <c r="E305" s="249" t="s">
        <v>21</v>
      </c>
      <c r="F305" s="250" t="s">
        <v>273</v>
      </c>
      <c r="G305" s="248"/>
      <c r="H305" s="251">
        <v>3.1200000000000001</v>
      </c>
      <c r="I305" s="252"/>
      <c r="J305" s="248"/>
      <c r="K305" s="248"/>
      <c r="L305" s="253"/>
      <c r="M305" s="254"/>
      <c r="N305" s="255"/>
      <c r="O305" s="255"/>
      <c r="P305" s="255"/>
      <c r="Q305" s="255"/>
      <c r="R305" s="255"/>
      <c r="S305" s="255"/>
      <c r="T305" s="256"/>
      <c r="AT305" s="257" t="s">
        <v>271</v>
      </c>
      <c r="AU305" s="257" t="s">
        <v>81</v>
      </c>
      <c r="AV305" s="12" t="s">
        <v>163</v>
      </c>
      <c r="AW305" s="12" t="s">
        <v>37</v>
      </c>
      <c r="AX305" s="12" t="s">
        <v>81</v>
      </c>
      <c r="AY305" s="257" t="s">
        <v>155</v>
      </c>
    </row>
    <row r="306" s="1" customFormat="1" ht="16.5" customHeight="1">
      <c r="B306" s="44"/>
      <c r="C306" s="210" t="s">
        <v>385</v>
      </c>
      <c r="D306" s="210" t="s">
        <v>156</v>
      </c>
      <c r="E306" s="211" t="s">
        <v>3175</v>
      </c>
      <c r="F306" s="212" t="s">
        <v>3176</v>
      </c>
      <c r="G306" s="213" t="s">
        <v>301</v>
      </c>
      <c r="H306" s="214">
        <v>1.7170000000000001</v>
      </c>
      <c r="I306" s="215"/>
      <c r="J306" s="216">
        <f>ROUND(I306*H306,2)</f>
        <v>0</v>
      </c>
      <c r="K306" s="212" t="s">
        <v>21</v>
      </c>
      <c r="L306" s="70"/>
      <c r="M306" s="217" t="s">
        <v>21</v>
      </c>
      <c r="N306" s="218" t="s">
        <v>44</v>
      </c>
      <c r="O306" s="45"/>
      <c r="P306" s="219">
        <f>O306*H306</f>
        <v>0</v>
      </c>
      <c r="Q306" s="219">
        <v>0</v>
      </c>
      <c r="R306" s="219">
        <f>Q306*H306</f>
        <v>0</v>
      </c>
      <c r="S306" s="219">
        <v>0</v>
      </c>
      <c r="T306" s="220">
        <f>S306*H306</f>
        <v>0</v>
      </c>
      <c r="AR306" s="22" t="s">
        <v>183</v>
      </c>
      <c r="AT306" s="22" t="s">
        <v>156</v>
      </c>
      <c r="AU306" s="22" t="s">
        <v>81</v>
      </c>
      <c r="AY306" s="22" t="s">
        <v>155</v>
      </c>
      <c r="BE306" s="221">
        <f>IF(N306="základní",J306,0)</f>
        <v>0</v>
      </c>
      <c r="BF306" s="221">
        <f>IF(N306="snížená",J306,0)</f>
        <v>0</v>
      </c>
      <c r="BG306" s="221">
        <f>IF(N306="zákl. přenesená",J306,0)</f>
        <v>0</v>
      </c>
      <c r="BH306" s="221">
        <f>IF(N306="sníž. přenesená",J306,0)</f>
        <v>0</v>
      </c>
      <c r="BI306" s="221">
        <f>IF(N306="nulová",J306,0)</f>
        <v>0</v>
      </c>
      <c r="BJ306" s="22" t="s">
        <v>81</v>
      </c>
      <c r="BK306" s="221">
        <f>ROUND(I306*H306,2)</f>
        <v>0</v>
      </c>
      <c r="BL306" s="22" t="s">
        <v>183</v>
      </c>
      <c r="BM306" s="22" t="s">
        <v>681</v>
      </c>
    </row>
    <row r="307" s="11" customFormat="1">
      <c r="B307" s="235"/>
      <c r="C307" s="236"/>
      <c r="D307" s="237" t="s">
        <v>271</v>
      </c>
      <c r="E307" s="238" t="s">
        <v>21</v>
      </c>
      <c r="F307" s="239" t="s">
        <v>3795</v>
      </c>
      <c r="G307" s="236"/>
      <c r="H307" s="240">
        <v>1.7170000000000001</v>
      </c>
      <c r="I307" s="241"/>
      <c r="J307" s="236"/>
      <c r="K307" s="236"/>
      <c r="L307" s="242"/>
      <c r="M307" s="243"/>
      <c r="N307" s="244"/>
      <c r="O307" s="244"/>
      <c r="P307" s="244"/>
      <c r="Q307" s="244"/>
      <c r="R307" s="244"/>
      <c r="S307" s="244"/>
      <c r="T307" s="245"/>
      <c r="AT307" s="246" t="s">
        <v>271</v>
      </c>
      <c r="AU307" s="246" t="s">
        <v>81</v>
      </c>
      <c r="AV307" s="11" t="s">
        <v>83</v>
      </c>
      <c r="AW307" s="11" t="s">
        <v>37</v>
      </c>
      <c r="AX307" s="11" t="s">
        <v>73</v>
      </c>
      <c r="AY307" s="246" t="s">
        <v>155</v>
      </c>
    </row>
    <row r="308" s="12" customFormat="1">
      <c r="B308" s="247"/>
      <c r="C308" s="248"/>
      <c r="D308" s="237" t="s">
        <v>271</v>
      </c>
      <c r="E308" s="249" t="s">
        <v>21</v>
      </c>
      <c r="F308" s="250" t="s">
        <v>273</v>
      </c>
      <c r="G308" s="248"/>
      <c r="H308" s="251">
        <v>1.7170000000000001</v>
      </c>
      <c r="I308" s="252"/>
      <c r="J308" s="248"/>
      <c r="K308" s="248"/>
      <c r="L308" s="253"/>
      <c r="M308" s="254"/>
      <c r="N308" s="255"/>
      <c r="O308" s="255"/>
      <c r="P308" s="255"/>
      <c r="Q308" s="255"/>
      <c r="R308" s="255"/>
      <c r="S308" s="255"/>
      <c r="T308" s="256"/>
      <c r="AT308" s="257" t="s">
        <v>271</v>
      </c>
      <c r="AU308" s="257" t="s">
        <v>81</v>
      </c>
      <c r="AV308" s="12" t="s">
        <v>163</v>
      </c>
      <c r="AW308" s="12" t="s">
        <v>37</v>
      </c>
      <c r="AX308" s="12" t="s">
        <v>81</v>
      </c>
      <c r="AY308" s="257" t="s">
        <v>155</v>
      </c>
    </row>
    <row r="309" s="9" customFormat="1" ht="29.88" customHeight="1">
      <c r="B309" s="196"/>
      <c r="C309" s="197"/>
      <c r="D309" s="198" t="s">
        <v>72</v>
      </c>
      <c r="E309" s="233" t="s">
        <v>2966</v>
      </c>
      <c r="F309" s="233" t="s">
        <v>3181</v>
      </c>
      <c r="G309" s="197"/>
      <c r="H309" s="197"/>
      <c r="I309" s="200"/>
      <c r="J309" s="234">
        <f>BK309</f>
        <v>0</v>
      </c>
      <c r="K309" s="197"/>
      <c r="L309" s="202"/>
      <c r="M309" s="203"/>
      <c r="N309" s="204"/>
      <c r="O309" s="204"/>
      <c r="P309" s="205">
        <v>0</v>
      </c>
      <c r="Q309" s="204"/>
      <c r="R309" s="205">
        <v>0</v>
      </c>
      <c r="S309" s="204"/>
      <c r="T309" s="206">
        <v>0</v>
      </c>
      <c r="AR309" s="207" t="s">
        <v>83</v>
      </c>
      <c r="AT309" s="208" t="s">
        <v>72</v>
      </c>
      <c r="AU309" s="208" t="s">
        <v>81</v>
      </c>
      <c r="AY309" s="207" t="s">
        <v>155</v>
      </c>
      <c r="BK309" s="209">
        <v>0</v>
      </c>
    </row>
    <row r="310" s="9" customFormat="1" ht="24.96" customHeight="1">
      <c r="B310" s="196"/>
      <c r="C310" s="197"/>
      <c r="D310" s="198" t="s">
        <v>72</v>
      </c>
      <c r="E310" s="199" t="s">
        <v>3360</v>
      </c>
      <c r="F310" s="199" t="s">
        <v>3361</v>
      </c>
      <c r="G310" s="197"/>
      <c r="H310" s="197"/>
      <c r="I310" s="200"/>
      <c r="J310" s="201">
        <f>BK310</f>
        <v>0</v>
      </c>
      <c r="K310" s="197"/>
      <c r="L310" s="202"/>
      <c r="M310" s="203"/>
      <c r="N310" s="204"/>
      <c r="O310" s="204"/>
      <c r="P310" s="205">
        <f>SUM(P311:P317)</f>
        <v>0</v>
      </c>
      <c r="Q310" s="204"/>
      <c r="R310" s="205">
        <f>SUM(R311:R317)</f>
        <v>1.4042600000000001</v>
      </c>
      <c r="S310" s="204"/>
      <c r="T310" s="206">
        <f>SUM(T311:T317)</f>
        <v>0</v>
      </c>
      <c r="AR310" s="207" t="s">
        <v>83</v>
      </c>
      <c r="AT310" s="208" t="s">
        <v>72</v>
      </c>
      <c r="AU310" s="208" t="s">
        <v>73</v>
      </c>
      <c r="AY310" s="207" t="s">
        <v>155</v>
      </c>
      <c r="BK310" s="209">
        <f>SUM(BK311:BK317)</f>
        <v>0</v>
      </c>
    </row>
    <row r="311" s="1" customFormat="1" ht="16.5" customHeight="1">
      <c r="B311" s="44"/>
      <c r="C311" s="210" t="s">
        <v>1468</v>
      </c>
      <c r="D311" s="210" t="s">
        <v>156</v>
      </c>
      <c r="E311" s="211" t="s">
        <v>3796</v>
      </c>
      <c r="F311" s="212" t="s">
        <v>3797</v>
      </c>
      <c r="G311" s="213" t="s">
        <v>298</v>
      </c>
      <c r="H311" s="214">
        <v>18.199999999999999</v>
      </c>
      <c r="I311" s="215"/>
      <c r="J311" s="216">
        <f>ROUND(I311*H311,2)</f>
        <v>0</v>
      </c>
      <c r="K311" s="212" t="s">
        <v>21</v>
      </c>
      <c r="L311" s="70"/>
      <c r="M311" s="217" t="s">
        <v>21</v>
      </c>
      <c r="N311" s="218" t="s">
        <v>44</v>
      </c>
      <c r="O311" s="45"/>
      <c r="P311" s="219">
        <f>O311*H311</f>
        <v>0</v>
      </c>
      <c r="Q311" s="219">
        <v>0.0022000000000000001</v>
      </c>
      <c r="R311" s="219">
        <f>Q311*H311</f>
        <v>0.040039999999999999</v>
      </c>
      <c r="S311" s="219">
        <v>0</v>
      </c>
      <c r="T311" s="220">
        <f>S311*H311</f>
        <v>0</v>
      </c>
      <c r="AR311" s="22" t="s">
        <v>183</v>
      </c>
      <c r="AT311" s="22" t="s">
        <v>156</v>
      </c>
      <c r="AU311" s="22" t="s">
        <v>81</v>
      </c>
      <c r="AY311" s="22" t="s">
        <v>155</v>
      </c>
      <c r="BE311" s="221">
        <f>IF(N311="základní",J311,0)</f>
        <v>0</v>
      </c>
      <c r="BF311" s="221">
        <f>IF(N311="snížená",J311,0)</f>
        <v>0</v>
      </c>
      <c r="BG311" s="221">
        <f>IF(N311="zákl. přenesená",J311,0)</f>
        <v>0</v>
      </c>
      <c r="BH311" s="221">
        <f>IF(N311="sníž. přenesená",J311,0)</f>
        <v>0</v>
      </c>
      <c r="BI311" s="221">
        <f>IF(N311="nulová",J311,0)</f>
        <v>0</v>
      </c>
      <c r="BJ311" s="22" t="s">
        <v>81</v>
      </c>
      <c r="BK311" s="221">
        <f>ROUND(I311*H311,2)</f>
        <v>0</v>
      </c>
      <c r="BL311" s="22" t="s">
        <v>183</v>
      </c>
      <c r="BM311" s="22" t="s">
        <v>685</v>
      </c>
    </row>
    <row r="312" s="11" customFormat="1">
      <c r="B312" s="235"/>
      <c r="C312" s="236"/>
      <c r="D312" s="237" t="s">
        <v>271</v>
      </c>
      <c r="E312" s="238" t="s">
        <v>21</v>
      </c>
      <c r="F312" s="239" t="s">
        <v>2200</v>
      </c>
      <c r="G312" s="236"/>
      <c r="H312" s="240">
        <v>18.199999999999999</v>
      </c>
      <c r="I312" s="241"/>
      <c r="J312" s="236"/>
      <c r="K312" s="236"/>
      <c r="L312" s="242"/>
      <c r="M312" s="243"/>
      <c r="N312" s="244"/>
      <c r="O312" s="244"/>
      <c r="P312" s="244"/>
      <c r="Q312" s="244"/>
      <c r="R312" s="244"/>
      <c r="S312" s="244"/>
      <c r="T312" s="245"/>
      <c r="AT312" s="246" t="s">
        <v>271</v>
      </c>
      <c r="AU312" s="246" t="s">
        <v>81</v>
      </c>
      <c r="AV312" s="11" t="s">
        <v>83</v>
      </c>
      <c r="AW312" s="11" t="s">
        <v>37</v>
      </c>
      <c r="AX312" s="11" t="s">
        <v>73</v>
      </c>
      <c r="AY312" s="246" t="s">
        <v>155</v>
      </c>
    </row>
    <row r="313" s="12" customFormat="1">
      <c r="B313" s="247"/>
      <c r="C313" s="248"/>
      <c r="D313" s="237" t="s">
        <v>271</v>
      </c>
      <c r="E313" s="249" t="s">
        <v>21</v>
      </c>
      <c r="F313" s="250" t="s">
        <v>273</v>
      </c>
      <c r="G313" s="248"/>
      <c r="H313" s="251">
        <v>18.199999999999999</v>
      </c>
      <c r="I313" s="252"/>
      <c r="J313" s="248"/>
      <c r="K313" s="248"/>
      <c r="L313" s="253"/>
      <c r="M313" s="254"/>
      <c r="N313" s="255"/>
      <c r="O313" s="255"/>
      <c r="P313" s="255"/>
      <c r="Q313" s="255"/>
      <c r="R313" s="255"/>
      <c r="S313" s="255"/>
      <c r="T313" s="256"/>
      <c r="AT313" s="257" t="s">
        <v>271</v>
      </c>
      <c r="AU313" s="257" t="s">
        <v>81</v>
      </c>
      <c r="AV313" s="12" t="s">
        <v>163</v>
      </c>
      <c r="AW313" s="12" t="s">
        <v>37</v>
      </c>
      <c r="AX313" s="12" t="s">
        <v>81</v>
      </c>
      <c r="AY313" s="257" t="s">
        <v>155</v>
      </c>
    </row>
    <row r="314" s="1" customFormat="1" ht="16.5" customHeight="1">
      <c r="B314" s="44"/>
      <c r="C314" s="210" t="s">
        <v>388</v>
      </c>
      <c r="D314" s="210" t="s">
        <v>156</v>
      </c>
      <c r="E314" s="211" t="s">
        <v>3798</v>
      </c>
      <c r="F314" s="212" t="s">
        <v>3799</v>
      </c>
      <c r="G314" s="213" t="s">
        <v>326</v>
      </c>
      <c r="H314" s="214">
        <v>1287</v>
      </c>
      <c r="I314" s="215"/>
      <c r="J314" s="216">
        <f>ROUND(I314*H314,2)</f>
        <v>0</v>
      </c>
      <c r="K314" s="212" t="s">
        <v>21</v>
      </c>
      <c r="L314" s="70"/>
      <c r="M314" s="217" t="s">
        <v>21</v>
      </c>
      <c r="N314" s="218" t="s">
        <v>44</v>
      </c>
      <c r="O314" s="45"/>
      <c r="P314" s="219">
        <f>O314*H314</f>
        <v>0</v>
      </c>
      <c r="Q314" s="219">
        <v>0.00106</v>
      </c>
      <c r="R314" s="219">
        <f>Q314*H314</f>
        <v>1.36422</v>
      </c>
      <c r="S314" s="219">
        <v>0</v>
      </c>
      <c r="T314" s="220">
        <f>S314*H314</f>
        <v>0</v>
      </c>
      <c r="AR314" s="22" t="s">
        <v>183</v>
      </c>
      <c r="AT314" s="22" t="s">
        <v>156</v>
      </c>
      <c r="AU314" s="22" t="s">
        <v>81</v>
      </c>
      <c r="AY314" s="22" t="s">
        <v>155</v>
      </c>
      <c r="BE314" s="221">
        <f>IF(N314="základní",J314,0)</f>
        <v>0</v>
      </c>
      <c r="BF314" s="221">
        <f>IF(N314="snížená",J314,0)</f>
        <v>0</v>
      </c>
      <c r="BG314" s="221">
        <f>IF(N314="zákl. přenesená",J314,0)</f>
        <v>0</v>
      </c>
      <c r="BH314" s="221">
        <f>IF(N314="sníž. přenesená",J314,0)</f>
        <v>0</v>
      </c>
      <c r="BI314" s="221">
        <f>IF(N314="nulová",J314,0)</f>
        <v>0</v>
      </c>
      <c r="BJ314" s="22" t="s">
        <v>81</v>
      </c>
      <c r="BK314" s="221">
        <f>ROUND(I314*H314,2)</f>
        <v>0</v>
      </c>
      <c r="BL314" s="22" t="s">
        <v>183</v>
      </c>
      <c r="BM314" s="22" t="s">
        <v>687</v>
      </c>
    </row>
    <row r="315" s="11" customFormat="1">
      <c r="B315" s="235"/>
      <c r="C315" s="236"/>
      <c r="D315" s="237" t="s">
        <v>271</v>
      </c>
      <c r="E315" s="238" t="s">
        <v>21</v>
      </c>
      <c r="F315" s="239" t="s">
        <v>3800</v>
      </c>
      <c r="G315" s="236"/>
      <c r="H315" s="240">
        <v>1287</v>
      </c>
      <c r="I315" s="241"/>
      <c r="J315" s="236"/>
      <c r="K315" s="236"/>
      <c r="L315" s="242"/>
      <c r="M315" s="243"/>
      <c r="N315" s="244"/>
      <c r="O315" s="244"/>
      <c r="P315" s="244"/>
      <c r="Q315" s="244"/>
      <c r="R315" s="244"/>
      <c r="S315" s="244"/>
      <c r="T315" s="245"/>
      <c r="AT315" s="246" t="s">
        <v>271</v>
      </c>
      <c r="AU315" s="246" t="s">
        <v>81</v>
      </c>
      <c r="AV315" s="11" t="s">
        <v>83</v>
      </c>
      <c r="AW315" s="11" t="s">
        <v>37</v>
      </c>
      <c r="AX315" s="11" t="s">
        <v>73</v>
      </c>
      <c r="AY315" s="246" t="s">
        <v>155</v>
      </c>
    </row>
    <row r="316" s="12" customFormat="1">
      <c r="B316" s="247"/>
      <c r="C316" s="248"/>
      <c r="D316" s="237" t="s">
        <v>271</v>
      </c>
      <c r="E316" s="249" t="s">
        <v>21</v>
      </c>
      <c r="F316" s="250" t="s">
        <v>273</v>
      </c>
      <c r="G316" s="248"/>
      <c r="H316" s="251">
        <v>1287</v>
      </c>
      <c r="I316" s="252"/>
      <c r="J316" s="248"/>
      <c r="K316" s="248"/>
      <c r="L316" s="253"/>
      <c r="M316" s="254"/>
      <c r="N316" s="255"/>
      <c r="O316" s="255"/>
      <c r="P316" s="255"/>
      <c r="Q316" s="255"/>
      <c r="R316" s="255"/>
      <c r="S316" s="255"/>
      <c r="T316" s="256"/>
      <c r="AT316" s="257" t="s">
        <v>271</v>
      </c>
      <c r="AU316" s="257" t="s">
        <v>81</v>
      </c>
      <c r="AV316" s="12" t="s">
        <v>163</v>
      </c>
      <c r="AW316" s="12" t="s">
        <v>37</v>
      </c>
      <c r="AX316" s="12" t="s">
        <v>81</v>
      </c>
      <c r="AY316" s="257" t="s">
        <v>155</v>
      </c>
    </row>
    <row r="317" s="9" customFormat="1" ht="29.88" customHeight="1">
      <c r="B317" s="196"/>
      <c r="C317" s="197"/>
      <c r="D317" s="198" t="s">
        <v>72</v>
      </c>
      <c r="E317" s="233" t="s">
        <v>3411</v>
      </c>
      <c r="F317" s="233" t="s">
        <v>3412</v>
      </c>
      <c r="G317" s="197"/>
      <c r="H317" s="197"/>
      <c r="I317" s="200"/>
      <c r="J317" s="234">
        <f>BK317</f>
        <v>0</v>
      </c>
      <c r="K317" s="197"/>
      <c r="L317" s="202"/>
      <c r="M317" s="203"/>
      <c r="N317" s="204"/>
      <c r="O317" s="204"/>
      <c r="P317" s="205">
        <v>0</v>
      </c>
      <c r="Q317" s="204"/>
      <c r="R317" s="205">
        <v>0</v>
      </c>
      <c r="S317" s="204"/>
      <c r="T317" s="206">
        <v>0</v>
      </c>
      <c r="AR317" s="207" t="s">
        <v>83</v>
      </c>
      <c r="AT317" s="208" t="s">
        <v>72</v>
      </c>
      <c r="AU317" s="208" t="s">
        <v>81</v>
      </c>
      <c r="AY317" s="207" t="s">
        <v>155</v>
      </c>
      <c r="BK317" s="209">
        <v>0</v>
      </c>
    </row>
    <row r="318" s="9" customFormat="1" ht="24.96" customHeight="1">
      <c r="B318" s="196"/>
      <c r="C318" s="197"/>
      <c r="D318" s="198" t="s">
        <v>72</v>
      </c>
      <c r="E318" s="199" t="s">
        <v>3486</v>
      </c>
      <c r="F318" s="199" t="s">
        <v>3487</v>
      </c>
      <c r="G318" s="197"/>
      <c r="H318" s="197"/>
      <c r="I318" s="200"/>
      <c r="J318" s="201">
        <f>BK318</f>
        <v>0</v>
      </c>
      <c r="K318" s="197"/>
      <c r="L318" s="202"/>
      <c r="M318" s="203"/>
      <c r="N318" s="204"/>
      <c r="O318" s="204"/>
      <c r="P318" s="205">
        <f>SUM(P319:P328)</f>
        <v>0</v>
      </c>
      <c r="Q318" s="204"/>
      <c r="R318" s="205">
        <f>SUM(R319:R328)</f>
        <v>0.07175999999999999</v>
      </c>
      <c r="S318" s="204"/>
      <c r="T318" s="206">
        <f>SUM(T319:T328)</f>
        <v>0</v>
      </c>
      <c r="AR318" s="207" t="s">
        <v>83</v>
      </c>
      <c r="AT318" s="208" t="s">
        <v>72</v>
      </c>
      <c r="AU318" s="208" t="s">
        <v>73</v>
      </c>
      <c r="AY318" s="207" t="s">
        <v>155</v>
      </c>
      <c r="BK318" s="209">
        <f>SUM(BK319:BK328)</f>
        <v>0</v>
      </c>
    </row>
    <row r="319" s="1" customFormat="1" ht="16.5" customHeight="1">
      <c r="B319" s="44"/>
      <c r="C319" s="210" t="s">
        <v>1472</v>
      </c>
      <c r="D319" s="210" t="s">
        <v>156</v>
      </c>
      <c r="E319" s="211" t="s">
        <v>3801</v>
      </c>
      <c r="F319" s="212" t="s">
        <v>3802</v>
      </c>
      <c r="G319" s="213" t="s">
        <v>282</v>
      </c>
      <c r="H319" s="214">
        <v>59.799999999999997</v>
      </c>
      <c r="I319" s="215"/>
      <c r="J319" s="216">
        <f>ROUND(I319*H319,2)</f>
        <v>0</v>
      </c>
      <c r="K319" s="212" t="s">
        <v>21</v>
      </c>
      <c r="L319" s="70"/>
      <c r="M319" s="217" t="s">
        <v>21</v>
      </c>
      <c r="N319" s="218" t="s">
        <v>44</v>
      </c>
      <c r="O319" s="45"/>
      <c r="P319" s="219">
        <f>O319*H319</f>
        <v>0</v>
      </c>
      <c r="Q319" s="219">
        <v>0.0011999999999999999</v>
      </c>
      <c r="R319" s="219">
        <f>Q319*H319</f>
        <v>0.07175999999999999</v>
      </c>
      <c r="S319" s="219">
        <v>0</v>
      </c>
      <c r="T319" s="220">
        <f>S319*H319</f>
        <v>0</v>
      </c>
      <c r="AR319" s="22" t="s">
        <v>183</v>
      </c>
      <c r="AT319" s="22" t="s">
        <v>156</v>
      </c>
      <c r="AU319" s="22" t="s">
        <v>81</v>
      </c>
      <c r="AY319" s="22" t="s">
        <v>155</v>
      </c>
      <c r="BE319" s="221">
        <f>IF(N319="základní",J319,0)</f>
        <v>0</v>
      </c>
      <c r="BF319" s="221">
        <f>IF(N319="snížená",J319,0)</f>
        <v>0</v>
      </c>
      <c r="BG319" s="221">
        <f>IF(N319="zákl. přenesená",J319,0)</f>
        <v>0</v>
      </c>
      <c r="BH319" s="221">
        <f>IF(N319="sníž. přenesená",J319,0)</f>
        <v>0</v>
      </c>
      <c r="BI319" s="221">
        <f>IF(N319="nulová",J319,0)</f>
        <v>0</v>
      </c>
      <c r="BJ319" s="22" t="s">
        <v>81</v>
      </c>
      <c r="BK319" s="221">
        <f>ROUND(I319*H319,2)</f>
        <v>0</v>
      </c>
      <c r="BL319" s="22" t="s">
        <v>183</v>
      </c>
      <c r="BM319" s="22" t="s">
        <v>691</v>
      </c>
    </row>
    <row r="320" s="11" customFormat="1">
      <c r="B320" s="235"/>
      <c r="C320" s="236"/>
      <c r="D320" s="237" t="s">
        <v>271</v>
      </c>
      <c r="E320" s="238" t="s">
        <v>21</v>
      </c>
      <c r="F320" s="239" t="s">
        <v>3009</v>
      </c>
      <c r="G320" s="236"/>
      <c r="H320" s="240">
        <v>59.799999999999997</v>
      </c>
      <c r="I320" s="241"/>
      <c r="J320" s="236"/>
      <c r="K320" s="236"/>
      <c r="L320" s="242"/>
      <c r="M320" s="243"/>
      <c r="N320" s="244"/>
      <c r="O320" s="244"/>
      <c r="P320" s="244"/>
      <c r="Q320" s="244"/>
      <c r="R320" s="244"/>
      <c r="S320" s="244"/>
      <c r="T320" s="245"/>
      <c r="AT320" s="246" t="s">
        <v>271</v>
      </c>
      <c r="AU320" s="246" t="s">
        <v>81</v>
      </c>
      <c r="AV320" s="11" t="s">
        <v>83</v>
      </c>
      <c r="AW320" s="11" t="s">
        <v>37</v>
      </c>
      <c r="AX320" s="11" t="s">
        <v>73</v>
      </c>
      <c r="AY320" s="246" t="s">
        <v>155</v>
      </c>
    </row>
    <row r="321" s="12" customFormat="1">
      <c r="B321" s="247"/>
      <c r="C321" s="248"/>
      <c r="D321" s="237" t="s">
        <v>271</v>
      </c>
      <c r="E321" s="249" t="s">
        <v>21</v>
      </c>
      <c r="F321" s="250" t="s">
        <v>273</v>
      </c>
      <c r="G321" s="248"/>
      <c r="H321" s="251">
        <v>59.799999999999997</v>
      </c>
      <c r="I321" s="252"/>
      <c r="J321" s="248"/>
      <c r="K321" s="248"/>
      <c r="L321" s="253"/>
      <c r="M321" s="254"/>
      <c r="N321" s="255"/>
      <c r="O321" s="255"/>
      <c r="P321" s="255"/>
      <c r="Q321" s="255"/>
      <c r="R321" s="255"/>
      <c r="S321" s="255"/>
      <c r="T321" s="256"/>
      <c r="AT321" s="257" t="s">
        <v>271</v>
      </c>
      <c r="AU321" s="257" t="s">
        <v>81</v>
      </c>
      <c r="AV321" s="12" t="s">
        <v>163</v>
      </c>
      <c r="AW321" s="12" t="s">
        <v>37</v>
      </c>
      <c r="AX321" s="12" t="s">
        <v>81</v>
      </c>
      <c r="AY321" s="257" t="s">
        <v>155</v>
      </c>
    </row>
    <row r="322" s="1" customFormat="1" ht="16.5" customHeight="1">
      <c r="B322" s="44"/>
      <c r="C322" s="210" t="s">
        <v>392</v>
      </c>
      <c r="D322" s="210" t="s">
        <v>156</v>
      </c>
      <c r="E322" s="211" t="s">
        <v>3511</v>
      </c>
      <c r="F322" s="212" t="s">
        <v>3512</v>
      </c>
      <c r="G322" s="213" t="s">
        <v>301</v>
      </c>
      <c r="H322" s="214">
        <v>0.071999999999999995</v>
      </c>
      <c r="I322" s="215"/>
      <c r="J322" s="216">
        <f>ROUND(I322*H322,2)</f>
        <v>0</v>
      </c>
      <c r="K322" s="212" t="s">
        <v>21</v>
      </c>
      <c r="L322" s="70"/>
      <c r="M322" s="217" t="s">
        <v>21</v>
      </c>
      <c r="N322" s="218" t="s">
        <v>44</v>
      </c>
      <c r="O322" s="45"/>
      <c r="P322" s="219">
        <f>O322*H322</f>
        <v>0</v>
      </c>
      <c r="Q322" s="219">
        <v>0</v>
      </c>
      <c r="R322" s="219">
        <f>Q322*H322</f>
        <v>0</v>
      </c>
      <c r="S322" s="219">
        <v>0</v>
      </c>
      <c r="T322" s="220">
        <f>S322*H322</f>
        <v>0</v>
      </c>
      <c r="AR322" s="22" t="s">
        <v>183</v>
      </c>
      <c r="AT322" s="22" t="s">
        <v>156</v>
      </c>
      <c r="AU322" s="22" t="s">
        <v>81</v>
      </c>
      <c r="AY322" s="22" t="s">
        <v>155</v>
      </c>
      <c r="BE322" s="221">
        <f>IF(N322="základní",J322,0)</f>
        <v>0</v>
      </c>
      <c r="BF322" s="221">
        <f>IF(N322="snížená",J322,0)</f>
        <v>0</v>
      </c>
      <c r="BG322" s="221">
        <f>IF(N322="zákl. přenesená",J322,0)</f>
        <v>0</v>
      </c>
      <c r="BH322" s="221">
        <f>IF(N322="sníž. přenesená",J322,0)</f>
        <v>0</v>
      </c>
      <c r="BI322" s="221">
        <f>IF(N322="nulová",J322,0)</f>
        <v>0</v>
      </c>
      <c r="BJ322" s="22" t="s">
        <v>81</v>
      </c>
      <c r="BK322" s="221">
        <f>ROUND(I322*H322,2)</f>
        <v>0</v>
      </c>
      <c r="BL322" s="22" t="s">
        <v>183</v>
      </c>
      <c r="BM322" s="22" t="s">
        <v>693</v>
      </c>
    </row>
    <row r="323" s="11" customFormat="1">
      <c r="B323" s="235"/>
      <c r="C323" s="236"/>
      <c r="D323" s="237" t="s">
        <v>271</v>
      </c>
      <c r="E323" s="238" t="s">
        <v>21</v>
      </c>
      <c r="F323" s="239" t="s">
        <v>3803</v>
      </c>
      <c r="G323" s="236"/>
      <c r="H323" s="240">
        <v>0.071999999999999995</v>
      </c>
      <c r="I323" s="241"/>
      <c r="J323" s="236"/>
      <c r="K323" s="236"/>
      <c r="L323" s="242"/>
      <c r="M323" s="243"/>
      <c r="N323" s="244"/>
      <c r="O323" s="244"/>
      <c r="P323" s="244"/>
      <c r="Q323" s="244"/>
      <c r="R323" s="244"/>
      <c r="S323" s="244"/>
      <c r="T323" s="245"/>
      <c r="AT323" s="246" t="s">
        <v>271</v>
      </c>
      <c r="AU323" s="246" t="s">
        <v>81</v>
      </c>
      <c r="AV323" s="11" t="s">
        <v>83</v>
      </c>
      <c r="AW323" s="11" t="s">
        <v>37</v>
      </c>
      <c r="AX323" s="11" t="s">
        <v>73</v>
      </c>
      <c r="AY323" s="246" t="s">
        <v>155</v>
      </c>
    </row>
    <row r="324" s="12" customFormat="1">
      <c r="B324" s="247"/>
      <c r="C324" s="248"/>
      <c r="D324" s="237" t="s">
        <v>271</v>
      </c>
      <c r="E324" s="249" t="s">
        <v>21</v>
      </c>
      <c r="F324" s="250" t="s">
        <v>273</v>
      </c>
      <c r="G324" s="248"/>
      <c r="H324" s="251">
        <v>0.071999999999999995</v>
      </c>
      <c r="I324" s="252"/>
      <c r="J324" s="248"/>
      <c r="K324" s="248"/>
      <c r="L324" s="253"/>
      <c r="M324" s="254"/>
      <c r="N324" s="255"/>
      <c r="O324" s="255"/>
      <c r="P324" s="255"/>
      <c r="Q324" s="255"/>
      <c r="R324" s="255"/>
      <c r="S324" s="255"/>
      <c r="T324" s="256"/>
      <c r="AT324" s="257" t="s">
        <v>271</v>
      </c>
      <c r="AU324" s="257" t="s">
        <v>81</v>
      </c>
      <c r="AV324" s="12" t="s">
        <v>163</v>
      </c>
      <c r="AW324" s="12" t="s">
        <v>37</v>
      </c>
      <c r="AX324" s="12" t="s">
        <v>81</v>
      </c>
      <c r="AY324" s="257" t="s">
        <v>155</v>
      </c>
    </row>
    <row r="325" s="1" customFormat="1" ht="16.5" customHeight="1">
      <c r="B325" s="44"/>
      <c r="C325" s="210" t="s">
        <v>1476</v>
      </c>
      <c r="D325" s="210" t="s">
        <v>156</v>
      </c>
      <c r="E325" s="211" t="s">
        <v>3804</v>
      </c>
      <c r="F325" s="212" t="s">
        <v>3805</v>
      </c>
      <c r="G325" s="213" t="s">
        <v>301</v>
      </c>
      <c r="H325" s="214">
        <v>0.071999999999999995</v>
      </c>
      <c r="I325" s="215"/>
      <c r="J325" s="216">
        <f>ROUND(I325*H325,2)</f>
        <v>0</v>
      </c>
      <c r="K325" s="212" t="s">
        <v>21</v>
      </c>
      <c r="L325" s="70"/>
      <c r="M325" s="217" t="s">
        <v>21</v>
      </c>
      <c r="N325" s="218" t="s">
        <v>44</v>
      </c>
      <c r="O325" s="45"/>
      <c r="P325" s="219">
        <f>O325*H325</f>
        <v>0</v>
      </c>
      <c r="Q325" s="219">
        <v>0</v>
      </c>
      <c r="R325" s="219">
        <f>Q325*H325</f>
        <v>0</v>
      </c>
      <c r="S325" s="219">
        <v>0</v>
      </c>
      <c r="T325" s="220">
        <f>S325*H325</f>
        <v>0</v>
      </c>
      <c r="AR325" s="22" t="s">
        <v>183</v>
      </c>
      <c r="AT325" s="22" t="s">
        <v>156</v>
      </c>
      <c r="AU325" s="22" t="s">
        <v>81</v>
      </c>
      <c r="AY325" s="22" t="s">
        <v>155</v>
      </c>
      <c r="BE325" s="221">
        <f>IF(N325="základní",J325,0)</f>
        <v>0</v>
      </c>
      <c r="BF325" s="221">
        <f>IF(N325="snížená",J325,0)</f>
        <v>0</v>
      </c>
      <c r="BG325" s="221">
        <f>IF(N325="zákl. přenesená",J325,0)</f>
        <v>0</v>
      </c>
      <c r="BH325" s="221">
        <f>IF(N325="sníž. přenesená",J325,0)</f>
        <v>0</v>
      </c>
      <c r="BI325" s="221">
        <f>IF(N325="nulová",J325,0)</f>
        <v>0</v>
      </c>
      <c r="BJ325" s="22" t="s">
        <v>81</v>
      </c>
      <c r="BK325" s="221">
        <f>ROUND(I325*H325,2)</f>
        <v>0</v>
      </c>
      <c r="BL325" s="22" t="s">
        <v>183</v>
      </c>
      <c r="BM325" s="22" t="s">
        <v>697</v>
      </c>
    </row>
    <row r="326" s="11" customFormat="1">
      <c r="B326" s="235"/>
      <c r="C326" s="236"/>
      <c r="D326" s="237" t="s">
        <v>271</v>
      </c>
      <c r="E326" s="238" t="s">
        <v>21</v>
      </c>
      <c r="F326" s="239" t="s">
        <v>3803</v>
      </c>
      <c r="G326" s="236"/>
      <c r="H326" s="240">
        <v>0.071999999999999995</v>
      </c>
      <c r="I326" s="241"/>
      <c r="J326" s="236"/>
      <c r="K326" s="236"/>
      <c r="L326" s="242"/>
      <c r="M326" s="243"/>
      <c r="N326" s="244"/>
      <c r="O326" s="244"/>
      <c r="P326" s="244"/>
      <c r="Q326" s="244"/>
      <c r="R326" s="244"/>
      <c r="S326" s="244"/>
      <c r="T326" s="245"/>
      <c r="AT326" s="246" t="s">
        <v>271</v>
      </c>
      <c r="AU326" s="246" t="s">
        <v>81</v>
      </c>
      <c r="AV326" s="11" t="s">
        <v>83</v>
      </c>
      <c r="AW326" s="11" t="s">
        <v>37</v>
      </c>
      <c r="AX326" s="11" t="s">
        <v>73</v>
      </c>
      <c r="AY326" s="246" t="s">
        <v>155</v>
      </c>
    </row>
    <row r="327" s="12" customFormat="1">
      <c r="B327" s="247"/>
      <c r="C327" s="248"/>
      <c r="D327" s="237" t="s">
        <v>271</v>
      </c>
      <c r="E327" s="249" t="s">
        <v>21</v>
      </c>
      <c r="F327" s="250" t="s">
        <v>273</v>
      </c>
      <c r="G327" s="248"/>
      <c r="H327" s="251">
        <v>0.071999999999999995</v>
      </c>
      <c r="I327" s="252"/>
      <c r="J327" s="248"/>
      <c r="K327" s="248"/>
      <c r="L327" s="253"/>
      <c r="M327" s="254"/>
      <c r="N327" s="255"/>
      <c r="O327" s="255"/>
      <c r="P327" s="255"/>
      <c r="Q327" s="255"/>
      <c r="R327" s="255"/>
      <c r="S327" s="255"/>
      <c r="T327" s="256"/>
      <c r="AT327" s="257" t="s">
        <v>271</v>
      </c>
      <c r="AU327" s="257" t="s">
        <v>81</v>
      </c>
      <c r="AV327" s="12" t="s">
        <v>163</v>
      </c>
      <c r="AW327" s="12" t="s">
        <v>37</v>
      </c>
      <c r="AX327" s="12" t="s">
        <v>81</v>
      </c>
      <c r="AY327" s="257" t="s">
        <v>155</v>
      </c>
    </row>
    <row r="328" s="9" customFormat="1" ht="29.88" customHeight="1">
      <c r="B328" s="196"/>
      <c r="C328" s="197"/>
      <c r="D328" s="198" t="s">
        <v>72</v>
      </c>
      <c r="E328" s="233" t="s">
        <v>2986</v>
      </c>
      <c r="F328" s="233" t="s">
        <v>3517</v>
      </c>
      <c r="G328" s="197"/>
      <c r="H328" s="197"/>
      <c r="I328" s="200"/>
      <c r="J328" s="234">
        <f>BK328</f>
        <v>0</v>
      </c>
      <c r="K328" s="197"/>
      <c r="L328" s="202"/>
      <c r="M328" s="222"/>
      <c r="N328" s="223"/>
      <c r="O328" s="223"/>
      <c r="P328" s="224">
        <v>0</v>
      </c>
      <c r="Q328" s="223"/>
      <c r="R328" s="224">
        <v>0</v>
      </c>
      <c r="S328" s="223"/>
      <c r="T328" s="225">
        <v>0</v>
      </c>
      <c r="AR328" s="207" t="s">
        <v>81</v>
      </c>
      <c r="AT328" s="208" t="s">
        <v>72</v>
      </c>
      <c r="AU328" s="208" t="s">
        <v>81</v>
      </c>
      <c r="AY328" s="207" t="s">
        <v>155</v>
      </c>
      <c r="BK328" s="209">
        <v>0</v>
      </c>
    </row>
    <row r="329" s="1" customFormat="1" ht="6.96" customHeight="1">
      <c r="B329" s="65"/>
      <c r="C329" s="66"/>
      <c r="D329" s="66"/>
      <c r="E329" s="66"/>
      <c r="F329" s="66"/>
      <c r="G329" s="66"/>
      <c r="H329" s="66"/>
      <c r="I329" s="164"/>
      <c r="J329" s="66"/>
      <c r="K329" s="66"/>
      <c r="L329" s="70"/>
    </row>
  </sheetData>
  <sheetProtection sheet="1" autoFilter="0" formatColumns="0" formatRows="0" objects="1" scenarios="1" spinCount="100000" saltValue="w/k8/PHO+JEZGj0W3ZhAba7fsigmt4XjTlFie0P11inDn5M8TKQLrA0KBTL3BwjE0VrhSXA1TDQnPZJwffkiCA==" hashValue="cPEY9UjFNKb7bGf9bhGUJk4K4u1IqH5TWFqKYK7D8EV3KQtHZWRgwi3HQt2Uwyia7ebVwPmLMHAiAVGnQkedsQ==" algorithmName="SHA-512" password="CC35"/>
  <autoFilter ref="C93:K328"/>
  <mergeCells count="10">
    <mergeCell ref="E7:H7"/>
    <mergeCell ref="E9:H9"/>
    <mergeCell ref="E24:H24"/>
    <mergeCell ref="E45:H45"/>
    <mergeCell ref="E47:H47"/>
    <mergeCell ref="J51:J52"/>
    <mergeCell ref="E84:H84"/>
    <mergeCell ref="E86:H86"/>
    <mergeCell ref="G1:H1"/>
    <mergeCell ref="L2:V2"/>
  </mergeCells>
  <hyperlinks>
    <hyperlink ref="F1:G1" location="C2" display="1) Krycí list soupisu"/>
    <hyperlink ref="G1:H1" location="C54" display="2) Rekapitulace"/>
    <hyperlink ref="J1" location="C9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LAPTOP-D1IDG21I\MARTIN</dc:creator>
  <cp:lastModifiedBy>LAPTOP-D1IDG21I\MARTIN</cp:lastModifiedBy>
  <dcterms:created xsi:type="dcterms:W3CDTF">2023-06-09T04:15:08Z</dcterms:created>
  <dcterms:modified xsi:type="dcterms:W3CDTF">2023-06-09T04:15:37Z</dcterms:modified>
</cp:coreProperties>
</file>